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240" yWindow="165" windowWidth="14805" windowHeight="7950" tabRatio="751" activeTab="6"/>
  </bookViews>
  <sheets>
    <sheet name="Поликлиника" sheetId="1" r:id="rId1"/>
    <sheet name="неотложная помощь" sheetId="3" r:id="rId2"/>
    <sheet name="дневной стационар" sheetId="4" r:id="rId3"/>
    <sheet name="круглосут. стационар без ВМП" sheetId="5" r:id="rId4"/>
    <sheet name="ВМП" sheetId="6" r:id="rId5"/>
    <sheet name="Скорая помощь" sheetId="7" r:id="rId6"/>
    <sheet name="Услуги" sheetId="8" r:id="rId7"/>
  </sheets>
  <definedNames>
    <definedName name="_xlnm._FilterDatabase" localSheetId="4" hidden="1">ВМП!$A$5:$E$234</definedName>
    <definedName name="_xlnm._FilterDatabase" localSheetId="2" hidden="1">'дневной стационар'!$A$5:$D$315</definedName>
    <definedName name="_xlnm._FilterDatabase" localSheetId="3" hidden="1">'круглосут. стационар без ВМП'!$A$5:$H$485</definedName>
    <definedName name="_xlnm._FilterDatabase" localSheetId="0" hidden="1">Поликлиника!$A$9:$P$95</definedName>
    <definedName name="_xlnm._FilterDatabase" localSheetId="6" hidden="1">Услуги!$A$5:$F$546</definedName>
  </definedNames>
  <calcPr calcId="145621"/>
</workbook>
</file>

<file path=xl/calcChain.xml><?xml version="1.0" encoding="utf-8"?>
<calcChain xmlns="http://schemas.openxmlformats.org/spreadsheetml/2006/main">
  <c r="D425" i="8" l="1"/>
  <c r="D417" i="8"/>
  <c r="D407" i="8"/>
  <c r="D546" i="8"/>
  <c r="D338" i="8" l="1"/>
  <c r="D339" i="8"/>
  <c r="D162" i="8"/>
  <c r="D142" i="8"/>
  <c r="D126" i="8"/>
  <c r="D121" i="8"/>
  <c r="D129" i="8" l="1"/>
  <c r="D464" i="8" l="1"/>
  <c r="D438" i="8"/>
  <c r="D388" i="8"/>
  <c r="D389" i="8" s="1"/>
  <c r="D353" i="8"/>
  <c r="D354" i="8" s="1"/>
  <c r="D322" i="8"/>
  <c r="D323" i="8" s="1"/>
  <c r="D316" i="8"/>
  <c r="D317" i="8" s="1"/>
  <c r="D312" i="8"/>
  <c r="D309" i="8"/>
  <c r="D228" i="8"/>
  <c r="D235" i="8" s="1"/>
  <c r="D209" i="8"/>
  <c r="D210" i="8" s="1"/>
  <c r="D191" i="8"/>
  <c r="D192" i="8" s="1"/>
  <c r="D173" i="8"/>
  <c r="D174" i="8" s="1"/>
  <c r="D152" i="8"/>
  <c r="D153" i="8" s="1"/>
  <c r="D132" i="8"/>
  <c r="D133" i="8" s="1"/>
  <c r="D82" i="8"/>
  <c r="D83" i="8" s="1"/>
  <c r="D78" i="8"/>
  <c r="D79" i="8" s="1"/>
  <c r="D74" i="8"/>
  <c r="D75" i="8" s="1"/>
  <c r="D70" i="8"/>
  <c r="D68" i="8"/>
  <c r="D64" i="8"/>
  <c r="D65" i="8" s="1"/>
  <c r="D60" i="8"/>
  <c r="D57" i="8"/>
  <c r="D53" i="8"/>
  <c r="D49" i="8"/>
  <c r="D46" i="8"/>
  <c r="D42" i="8"/>
  <c r="D40" i="8"/>
  <c r="D36" i="8"/>
  <c r="D37" i="8" s="1"/>
  <c r="D32" i="8"/>
  <c r="D33" i="8" s="1"/>
  <c r="D27" i="8"/>
  <c r="D28" i="8" s="1"/>
  <c r="D23" i="8"/>
  <c r="D24" i="8" s="1"/>
  <c r="D19" i="8"/>
  <c r="D16" i="8"/>
  <c r="D11" i="8"/>
  <c r="D7" i="8"/>
  <c r="D313" i="8" l="1"/>
  <c r="D439" i="8"/>
  <c r="D20" i="8"/>
  <c r="D50" i="8"/>
  <c r="D43" i="8"/>
  <c r="D12" i="8"/>
  <c r="D61" i="8"/>
  <c r="D71" i="8"/>
  <c r="D41" i="7" l="1"/>
  <c r="E18" i="7"/>
  <c r="E33" i="7" s="1"/>
  <c r="E35" i="7" s="1"/>
  <c r="E42" i="7" s="1"/>
  <c r="D18" i="7"/>
  <c r="D33" i="7" s="1"/>
  <c r="D35" i="7" s="1"/>
  <c r="D42" i="7" l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10" i="1"/>
  <c r="J38" i="1"/>
  <c r="J51" i="1"/>
  <c r="J95" i="1" s="1"/>
  <c r="L68" i="1"/>
  <c r="I72" i="1"/>
  <c r="J23" i="1"/>
  <c r="J94" i="1"/>
  <c r="K94" i="1"/>
  <c r="L94" i="1"/>
  <c r="M94" i="1"/>
  <c r="N94" i="1"/>
  <c r="K38" i="1"/>
  <c r="K95" i="1" s="1"/>
  <c r="L38" i="1"/>
  <c r="L95" i="1" s="1"/>
  <c r="M38" i="1"/>
  <c r="I40" i="1"/>
  <c r="I41" i="1"/>
  <c r="I42" i="1"/>
  <c r="I43" i="1"/>
  <c r="I44" i="1"/>
  <c r="I45" i="1"/>
  <c r="I46" i="1"/>
  <c r="I47" i="1"/>
  <c r="I48" i="1"/>
  <c r="I49" i="1"/>
  <c r="I50" i="1"/>
  <c r="I39" i="1"/>
  <c r="I51" i="1" s="1"/>
  <c r="K51" i="1"/>
  <c r="L51" i="1"/>
  <c r="M51" i="1"/>
  <c r="M95" i="1" s="1"/>
  <c r="N51" i="1"/>
  <c r="J68" i="1"/>
  <c r="K68" i="1"/>
  <c r="M68" i="1"/>
  <c r="N68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52" i="1"/>
  <c r="I68" i="1" s="1"/>
  <c r="J72" i="1"/>
  <c r="K72" i="1"/>
  <c r="L72" i="1"/>
  <c r="M72" i="1"/>
  <c r="N72" i="1"/>
  <c r="K23" i="1"/>
  <c r="I38" i="1" l="1"/>
  <c r="D161" i="6" l="1"/>
  <c r="D146" i="6"/>
  <c r="D139" i="6"/>
  <c r="D117" i="6"/>
  <c r="D44" i="6"/>
  <c r="D229" i="6"/>
  <c r="D156" i="6" l="1"/>
  <c r="D184" i="6"/>
  <c r="D180" i="6"/>
  <c r="D79" i="6"/>
  <c r="D50" i="6"/>
  <c r="D89" i="6" l="1"/>
  <c r="D235" i="6" s="1"/>
  <c r="D438" i="5"/>
  <c r="D275" i="5"/>
  <c r="D225" i="5"/>
  <c r="D175" i="5"/>
  <c r="D161" i="5"/>
  <c r="D151" i="5"/>
  <c r="D106" i="5"/>
  <c r="D70" i="5" l="1"/>
  <c r="D414" i="5"/>
  <c r="D484" i="5"/>
  <c r="D485" i="5" s="1"/>
  <c r="D479" i="5"/>
  <c r="D480" i="5" s="1"/>
  <c r="D475" i="5"/>
  <c r="D476" i="5" s="1"/>
  <c r="D471" i="5"/>
  <c r="D469" i="5"/>
  <c r="D464" i="5"/>
  <c r="D461" i="5"/>
  <c r="D457" i="5"/>
  <c r="D453" i="5"/>
  <c r="D423" i="5"/>
  <c r="D420" i="5"/>
  <c r="D416" i="5"/>
  <c r="D417" i="5" s="1"/>
  <c r="D406" i="5"/>
  <c r="D404" i="5"/>
  <c r="D401" i="5"/>
  <c r="D396" i="5"/>
  <c r="D394" i="5"/>
  <c r="D390" i="5"/>
  <c r="D388" i="5"/>
  <c r="D384" i="5"/>
  <c r="D382" i="5"/>
  <c r="D380" i="5"/>
  <c r="D374" i="5"/>
  <c r="D375" i="5" s="1"/>
  <c r="D369" i="5"/>
  <c r="D367" i="5"/>
  <c r="D362" i="5"/>
  <c r="D359" i="5"/>
  <c r="D346" i="5"/>
  <c r="D341" i="5"/>
  <c r="D339" i="5"/>
  <c r="D337" i="5"/>
  <c r="D334" i="5"/>
  <c r="D320" i="5"/>
  <c r="D306" i="5"/>
  <c r="D304" i="5"/>
  <c r="D301" i="5"/>
  <c r="D299" i="5"/>
  <c r="D280" i="5"/>
  <c r="D278" i="5"/>
  <c r="D270" i="5"/>
  <c r="D267" i="5"/>
  <c r="D265" i="5"/>
  <c r="D261" i="5"/>
  <c r="D258" i="5"/>
  <c r="D255" i="5"/>
  <c r="D248" i="5"/>
  <c r="D246" i="5"/>
  <c r="D242" i="5"/>
  <c r="D243" i="5" s="1"/>
  <c r="D237" i="5"/>
  <c r="D235" i="5"/>
  <c r="D232" i="5"/>
  <c r="D228" i="5"/>
  <c r="D218" i="5"/>
  <c r="D213" i="5"/>
  <c r="D196" i="5"/>
  <c r="D171" i="5"/>
  <c r="D164" i="5"/>
  <c r="D165" i="5" s="1"/>
  <c r="D155" i="5"/>
  <c r="D153" i="5"/>
  <c r="D146" i="5"/>
  <c r="D147" i="5" s="1"/>
  <c r="D142" i="5"/>
  <c r="D140" i="5"/>
  <c r="D138" i="5"/>
  <c r="D135" i="5"/>
  <c r="D131" i="5"/>
  <c r="D129" i="5"/>
  <c r="D127" i="5"/>
  <c r="D122" i="5"/>
  <c r="D118" i="5"/>
  <c r="D114" i="5"/>
  <c r="D112" i="5"/>
  <c r="D109" i="5"/>
  <c r="D92" i="5"/>
  <c r="D90" i="5"/>
  <c r="D87" i="5"/>
  <c r="D85" i="5"/>
  <c r="D78" i="5"/>
  <c r="D79" i="5" s="1"/>
  <c r="D74" i="5"/>
  <c r="D66" i="5"/>
  <c r="D44" i="5"/>
  <c r="D45" i="5" s="1"/>
  <c r="D40" i="5"/>
  <c r="D41" i="5" s="1"/>
  <c r="D35" i="5"/>
  <c r="D32" i="5"/>
  <c r="D26" i="5"/>
  <c r="D24" i="5"/>
  <c r="D21" i="5"/>
  <c r="D17" i="5"/>
  <c r="D18" i="5" s="1"/>
  <c r="D12" i="5"/>
  <c r="D13" i="5" s="1"/>
  <c r="D8" i="5"/>
  <c r="D9" i="5" s="1"/>
  <c r="C238" i="4"/>
  <c r="C253" i="4" s="1"/>
  <c r="C271" i="4" s="1"/>
  <c r="C187" i="4"/>
  <c r="C190" i="4" s="1"/>
  <c r="C111" i="4"/>
  <c r="C117" i="4" s="1"/>
  <c r="C308" i="4"/>
  <c r="C139" i="4"/>
  <c r="C134" i="4"/>
  <c r="C120" i="4"/>
  <c r="C68" i="4"/>
  <c r="B52" i="3"/>
  <c r="B34" i="3"/>
  <c r="C19" i="3"/>
  <c r="C34" i="3" s="1"/>
  <c r="C52" i="3" s="1"/>
  <c r="I88" i="1"/>
  <c r="I77" i="1"/>
  <c r="I94" i="1" s="1"/>
  <c r="I95" i="1" s="1"/>
  <c r="N38" i="1"/>
  <c r="N95" i="1" s="1"/>
  <c r="O38" i="1"/>
  <c r="P38" i="1"/>
  <c r="O23" i="1"/>
  <c r="N23" i="1"/>
  <c r="M23" i="1"/>
  <c r="L23" i="1"/>
  <c r="I23" i="1" l="1"/>
  <c r="D115" i="5"/>
  <c r="D271" i="5"/>
  <c r="D262" i="5"/>
  <c r="D370" i="5"/>
  <c r="D472" i="5"/>
  <c r="D36" i="5"/>
  <c r="D75" i="5"/>
  <c r="D156" i="5"/>
  <c r="D391" i="5"/>
  <c r="D93" i="5"/>
  <c r="D424" i="5"/>
  <c r="D407" i="5"/>
  <c r="D281" i="5"/>
  <c r="D397" i="5"/>
  <c r="D197" i="5"/>
  <c r="D307" i="5"/>
  <c r="D342" i="5"/>
  <c r="D385" i="5"/>
  <c r="D132" i="5"/>
  <c r="D249" i="5"/>
  <c r="D363" i="5"/>
  <c r="D238" i="5"/>
  <c r="D229" i="5"/>
  <c r="D465" i="5"/>
  <c r="D143" i="5"/>
  <c r="D27" i="5"/>
  <c r="C140" i="4"/>
  <c r="C315" i="4" s="1"/>
  <c r="D487" i="5" l="1"/>
  <c r="P95" i="1"/>
  <c r="O95" i="1"/>
</calcChain>
</file>

<file path=xl/sharedStrings.xml><?xml version="1.0" encoding="utf-8"?>
<sst xmlns="http://schemas.openxmlformats.org/spreadsheetml/2006/main" count="2009" uniqueCount="367">
  <si>
    <t>Наименование МО</t>
  </si>
  <si>
    <t xml:space="preserve">профилактические медицинские осмотры / диспансеризация  </t>
  </si>
  <si>
    <t>профилактические медицинские осмотры (комплексное посещение)</t>
  </si>
  <si>
    <t>диспансеризация (комплексное посещение)</t>
  </si>
  <si>
    <t>ОМС</t>
  </si>
  <si>
    <t xml:space="preserve">ОМС </t>
  </si>
  <si>
    <t>Всего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</si>
  <si>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</si>
  <si>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</si>
  <si>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</si>
  <si>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</si>
  <si>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</si>
  <si>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</si>
  <si>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</si>
  <si>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</si>
  <si>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</si>
  <si>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</si>
  <si>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</si>
  <si>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</si>
  <si>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</si>
  <si>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</si>
  <si>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</si>
  <si>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</si>
  <si>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</si>
  <si>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</si>
  <si>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</si>
  <si>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</si>
  <si>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</si>
  <si>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</si>
  <si>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</si>
  <si>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</si>
  <si>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</si>
  <si>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</si>
  <si>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</si>
  <si>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</si>
  <si>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</si>
  <si>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ГБУЗ "СТОМАТОЛОГИЧЕСКАЯ ПОЛИКЛИНИКА ГОРОДА УЛЬЯНОВСКА"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</si>
  <si>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</si>
  <si>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</si>
  <si>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</si>
  <si>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</si>
  <si>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</si>
  <si>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</si>
  <si>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</si>
  <si>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</si>
  <si>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</si>
  <si>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</si>
  <si>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</si>
  <si>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</si>
  <si>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ГУЗ "УОКМЦ ОПЛПРВ И ПП ИМ. МАКСИМЧУКА В.М."</t>
  </si>
  <si>
    <t>ГУЗ ЦОЗИМП</t>
  </si>
  <si>
    <t>ГКУЗ "ОКПТД"</t>
  </si>
  <si>
    <t>ГКУЗ "Ульяновский областной "ХОСПИС"</t>
  </si>
  <si>
    <t>ГКУЗ "УОКПБ" им. В.А.Копосова</t>
  </si>
  <si>
    <t>ГОСПИТАЛЬ ВЕТЕРАНОВ</t>
  </si>
  <si>
    <t>ГУЗ "УОКНБ"</t>
  </si>
  <si>
    <t>ГУЗ "УОКЦСВМП"</t>
  </si>
  <si>
    <t>ГУЗ "ЦЕНТР СПИД"</t>
  </si>
  <si>
    <t>ГУЗ ДСПБ № 1</t>
  </si>
  <si>
    <t>ГУЗ ОВФД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</si>
  <si>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</si>
  <si>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</si>
  <si>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</si>
  <si>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</si>
  <si>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</si>
  <si>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</si>
  <si>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ФНКЦРИО ФМБА РОССИИ</t>
  </si>
  <si>
    <t>ФКУЗ "МСЧ МВД РОССИИ ПО УЛЬЯНОВСКОЙ ОБЛАСТИ"</t>
  </si>
  <si>
    <t>ЧУЗ "РЖД - МЕДИЦИНА" Г.УЛЬЯНОВСК</t>
  </si>
  <si>
    <t>ИТОГО: Ведомственные</t>
  </si>
  <si>
    <t>НЕФРОСОВЕТ</t>
  </si>
  <si>
    <t>ООО "ВМ ДИАГНОСТИК"</t>
  </si>
  <si>
    <t>ООО "ВМ КЛИНИК"</t>
  </si>
  <si>
    <t>ООО "ЗДОРОВАЯ СЕМЬЯ"</t>
  </si>
  <si>
    <t>ООО "ЛАУС ДЕО"</t>
  </si>
  <si>
    <t>ООО "НОВЫЙ СВЕТ"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</si>
  <si>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</si>
  <si>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</si>
  <si>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</si>
  <si>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</si>
  <si>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</si>
  <si>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</si>
  <si>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"МЦ АКАДЕМИЯ "</t>
  </si>
  <si>
    <t>ООО "МЦ АКАДЕМИЯ +"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</si>
  <si>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</si>
  <si>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</si>
  <si>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</si>
  <si>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</si>
  <si>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</si>
  <si>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</si>
  <si>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</si>
  <si>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>ИТОГО: Иных форм собственности</t>
  </si>
  <si>
    <t xml:space="preserve">ВСЕГО: </t>
  </si>
  <si>
    <t xml:space="preserve">Медицинская помощь, оказываемая в амбулаторных условиях в неотложной форме
</t>
  </si>
  <si>
    <t>Наименование</t>
  </si>
  <si>
    <t>ГУЗ УОКССМП</t>
  </si>
  <si>
    <t>Профиль</t>
  </si>
  <si>
    <t>Число пролеченных больных</t>
  </si>
  <si>
    <t>Акушерско-гинекологические</t>
  </si>
  <si>
    <t>ООО "ЦЕНТР ЭКО"</t>
  </si>
  <si>
    <t>ООО"МЕДЭКО"</t>
  </si>
  <si>
    <t>ООО "АЛЬЯНС КЛИНИК"</t>
  </si>
  <si>
    <t>ООО "КДФ-ПЕНЗА"</t>
  </si>
  <si>
    <t>ООО КВРТ "ДИП"</t>
  </si>
  <si>
    <t>Аллергологические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</si>
  <si>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</si>
  <si>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</si>
  <si>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</si>
  <si>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</si>
  <si>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ООО "АЛЬЯНС КЛИНИК+"</t>
  </si>
  <si>
    <t>ООО"АЛЬЯНС КЛИНИК СВИЯГА"</t>
  </si>
  <si>
    <t>Неврологические</t>
  </si>
  <si>
    <t>ГУЗ "ДСПБ № 2"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</si>
  <si>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</si>
  <si>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</si>
  <si>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</si>
  <si>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</si>
  <si>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</si>
  <si>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</si>
  <si>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ООО "ПРОЗРЕНИЕ"</t>
  </si>
  <si>
    <t>ООО"ОФТАЛЬМОЛОГИЧЕСКАЯ КЛИНИКА"ПРОЗРЕНИЕ73"</t>
  </si>
  <si>
    <t>Педиатрические соматические</t>
  </si>
  <si>
    <t>Пульмонология</t>
  </si>
  <si>
    <t>Радиология</t>
  </si>
  <si>
    <t>ООО "ЭРСПЕЙ"</t>
  </si>
  <si>
    <t>Реабилитационные для больных с заболеваниями опорно-двигатльного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</si>
  <si>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</si>
  <si>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</si>
  <si>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</si>
  <si>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</si>
  <si>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</si>
  <si>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Урология</t>
  </si>
  <si>
    <t>Хирургические</t>
  </si>
  <si>
    <t>Эндокринология</t>
  </si>
  <si>
    <t>Торакальной хирургии</t>
  </si>
  <si>
    <t>Онкологические</t>
  </si>
  <si>
    <t>Патологии новорожденных и недоношенных детей</t>
  </si>
  <si>
    <t>Гастроэнтерологические</t>
  </si>
  <si>
    <t>Гематологические</t>
  </si>
  <si>
    <t xml:space="preserve">Гериатрические </t>
  </si>
  <si>
    <t>Гинекологические</t>
  </si>
  <si>
    <t>Для беременных и рожениц</t>
  </si>
  <si>
    <t>Инфекционные</t>
  </si>
  <si>
    <t>ГУЗ "ОДИБ"</t>
  </si>
  <si>
    <t>Кардиологические для больных с ОИМ</t>
  </si>
  <si>
    <t>Кардиохирургические</t>
  </si>
  <si>
    <t>Нейрохирургические</t>
  </si>
  <si>
    <t>Неврологические для больных с ОНМК</t>
  </si>
  <si>
    <t>Нефрологические</t>
  </si>
  <si>
    <t>Ожоговые (комбустиология)</t>
  </si>
  <si>
    <t>Урологические</t>
  </si>
  <si>
    <t>Ортопедические</t>
  </si>
  <si>
    <t>Патологии беременности</t>
  </si>
  <si>
    <t>Травматологические</t>
  </si>
  <si>
    <t>Ревматологические</t>
  </si>
  <si>
    <t>Проктологические</t>
  </si>
  <si>
    <t>Пульмононологические</t>
  </si>
  <si>
    <t>Радиологические</t>
  </si>
  <si>
    <t>Сосудистой хирургии</t>
  </si>
  <si>
    <t>Эндокринологические</t>
  </si>
  <si>
    <t>Токсикологические</t>
  </si>
  <si>
    <t>Хирургические (сочетанная травма)</t>
  </si>
  <si>
    <t>Челюстно-лицевой хирургии</t>
  </si>
  <si>
    <t>05.008                   2020-03.00.5.001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</si>
  <si>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 по профилю: </t>
  </si>
  <si>
    <t>03.006                   2020-02.00.3.004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</si>
  <si>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09.013                   2020-05.00.9.001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</si>
  <si>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Итого: </t>
  </si>
  <si>
    <t xml:space="preserve">09.470                   2020-05.00.9.002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</si>
  <si>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42.183                   2020-14.00.40.001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</si>
  <si>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39.183                   2020-14.00.37.001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</si>
  <si>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40.183                   2020-14.00.38.001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</si>
  <si>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41.183                   2020-14.00.39.001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</si>
  <si>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36.183                   2020-14.00.34.001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</si>
  <si>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37.183                   2020-14.00.35.001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</si>
  <si>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38.183                   2020-14.00.36.001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</si>
  <si>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>46.184                   2020-14.00.44.001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</si>
  <si>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43.220                   2020-14.00.41.001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</si>
  <si>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45.219                   2020-14.00.43.001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</si>
  <si>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12.018                   2020-08.00.12.002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</si>
  <si>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12.022                   2020-08.00.12.006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</si>
  <si>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12.017                   2020-08.00.12.001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</si>
  <si>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16.028                   2020-08.00.16.013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</si>
  <si>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12.021                   2020-08.00.12.005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</si>
  <si>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12.024                   2020-08.00.12.008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</si>
  <si>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14.026                   2020-08.00.14.010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</si>
  <si>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15.027                   2020-08.00.15.010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</si>
  <si>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20.032                   2020-09.00.20.001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</si>
  <si>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23.178                   2020-09.00.23.001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</si>
  <si>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24.178                   2020-09.00.24.001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</si>
  <si>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25.178                   2020-09.00.25.001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</si>
  <si>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20.034                   2020-09.00.20.003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</si>
  <si>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22.036                   2020-09.00.22.005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</si>
  <si>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20.033                   2020-09.00.20.002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</si>
  <si>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27.204                   2020-10.00.27.003 Реконструктивно-пластическое восстановление функции гортани и трахеи</t>
  </si>
  <si>
    <t>26.208                   2020-10.00.26.001 Реконструктивные операции на звукопроводящем аппарате среднего уха</t>
  </si>
  <si>
    <t>29.182                   2020-11.00.28.001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</si>
  <si>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19.469                   2020-ВМП новый 2021-01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</si>
  <si>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18.030                   2020-27.00.18.001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</si>
  <si>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35.188                   2020-13.00.33.001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</si>
  <si>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47.175                   2020-15.00.45.002 Видеоторакоскопические операции на органах грудной полости</t>
  </si>
  <si>
    <t>48.195                   2020-15.00.46.001 Расширенные и реконструктивно-пластические операции на органах грудной полости</t>
  </si>
  <si>
    <t>49.187                   2020-16.00.47.002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</si>
  <si>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49.198                   2020-16.00.47.004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</si>
  <si>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49.202                   2020-16.00.47.003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</si>
  <si>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49.206                   2020-16.00.47.001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</si>
  <si>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50.206                   2020-16.00.48.001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</si>
  <si>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51.222                   2020-16.00.50.001 Эндопротезирование суставов конечностей</t>
  </si>
  <si>
    <t>52.223                   2020-16.00.51.001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</si>
  <si>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55.185                   2020-18.00.54.001 Оперативные вмешательства на органах мочеполовой системы с имплантацией синтетических сложных и сетчатых протезов</t>
  </si>
  <si>
    <t>54.186                   2020-18.00.53.002 Оперативные вмешательства на органах мочеполовой системы с использованием лапароскопической техники</t>
  </si>
  <si>
    <t>54.209                   2020-18.00.53.003 Рецидивные и особо сложные операции на органах мочеполовой системы</t>
  </si>
  <si>
    <t>01.002                   2020-01.00.1.002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</si>
  <si>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01.001                   2020-01.00.1.001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</si>
  <si>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08.012                   2020-27.00.8.003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</si>
  <si>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01.003                   2020-01.00.1.003 Реконструктивно-пластические, в том числе лапароскопически ассистированные операции на тонкой, толстой кишке и промежности</t>
  </si>
  <si>
    <t>02.004                   2020-01.00.2.004 Хирургическое лечение новообразований надпочечников и забрюшинного пространства</t>
  </si>
  <si>
    <t>57.212                   2020-20.00.56.001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</si>
  <si>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 xml:space="preserve">Медицинская помощь, оказываемая бригадами скорой медицинской помощи
</t>
  </si>
  <si>
    <t>Наименование ЛПУ</t>
  </si>
  <si>
    <t xml:space="preserve">Медицинские услуги, оказываемые в медицинских организациях Ульяновской области
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</si>
  <si>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</si>
  <si>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</si>
  <si>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</si>
  <si>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</si>
  <si>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</si>
  <si>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</si>
  <si>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</si>
  <si>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</si>
  <si>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</si>
  <si>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</si>
  <si>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</si>
  <si>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</si>
  <si>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</si>
  <si>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</si>
  <si>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</si>
  <si>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Гистологические исследования с целью выявления онкологических заболеваний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</si>
  <si>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</si>
  <si>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ГОСУДАРСТВЕННОЕ УЧРЕЖДЕНИЕ ЗДРАВООХРАНЕНИЯ ОБЛАСТНОЙ КЛИНИЧЕСКИЙ ОНКОЛОГИЧЕСКИЙ ДИСПАНСЕР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</si>
  <si>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</si>
  <si>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АГЕНТСТВА"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</si>
  <si>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</si>
  <si>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</si>
  <si>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</si>
  <si>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</si>
  <si>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</si>
  <si>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</si>
  <si>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</si>
  <si>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</si>
  <si>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</si>
  <si>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</si>
  <si>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</si>
  <si>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</si>
  <si>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</si>
  <si>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</si>
  <si>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</si>
  <si>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</si>
  <si>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</si>
  <si>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</si>
  <si>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</si>
  <si>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</si>
  <si>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</si>
  <si>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</si>
  <si>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</si>
  <si>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</si>
  <si>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</si>
  <si>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</si>
  <si>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</si>
  <si>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</si>
  <si>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</si>
  <si>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</si>
  <si>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</si>
  <si>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</si>
  <si>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</si>
  <si>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</si>
  <si>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</si>
  <si>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</si>
  <si>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</si>
  <si>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</si>
  <si>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</si>
  <si>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ГОСУДАРСТВЕННОЕ УЧРЕЖДЕНИЕ ЗДРАВООХРАНЕНИЯ "ОБЛАСТНАЯ ДЕТСКАЯ ИНФЕКЦИОННАЯ БОЛЬНИЦА"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</si>
  <si>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</si>
  <si>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</si>
  <si>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</si>
  <si>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</si>
  <si>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</si>
  <si>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КУ КТ с контрастированием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</si>
  <si>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</si>
  <si>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</si>
  <si>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</si>
  <si>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</si>
  <si>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</si>
  <si>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</si>
  <si>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</si>
  <si>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</si>
  <si>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</si>
  <si>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</si>
  <si>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</si>
  <si>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</si>
  <si>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</si>
  <si>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</si>
  <si>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</si>
  <si>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</si>
  <si>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</si>
  <si>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</si>
  <si>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</si>
  <si>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</si>
  <si>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</si>
  <si>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</si>
  <si>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</si>
  <si>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</si>
  <si>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</si>
  <si>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</si>
  <si>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</si>
  <si>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</si>
  <si>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ОБЩЕСТВО С ОГРАНИЧЕННОЙ ОТВЕТСТВЕННОСТЬЮ "РАДИОМЕДСИНТЕЗ"</t>
  </si>
  <si>
    <t>ОБЩЕСТВО С ОГРАНИЧЕННОЙ ОТВЕТСТВЕННОСТЬЮ "ПЭТ-ТЕХНОЛОДЖИ ДИАГНОСТИКА"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</si>
  <si>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</si>
  <si>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</si>
  <si>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</si>
  <si>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</si>
  <si>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</si>
  <si>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</si>
  <si>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</si>
  <si>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</si>
  <si>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</si>
  <si>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</si>
  <si>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</si>
  <si>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</si>
  <si>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</si>
  <si>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</si>
  <si>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</si>
  <si>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</si>
  <si>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"АКАДЕМИЯ +"</t>
  </si>
  <si>
    <t>ОБЩЕСТВО С ОГРАНИЧЕННОЙ ОТВЕТСТВЕННОСТЬЮ "МЕДИЦИНСКИЙ ЦЕНТР " АКАДЕМИЯ "</t>
  </si>
  <si>
    <t>ОБЩЕСТВО С ОГРАНИЧЕННОЙ ОТВЕТСТВЕННОСТЬЮ «ДОКТОР ЛАЙТ»</t>
  </si>
  <si>
    <t>Флюорография выездная (мобильный флюорограф)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</si>
  <si>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</si>
  <si>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</si>
  <si>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</si>
  <si>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</si>
  <si>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</si>
  <si>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</si>
  <si>
    <t>Обращения</t>
  </si>
  <si>
    <t>Всего (2+3+4+5)</t>
  </si>
  <si>
    <t>ОМС (2+3+4+5)</t>
  </si>
  <si>
    <t>Посещения с иными целями</t>
  </si>
  <si>
    <t>Консультативные посещения по поводу заболевания посещения</t>
  </si>
  <si>
    <t>Объёмы финансового обеспечения медицинской помощи в амбулаторных условиях на 2021 год</t>
  </si>
  <si>
    <t>Содержание ФАП / ФП</t>
  </si>
  <si>
    <t>Всего (8+9+10+11)</t>
  </si>
  <si>
    <t xml:space="preserve"> посещения с иными целями </t>
  </si>
  <si>
    <t xml:space="preserve">Обращения </t>
  </si>
  <si>
    <t>Объем финансового обеспечения</t>
  </si>
  <si>
    <t>Количество ФАП / ФП</t>
  </si>
  <si>
    <t>Объем финансового обеспечения вызовов без применения тромболизиса</t>
  </si>
  <si>
    <t>Объем финансового обеспечения вызовов с применением тромболизиса</t>
  </si>
  <si>
    <t>Число вызовов (без применения тромболизиса)</t>
  </si>
  <si>
    <t>Число вызовов (с применением тромболизиса)</t>
  </si>
  <si>
    <t>Количество услуг</t>
  </si>
  <si>
    <t>Объем финансирования</t>
  </si>
  <si>
    <t>Случаи лечения</t>
  </si>
  <si>
    <t>Количество посещений</t>
  </si>
  <si>
    <t>Медицинская помощь, оказываемая в амбулаторных условиях</t>
  </si>
  <si>
    <t xml:space="preserve">Медицинская помощь, оказываемая в  условиях круглосуточного стационара, без высокотехнологической медицинской помощи
</t>
  </si>
  <si>
    <t xml:space="preserve">Высокотехнологическая медицинская помощь, оказываемая в условиях круглосуточного стационара, финансируемая за счет средств ОМС
</t>
  </si>
  <si>
    <t xml:space="preserve">Медицинская помощь, оказываемая в  условиях дневного стационара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</si>
</sst>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0"/>
      <name val="Arial"/>
      <family val="2"/>
    </font>
    <font>
      <b/>
      <sz val="7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8"/>
      <color rgb="FFFF0000"/>
      <name val="Arial"/>
      <family val="2"/>
    </font>
    <font>
      <b/>
      <i/>
      <sz val="11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75">
    <xf numFmtId="0" fontId="0" fillId="0" borderId="0"/>
    <xf numFmtId="0" fontId="13" fillId="0" borderId="0">
      <alignment vertical="center"/>
    </xf>
    <xf numFmtId="43" fontId="23" fillId="0" borderId="0" applyFont="0" applyFill="0" applyBorder="0" applyAlignment="0" applyProtection="0"/>
    <xf numFmtId="0" fontId="24" fillId="0" borderId="0"/>
    <xf numFmtId="0" fontId="28" fillId="0" borderId="0"/>
    <xf numFmtId="0" fontId="1" fillId="0" borderId="0"/>
    <xf numFmtId="0" fontId="33" fillId="0" borderId="0"/>
    <xf numFmtId="9" fontId="1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33" fillId="0" borderId="0"/>
    <xf numFmtId="0" fontId="1" fillId="0" borderId="0"/>
    <xf numFmtId="0" fontId="6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8" fillId="2" borderId="0" applyNumberFormat="0" applyBorder="0" applyAlignment="0" applyProtection="0"/>
    <xf numFmtId="0" fontId="39" fillId="3" borderId="0" applyNumberFormat="0" applyBorder="0" applyAlignment="0" applyProtection="0"/>
    <xf numFmtId="0" fontId="40" fillId="4" borderId="0" applyNumberFormat="0" applyBorder="0" applyAlignment="0" applyProtection="0"/>
    <xf numFmtId="0" fontId="41" fillId="5" borderId="16" applyNumberFormat="0" applyAlignment="0" applyProtection="0"/>
    <xf numFmtId="0" fontId="42" fillId="6" borderId="17" applyNumberFormat="0" applyAlignment="0" applyProtection="0"/>
    <xf numFmtId="0" fontId="43" fillId="6" borderId="16" applyNumberFormat="0" applyAlignment="0" applyProtection="0"/>
    <xf numFmtId="0" fontId="44" fillId="0" borderId="18" applyNumberFormat="0" applyFill="0" applyAlignment="0" applyProtection="0"/>
    <xf numFmtId="0" fontId="45" fillId="7" borderId="1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49" fillId="32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8" borderId="20" applyNumberFormat="0" applyFont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0" borderId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8" borderId="20" applyNumberFormat="0" applyFont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0" borderId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8" borderId="20" applyNumberFormat="0" applyFont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0" borderId="0"/>
    <xf numFmtId="0" fontId="33" fillId="10" borderId="0" applyNumberFormat="0" applyBorder="0" applyAlignment="0" applyProtection="0"/>
    <xf numFmtId="0" fontId="33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22" borderId="0" applyNumberFormat="0" applyBorder="0" applyAlignment="0" applyProtection="0"/>
    <xf numFmtId="0" fontId="33" fillId="26" borderId="0" applyNumberFormat="0" applyBorder="0" applyAlignment="0" applyProtection="0"/>
    <xf numFmtId="0" fontId="33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0" borderId="0"/>
    <xf numFmtId="0" fontId="33" fillId="8" borderId="20" applyNumberFormat="0" applyFont="0" applyAlignment="0" applyProtection="0"/>
    <xf numFmtId="0" fontId="33" fillId="0" borderId="0"/>
    <xf numFmtId="0" fontId="33" fillId="0" borderId="0"/>
    <xf numFmtId="0" fontId="31" fillId="2" borderId="0" applyNumberFormat="0" applyBorder="0" applyAlignment="0" applyProtection="0"/>
    <xf numFmtId="0" fontId="23" fillId="0" borderId="0"/>
    <xf numFmtId="0" fontId="32" fillId="4" borderId="0" applyNumberFormat="0" applyBorder="0" applyAlignment="0" applyProtection="0"/>
    <xf numFmtId="0" fontId="33" fillId="31" borderId="0" applyNumberFormat="0" applyBorder="0" applyAlignment="0" applyProtection="0"/>
    <xf numFmtId="9" fontId="28" fillId="0" borderId="0" applyFill="0" applyBorder="0" applyAlignment="0" applyProtection="0"/>
    <xf numFmtId="43" fontId="28" fillId="0" borderId="0" applyFill="0" applyBorder="0" applyAlignment="0" applyProtection="0"/>
    <xf numFmtId="0" fontId="33" fillId="27" borderId="0" applyNumberFormat="0" applyBorder="0" applyAlignment="0" applyProtection="0"/>
    <xf numFmtId="0" fontId="33" fillId="11" borderId="0" applyNumberFormat="0" applyBorder="0" applyAlignment="0" applyProtection="0"/>
    <xf numFmtId="0" fontId="33" fillId="31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27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30" borderId="0" applyNumberFormat="0" applyBorder="0" applyAlignment="0" applyProtection="0"/>
    <xf numFmtId="0" fontId="33" fillId="26" borderId="0" applyNumberFormat="0" applyBorder="0" applyAlignment="0" applyProtection="0"/>
    <xf numFmtId="0" fontId="33" fillId="10" borderId="0" applyNumberFormat="0" applyBorder="0" applyAlignment="0" applyProtection="0"/>
    <xf numFmtId="0" fontId="33" fillId="18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1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18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31" borderId="0" applyNumberFormat="0" applyBorder="0" applyAlignment="0" applyProtection="0"/>
    <xf numFmtId="0" fontId="33" fillId="30" borderId="0" applyNumberFormat="0" applyBorder="0" applyAlignment="0" applyProtection="0"/>
    <xf numFmtId="0" fontId="33" fillId="27" borderId="0" applyNumberFormat="0" applyBorder="0" applyAlignment="0" applyProtection="0"/>
    <xf numFmtId="0" fontId="33" fillId="15" borderId="0" applyNumberFormat="0" applyBorder="0" applyAlignment="0" applyProtection="0"/>
    <xf numFmtId="0" fontId="33" fillId="11" borderId="0" applyNumberFormat="0" applyBorder="0" applyAlignment="0" applyProtection="0"/>
    <xf numFmtId="0" fontId="33" fillId="19" borderId="0" applyNumberFormat="0" applyBorder="0" applyAlignment="0" applyProtection="0"/>
    <xf numFmtId="0" fontId="33" fillId="15" borderId="0" applyNumberFormat="0" applyBorder="0" applyAlignment="0" applyProtection="0"/>
    <xf numFmtId="0" fontId="33" fillId="23" borderId="0" applyNumberFormat="0" applyBorder="0" applyAlignment="0" applyProtection="0"/>
    <xf numFmtId="0" fontId="33" fillId="30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1" borderId="0" applyNumberFormat="0" applyBorder="0" applyAlignment="0" applyProtection="0"/>
    <xf numFmtId="0" fontId="33" fillId="15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27" borderId="0" applyNumberFormat="0" applyBorder="0" applyAlignment="0" applyProtection="0"/>
    <xf numFmtId="0" fontId="33" fillId="19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11" borderId="0" applyNumberFormat="0" applyBorder="0" applyAlignment="0" applyProtection="0"/>
    <xf numFmtId="0" fontId="33" fillId="2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31" borderId="0" applyNumberFormat="0" applyBorder="0" applyAlignment="0" applyProtection="0"/>
    <xf numFmtId="0" fontId="33" fillId="18" borderId="0" applyNumberFormat="0" applyBorder="0" applyAlignment="0" applyProtection="0"/>
    <xf numFmtId="0" fontId="33" fillId="31" borderId="0" applyNumberFormat="0" applyBorder="0" applyAlignment="0" applyProtection="0"/>
    <xf numFmtId="0" fontId="33" fillId="23" borderId="0" applyNumberFormat="0" applyBorder="0" applyAlignment="0" applyProtection="0"/>
    <xf numFmtId="0" fontId="33" fillId="10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3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23" borderId="0" applyNumberFormat="0" applyBorder="0" applyAlignment="0" applyProtection="0"/>
    <xf numFmtId="0" fontId="33" fillId="15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30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5" borderId="0" applyNumberFormat="0" applyBorder="0" applyAlignment="0" applyProtection="0"/>
    <xf numFmtId="0" fontId="33" fillId="19" borderId="0" applyNumberFormat="0" applyBorder="0" applyAlignment="0" applyProtection="0"/>
    <xf numFmtId="0" fontId="33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14" borderId="0" applyNumberFormat="0" applyBorder="0" applyAlignment="0" applyProtection="0"/>
    <xf numFmtId="0" fontId="33" fillId="30" borderId="0" applyNumberFormat="0" applyBorder="0" applyAlignment="0" applyProtection="0"/>
    <xf numFmtId="0" fontId="33" fillId="11" borderId="0" applyNumberFormat="0" applyBorder="0" applyAlignment="0" applyProtection="0"/>
    <xf numFmtId="0" fontId="33" fillId="30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0" borderId="0" applyNumberFormat="0" applyBorder="0" applyAlignment="0" applyProtection="0"/>
    <xf numFmtId="0" fontId="33" fillId="26" borderId="0" applyNumberFormat="0" applyBorder="0" applyAlignment="0" applyProtection="0"/>
    <xf numFmtId="0" fontId="33" fillId="22" borderId="0" applyNumberFormat="0" applyBorder="0" applyAlignment="0" applyProtection="0"/>
    <xf numFmtId="0" fontId="33" fillId="10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</cellStyleXfs>
  <cellXfs count="154">
    <xf numFmtId="0" fontId="0" fillId="0" borderId="0" xfId="0"/>
    <xf numFmtId="1" fontId="7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4" fontId="24" fillId="0" borderId="5" xfId="3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27" fillId="0" borderId="5" xfId="3" applyNumberFormat="1" applyFont="1" applyFill="1" applyBorder="1" applyAlignment="1">
      <alignment horizontal="center" vertical="center"/>
    </xf>
    <xf numFmtId="3" fontId="27" fillId="0" borderId="5" xfId="3" applyNumberFormat="1" applyFont="1" applyFill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center" vertical="center"/>
    </xf>
    <xf numFmtId="3" fontId="24" fillId="0" borderId="5" xfId="3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3" fontId="16" fillId="0" borderId="8" xfId="0" applyNumberFormat="1" applyFont="1" applyFill="1" applyBorder="1" applyAlignment="1">
      <alignment horizontal="center" vertical="center"/>
    </xf>
    <xf numFmtId="3" fontId="21" fillId="0" borderId="5" xfId="0" applyNumberFormat="1" applyFont="1" applyFill="1" applyBorder="1" applyAlignment="1">
      <alignment horizontal="center" vertical="center"/>
    </xf>
    <xf numFmtId="43" fontId="21" fillId="0" borderId="5" xfId="2" applyFont="1" applyFill="1" applyBorder="1" applyAlignment="1">
      <alignment horizontal="center" vertical="center"/>
    </xf>
    <xf numFmtId="43" fontId="0" fillId="0" borderId="5" xfId="2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4" fontId="22" fillId="0" borderId="5" xfId="0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43" fontId="0" fillId="0" borderId="5" xfId="2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43" fontId="8" fillId="0" borderId="8" xfId="2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/>
    </xf>
    <xf numFmtId="0" fontId="0" fillId="0" borderId="0" xfId="0" applyFill="1" applyAlignment="1"/>
    <xf numFmtId="43" fontId="0" fillId="0" borderId="0" xfId="2" applyFont="1" applyFill="1"/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8" fillId="0" borderId="12" xfId="0" applyFont="1" applyFill="1" applyBorder="1" applyAlignment="1">
      <alignment horizontal="right" vertical="center" wrapText="1"/>
    </xf>
    <xf numFmtId="43" fontId="8" fillId="0" borderId="12" xfId="2" applyFont="1" applyFill="1" applyBorder="1" applyAlignment="1">
      <alignment horizontal="right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4" fontId="21" fillId="0" borderId="22" xfId="0" applyNumberFormat="1" applyFont="1" applyFill="1" applyBorder="1" applyAlignment="1">
      <alignment horizontal="center" vertical="center"/>
    </xf>
    <xf numFmtId="4" fontId="0" fillId="0" borderId="9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43" fontId="8" fillId="0" borderId="23" xfId="2" applyFont="1" applyFill="1" applyBorder="1" applyAlignment="1">
      <alignment horizontal="right" vertical="center" wrapText="1"/>
    </xf>
    <xf numFmtId="43" fontId="0" fillId="0" borderId="5" xfId="2" applyFont="1" applyFill="1" applyBorder="1"/>
    <xf numFmtId="43" fontId="0" fillId="0" borderId="0" xfId="2" applyFont="1" applyFill="1" applyAlignment="1">
      <alignment horizontal="center" vertical="center"/>
    </xf>
    <xf numFmtId="0" fontId="0" fillId="0" borderId="5" xfId="1" applyFont="1" applyFill="1" applyBorder="1" applyAlignment="1">
      <alignment vertical="center" wrapText="1"/>
    </xf>
    <xf numFmtId="3" fontId="16" fillId="0" borderId="5" xfId="1" applyNumberFormat="1" applyFont="1" applyFill="1" applyBorder="1" applyAlignment="1">
      <alignment horizontal="center" vertical="center"/>
    </xf>
    <xf numFmtId="43" fontId="16" fillId="0" borderId="5" xfId="2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right" vertical="center" wrapText="1"/>
    </xf>
    <xf numFmtId="3" fontId="18" fillId="0" borderId="5" xfId="1" applyNumberFormat="1" applyFont="1" applyFill="1" applyBorder="1" applyAlignment="1">
      <alignment horizontal="center" vertical="center" wrapText="1"/>
    </xf>
    <xf numFmtId="43" fontId="18" fillId="0" borderId="5" xfId="2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right" vertical="center" wrapText="1"/>
    </xf>
    <xf numFmtId="3" fontId="18" fillId="0" borderId="10" xfId="1" applyNumberFormat="1" applyFont="1" applyFill="1" applyBorder="1" applyAlignment="1">
      <alignment horizontal="center" vertical="center" wrapText="1"/>
    </xf>
    <xf numFmtId="43" fontId="18" fillId="0" borderId="10" xfId="2" applyFont="1" applyFill="1" applyBorder="1" applyAlignment="1">
      <alignment horizontal="center" vertical="center" wrapText="1"/>
    </xf>
    <xf numFmtId="43" fontId="8" fillId="0" borderId="10" xfId="2" applyFont="1" applyFill="1" applyBorder="1" applyAlignment="1">
      <alignment horizontal="center" vertical="center" wrapText="1"/>
    </xf>
    <xf numFmtId="165" fontId="8" fillId="0" borderId="10" xfId="2" applyNumberFormat="1" applyFont="1" applyFill="1" applyBorder="1" applyAlignment="1">
      <alignment horizontal="center" vertical="center" wrapText="1"/>
    </xf>
    <xf numFmtId="43" fontId="8" fillId="0" borderId="10" xfId="2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21" fillId="0" borderId="5" xfId="0" applyFont="1" applyFill="1" applyBorder="1"/>
    <xf numFmtId="0" fontId="21" fillId="0" borderId="3" xfId="0" applyFont="1" applyFill="1" applyBorder="1"/>
    <xf numFmtId="0" fontId="5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25" fillId="0" borderId="5" xfId="3" applyNumberFormat="1" applyFont="1" applyFill="1" applyBorder="1" applyAlignment="1">
      <alignment horizontal="center" vertical="center" wrapText="1"/>
    </xf>
    <xf numFmtId="0" fontId="25" fillId="0" borderId="5" xfId="3" applyFont="1" applyFill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center" vertical="center" wrapText="1"/>
    </xf>
    <xf numFmtId="3" fontId="25" fillId="0" borderId="5" xfId="3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43" fontId="4" fillId="0" borderId="2" xfId="2" applyFont="1" applyFill="1" applyBorder="1" applyAlignment="1">
      <alignment horizontal="center" vertical="center" wrapText="1"/>
    </xf>
    <xf numFmtId="43" fontId="4" fillId="0" borderId="3" xfId="2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 wrapText="1"/>
    </xf>
    <xf numFmtId="43" fontId="12" fillId="0" borderId="5" xfId="2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</cellXfs>
  <cellStyles count="475">
    <cellStyle name="20% — акцент1 10" xfId="469"/>
    <cellStyle name="20% - Акцент1 2" xfId="124"/>
    <cellStyle name="20% — акцент1 2" xfId="57"/>
    <cellStyle name="20% - Акцент1 2 2" xfId="232"/>
    <cellStyle name="20% - Акцент1 2 3" xfId="344"/>
    <cellStyle name="20% - Акцент1 3" xfId="138"/>
    <cellStyle name="20% — акцент1 3" xfId="392"/>
    <cellStyle name="20% - Акцент1 3 2" xfId="246"/>
    <cellStyle name="20% - Акцент1 3 3" xfId="358"/>
    <cellStyle name="20% - Акцент1 4" xfId="176"/>
    <cellStyle name="20% — акцент1 4" xfId="390"/>
    <cellStyle name="20% - Акцент1 5" xfId="288"/>
    <cellStyle name="20% — акцент1 5" xfId="383"/>
    <cellStyle name="20% — акцент1 6" xfId="384"/>
    <cellStyle name="20% — акцент1 7" xfId="466"/>
    <cellStyle name="20% — акцент1 8" xfId="452"/>
    <cellStyle name="20% — акцент1 9" xfId="439"/>
    <cellStyle name="20% — акцент2 10" xfId="408"/>
    <cellStyle name="20% - Акцент2 2" xfId="126"/>
    <cellStyle name="20% — акцент2 2" xfId="61"/>
    <cellStyle name="20% - Акцент2 2 2" xfId="234"/>
    <cellStyle name="20% - Акцент2 2 3" xfId="346"/>
    <cellStyle name="20% - Акцент2 3" xfId="139"/>
    <cellStyle name="20% — акцент2 3" xfId="394"/>
    <cellStyle name="20% - Акцент2 3 2" xfId="247"/>
    <cellStyle name="20% - Акцент2 3 3" xfId="359"/>
    <cellStyle name="20% - Акцент2 4" xfId="178"/>
    <cellStyle name="20% — акцент2 4" xfId="433"/>
    <cellStyle name="20% - Акцент2 5" xfId="290"/>
    <cellStyle name="20% — акцент2 5" xfId="443"/>
    <cellStyle name="20% — акцент2 6" xfId="465"/>
    <cellStyle name="20% — акцент2 7" xfId="460"/>
    <cellStyle name="20% — акцент2 8" xfId="445"/>
    <cellStyle name="20% — акцент2 9" xfId="409"/>
    <cellStyle name="20% — акцент3 10" xfId="455"/>
    <cellStyle name="20% - Акцент3 2" xfId="128"/>
    <cellStyle name="20% — акцент3 2" xfId="65"/>
    <cellStyle name="20% - Акцент3 2 2" xfId="236"/>
    <cellStyle name="20% - Акцент3 2 3" xfId="348"/>
    <cellStyle name="20% - Акцент3 3" xfId="140"/>
    <cellStyle name="20% — акцент3 3" xfId="396"/>
    <cellStyle name="20% - Акцент3 3 2" xfId="248"/>
    <cellStyle name="20% - Акцент3 3 3" xfId="360"/>
    <cellStyle name="20% - Акцент3 4" xfId="180"/>
    <cellStyle name="20% — акцент3 4" xfId="407"/>
    <cellStyle name="20% - Акцент3 5" xfId="292"/>
    <cellStyle name="20% — акцент3 5" xfId="420"/>
    <cellStyle name="20% — акцент3 6" xfId="419"/>
    <cellStyle name="20% — акцент3 7" xfId="436"/>
    <cellStyle name="20% — акцент3 8" xfId="391"/>
    <cellStyle name="20% — акцент3 9" xfId="424"/>
    <cellStyle name="20% — акцент4 10" xfId="474"/>
    <cellStyle name="20% - Акцент4 2" xfId="130"/>
    <cellStyle name="20% — акцент4 2" xfId="69"/>
    <cellStyle name="20% - Акцент4 2 2" xfId="238"/>
    <cellStyle name="20% - Акцент4 2 3" xfId="350"/>
    <cellStyle name="20% - Акцент4 3" xfId="141"/>
    <cellStyle name="20% — акцент4 3" xfId="398"/>
    <cellStyle name="20% - Акцент4 3 2" xfId="249"/>
    <cellStyle name="20% - Акцент4 3 3" xfId="361"/>
    <cellStyle name="20% - Акцент4 4" xfId="182"/>
    <cellStyle name="20% — акцент4 4" xfId="459"/>
    <cellStyle name="20% - Акцент4 5" xfId="294"/>
    <cellStyle name="20% — акцент4 5" xfId="468"/>
    <cellStyle name="20% — акцент4 6" xfId="470"/>
    <cellStyle name="20% — акцент4 7" xfId="471"/>
    <cellStyle name="20% — акцент4 8" xfId="472"/>
    <cellStyle name="20% — акцент4 9" xfId="473"/>
    <cellStyle name="20% — акцент5 10" xfId="441"/>
    <cellStyle name="20% - Акцент5 2" xfId="132"/>
    <cellStyle name="20% — акцент5 2" xfId="73"/>
    <cellStyle name="20% - Акцент5 2 2" xfId="240"/>
    <cellStyle name="20% - Акцент5 2 3" xfId="352"/>
    <cellStyle name="20% - Акцент5 3" xfId="142"/>
    <cellStyle name="20% — акцент5 3" xfId="400"/>
    <cellStyle name="20% - Акцент5 3 2" xfId="250"/>
    <cellStyle name="20% - Акцент5 3 3" xfId="362"/>
    <cellStyle name="20% - Акцент5 4" xfId="184"/>
    <cellStyle name="20% — акцент5 4" xfId="428"/>
    <cellStyle name="20% - Акцент5 5" xfId="296"/>
    <cellStyle name="20% — акцент5 5" xfId="427"/>
    <cellStyle name="20% — акцент5 6" xfId="458"/>
    <cellStyle name="20% — акцент5 7" xfId="467"/>
    <cellStyle name="20% — акцент5 8" xfId="429"/>
    <cellStyle name="20% — акцент5 9" xfId="389"/>
    <cellStyle name="20% — акцент6 10" xfId="463"/>
    <cellStyle name="20% - Акцент6 2" xfId="134"/>
    <cellStyle name="20% — акцент6 2" xfId="77"/>
    <cellStyle name="20% - Акцент6 2 2" xfId="242"/>
    <cellStyle name="20% - Акцент6 2 3" xfId="354"/>
    <cellStyle name="20% - Акцент6 3" xfId="143"/>
    <cellStyle name="20% — акцент6 3" xfId="402"/>
    <cellStyle name="20% - Акцент6 3 2" xfId="251"/>
    <cellStyle name="20% - Акцент6 3 3" xfId="363"/>
    <cellStyle name="20% - Акцент6 4" xfId="186"/>
    <cellStyle name="20% — акцент6 4" xfId="461"/>
    <cellStyle name="20% - Акцент6 5" xfId="298"/>
    <cellStyle name="20% — акцент6 5" xfId="453"/>
    <cellStyle name="20% — акцент6 6" xfId="418"/>
    <cellStyle name="20% — акцент6 7" xfId="411"/>
    <cellStyle name="20% — акцент6 8" xfId="388"/>
    <cellStyle name="20% — акцент6 9" xfId="449"/>
    <cellStyle name="40% — акцент1 10" xfId="451"/>
    <cellStyle name="40% - Акцент1 2" xfId="125"/>
    <cellStyle name="40% — акцент1 2" xfId="58"/>
    <cellStyle name="40% - Акцент1 2 2" xfId="233"/>
    <cellStyle name="40% - Акцент1 2 3" xfId="345"/>
    <cellStyle name="40% - Акцент1 3" xfId="144"/>
    <cellStyle name="40% — акцент1 3" xfId="393"/>
    <cellStyle name="40% - Акцент1 3 2" xfId="252"/>
    <cellStyle name="40% - Акцент1 3 3" xfId="364"/>
    <cellStyle name="40% - Акцент1 4" xfId="177"/>
    <cellStyle name="40% — акцент1 4" xfId="446"/>
    <cellStyle name="40% - Акцент1 5" xfId="289"/>
    <cellStyle name="40% — акцент1 5" xfId="462"/>
    <cellStyle name="40% — акцент1 6" xfId="414"/>
    <cellStyle name="40% — акцент1 7" xfId="381"/>
    <cellStyle name="40% — акцент1 8" xfId="421"/>
    <cellStyle name="40% — акцент1 9" xfId="431"/>
    <cellStyle name="40% — акцент2 10" xfId="422"/>
    <cellStyle name="40% - Акцент2 2" xfId="127"/>
    <cellStyle name="40% — акцент2 2" xfId="62"/>
    <cellStyle name="40% - Акцент2 2 2" xfId="235"/>
    <cellStyle name="40% - Акцент2 2 3" xfId="347"/>
    <cellStyle name="40% - Акцент2 3" xfId="145"/>
    <cellStyle name="40% — акцент2 3" xfId="395"/>
    <cellStyle name="40% - Акцент2 3 2" xfId="253"/>
    <cellStyle name="40% - Акцент2 3 3" xfId="365"/>
    <cellStyle name="40% - Акцент2 4" xfId="179"/>
    <cellStyle name="40% — акцент2 4" xfId="413"/>
    <cellStyle name="40% - Акцент2 5" xfId="291"/>
    <cellStyle name="40% — акцент2 5" xfId="448"/>
    <cellStyle name="40% — акцент2 6" xfId="416"/>
    <cellStyle name="40% — акцент2 7" xfId="404"/>
    <cellStyle name="40% — акцент2 8" xfId="444"/>
    <cellStyle name="40% — акцент2 9" xfId="456"/>
    <cellStyle name="40% — акцент3 10" xfId="434"/>
    <cellStyle name="40% - Акцент3 2" xfId="129"/>
    <cellStyle name="40% — акцент3 2" xfId="66"/>
    <cellStyle name="40% - Акцент3 2 2" xfId="237"/>
    <cellStyle name="40% - Акцент3 2 3" xfId="349"/>
    <cellStyle name="40% - Акцент3 3" xfId="146"/>
    <cellStyle name="40% — акцент3 3" xfId="397"/>
    <cellStyle name="40% - Акцент3 3 2" xfId="254"/>
    <cellStyle name="40% - Акцент3 3 3" xfId="366"/>
    <cellStyle name="40% - Акцент3 4" xfId="181"/>
    <cellStyle name="40% — акцент3 4" xfId="387"/>
    <cellStyle name="40% - Акцент3 5" xfId="293"/>
    <cellStyle name="40% — акцент3 5" xfId="415"/>
    <cellStyle name="40% — акцент3 6" xfId="426"/>
    <cellStyle name="40% — акцент3 7" xfId="386"/>
    <cellStyle name="40% — акцент3 8" xfId="457"/>
    <cellStyle name="40% — акцент3 9" xfId="464"/>
    <cellStyle name="40% — акцент4 10" xfId="438"/>
    <cellStyle name="40% - Акцент4 2" xfId="131"/>
    <cellStyle name="40% — акцент4 2" xfId="70"/>
    <cellStyle name="40% - Акцент4 2 2" xfId="239"/>
    <cellStyle name="40% - Акцент4 2 3" xfId="351"/>
    <cellStyle name="40% - Акцент4 3" xfId="147"/>
    <cellStyle name="40% — акцент4 3" xfId="399"/>
    <cellStyle name="40% - Акцент4 3 2" xfId="255"/>
    <cellStyle name="40% - Акцент4 3 3" xfId="367"/>
    <cellStyle name="40% - Акцент4 4" xfId="183"/>
    <cellStyle name="40% — акцент4 4" xfId="432"/>
    <cellStyle name="40% - Акцент4 5" xfId="295"/>
    <cellStyle name="40% — акцент4 5" xfId="423"/>
    <cellStyle name="40% — акцент4 6" xfId="454"/>
    <cellStyle name="40% — акцент4 7" xfId="440"/>
    <cellStyle name="40% — акцент4 8" xfId="417"/>
    <cellStyle name="40% — акцент4 9" xfId="447"/>
    <cellStyle name="40% — акцент5 10" xfId="380"/>
    <cellStyle name="40% - Акцент5 2" xfId="133"/>
    <cellStyle name="40% — акцент5 2" xfId="74"/>
    <cellStyle name="40% - Акцент5 2 2" xfId="241"/>
    <cellStyle name="40% - Акцент5 2 3" xfId="353"/>
    <cellStyle name="40% - Акцент5 3" xfId="148"/>
    <cellStyle name="40% — акцент5 3" xfId="401"/>
    <cellStyle name="40% - Акцент5 3 2" xfId="256"/>
    <cellStyle name="40% - Акцент5 3 3" xfId="368"/>
    <cellStyle name="40% - Акцент5 4" xfId="185"/>
    <cellStyle name="40% — акцент5 4" xfId="406"/>
    <cellStyle name="40% - Акцент5 5" xfId="297"/>
    <cellStyle name="40% — акцент5 5" xfId="405"/>
    <cellStyle name="40% — акцент5 6" xfId="412"/>
    <cellStyle name="40% — акцент5 7" xfId="430"/>
    <cellStyle name="40% — акцент5 8" xfId="385"/>
    <cellStyle name="40% — акцент5 9" xfId="425"/>
    <cellStyle name="40% — акцент6 10" xfId="382"/>
    <cellStyle name="40% - Акцент6 2" xfId="135"/>
    <cellStyle name="40% — акцент6 2" xfId="78"/>
    <cellStyle name="40% - Акцент6 2 2" xfId="243"/>
    <cellStyle name="40% - Акцент6 2 3" xfId="355"/>
    <cellStyle name="40% - Акцент6 3" xfId="149"/>
    <cellStyle name="40% — акцент6 3" xfId="403"/>
    <cellStyle name="40% - Акцент6 3 2" xfId="257"/>
    <cellStyle name="40% - Акцент6 3 3" xfId="369"/>
    <cellStyle name="40% - Акцент6 4" xfId="187"/>
    <cellStyle name="40% — акцент6 4" xfId="435"/>
    <cellStyle name="40% - Акцент6 5" xfId="299"/>
    <cellStyle name="40% — акцент6 5" xfId="442"/>
    <cellStyle name="40% — акцент6 6" xfId="450"/>
    <cellStyle name="40% — акцент6 7" xfId="437"/>
    <cellStyle name="40% — акцент6 8" xfId="377"/>
    <cellStyle name="40% — акцент6 9" xfId="410"/>
    <cellStyle name="60% — акцент1 2" xfId="59"/>
    <cellStyle name="60% — акцент2 2" xfId="63"/>
    <cellStyle name="60% — акцент3 2" xfId="67"/>
    <cellStyle name="60% — акцент4 2" xfId="71"/>
    <cellStyle name="60% — акцент5 2" xfId="75"/>
    <cellStyle name="60% — акцент6 2" xfId="79"/>
    <cellStyle name="Normal" xfId="1"/>
    <cellStyle name="Акцент1 2" xfId="56"/>
    <cellStyle name="Акцент2 2" xfId="60"/>
    <cellStyle name="Акцент3 2" xfId="64"/>
    <cellStyle name="Акцент4 2" xfId="68"/>
    <cellStyle name="Акцент5 2" xfId="72"/>
    <cellStyle name="Акцент6 2" xfId="76"/>
    <cellStyle name="Ввод  2" xfId="48"/>
    <cellStyle name="Вывод 2" xfId="49"/>
    <cellStyle name="Вычисление 2" xfId="50"/>
    <cellStyle name="Заголовок 1 2" xfId="41"/>
    <cellStyle name="Заголовок 2 2" xfId="42"/>
    <cellStyle name="Заголовок 3 2" xfId="43"/>
    <cellStyle name="Заголовок 4 2" xfId="44"/>
    <cellStyle name="Итог 2" xfId="55"/>
    <cellStyle name="Контрольная ячейка 2" xfId="52"/>
    <cellStyle name="Название 2" xfId="40"/>
    <cellStyle name="Нейтральный 2" xfId="376"/>
    <cellStyle name="Нейтральный 3" xfId="47"/>
    <cellStyle name="Обычный" xfId="0" builtinId="0"/>
    <cellStyle name="Обычный 10" xfId="4"/>
    <cellStyle name="Обычный 11" xfId="5"/>
    <cellStyle name="Обычный 2" xfId="3"/>
    <cellStyle name="Обычный 2 10" xfId="82"/>
    <cellStyle name="Обычный 2 10 2" xfId="190"/>
    <cellStyle name="Обычный 2 10 3" xfId="302"/>
    <cellStyle name="Обычный 2 11" xfId="102"/>
    <cellStyle name="Обычный 2 11 2" xfId="153"/>
    <cellStyle name="Обычный 2 11 2 2" xfId="261"/>
    <cellStyle name="Обычный 2 11 2 3" xfId="373"/>
    <cellStyle name="Обычный 2 11 3" xfId="210"/>
    <cellStyle name="Обычный 2 11 4" xfId="322"/>
    <cellStyle name="Обычный 2 12" xfId="136"/>
    <cellStyle name="Обычный 2 12 2" xfId="244"/>
    <cellStyle name="Обычный 2 12 3" xfId="356"/>
    <cellStyle name="Обычный 2 13" xfId="154"/>
    <cellStyle name="Обычный 2 14" xfId="262"/>
    <cellStyle name="Обычный 2 15" xfId="6"/>
    <cellStyle name="Обычный 2 2" xfId="11"/>
    <cellStyle name="Обычный 2 2 10" xfId="264"/>
    <cellStyle name="Обычный 2 2 2" xfId="13"/>
    <cellStyle name="Обычный 2 2 2 2" xfId="32"/>
    <cellStyle name="Обычный 2 2 2 2 2" xfId="96"/>
    <cellStyle name="Обычный 2 2 2 2 2 2" xfId="204"/>
    <cellStyle name="Обычный 2 2 2 2 2 3" xfId="316"/>
    <cellStyle name="Обычный 2 2 2 2 3" xfId="116"/>
    <cellStyle name="Обычный 2 2 2 2 3 2" xfId="224"/>
    <cellStyle name="Обычный 2 2 2 2 3 3" xfId="336"/>
    <cellStyle name="Обычный 2 2 2 2 4" xfId="168"/>
    <cellStyle name="Обычный 2 2 2 2 5" xfId="280"/>
    <cellStyle name="Обычный 2 2 2 3" xfId="86"/>
    <cellStyle name="Обычный 2 2 2 3 2" xfId="194"/>
    <cellStyle name="Обычный 2 2 2 3 3" xfId="306"/>
    <cellStyle name="Обычный 2 2 2 4" xfId="106"/>
    <cellStyle name="Обычный 2 2 2 4 2" xfId="214"/>
    <cellStyle name="Обычный 2 2 2 4 3" xfId="326"/>
    <cellStyle name="Обычный 2 2 2 5" xfId="158"/>
    <cellStyle name="Обычный 2 2 2 6" xfId="266"/>
    <cellStyle name="Обычный 2 2 3" xfId="25"/>
    <cellStyle name="Обычный 2 2 3 2" xfId="35"/>
    <cellStyle name="Обычный 2 2 3 2 2" xfId="99"/>
    <cellStyle name="Обычный 2 2 3 2 2 2" xfId="207"/>
    <cellStyle name="Обычный 2 2 3 2 2 3" xfId="319"/>
    <cellStyle name="Обычный 2 2 3 2 3" xfId="119"/>
    <cellStyle name="Обычный 2 2 3 2 3 2" xfId="227"/>
    <cellStyle name="Обычный 2 2 3 2 3 3" xfId="339"/>
    <cellStyle name="Обычный 2 2 3 2 4" xfId="171"/>
    <cellStyle name="Обычный 2 2 3 2 5" xfId="283"/>
    <cellStyle name="Обычный 2 2 3 3" xfId="89"/>
    <cellStyle name="Обычный 2 2 3 3 2" xfId="197"/>
    <cellStyle name="Обычный 2 2 3 3 3" xfId="309"/>
    <cellStyle name="Обычный 2 2 3 4" xfId="109"/>
    <cellStyle name="Обычный 2 2 3 4 2" xfId="217"/>
    <cellStyle name="Обычный 2 2 3 4 3" xfId="329"/>
    <cellStyle name="Обычный 2 2 3 5" xfId="161"/>
    <cellStyle name="Обычный 2 2 3 6" xfId="273"/>
    <cellStyle name="Обычный 2 2 4" xfId="27"/>
    <cellStyle name="Обычный 2 2 4 2" xfId="37"/>
    <cellStyle name="Обычный 2 2 4 2 2" xfId="101"/>
    <cellStyle name="Обычный 2 2 4 2 2 2" xfId="209"/>
    <cellStyle name="Обычный 2 2 4 2 2 3" xfId="321"/>
    <cellStyle name="Обычный 2 2 4 2 3" xfId="121"/>
    <cellStyle name="Обычный 2 2 4 2 3 2" xfId="229"/>
    <cellStyle name="Обычный 2 2 4 2 3 3" xfId="341"/>
    <cellStyle name="Обычный 2 2 4 2 4" xfId="173"/>
    <cellStyle name="Обычный 2 2 4 2 5" xfId="285"/>
    <cellStyle name="Обычный 2 2 4 3" xfId="91"/>
    <cellStyle name="Обычный 2 2 4 3 2" xfId="199"/>
    <cellStyle name="Обычный 2 2 4 3 3" xfId="311"/>
    <cellStyle name="Обычный 2 2 4 4" xfId="111"/>
    <cellStyle name="Обычный 2 2 4 4 2" xfId="219"/>
    <cellStyle name="Обычный 2 2 4 4 3" xfId="331"/>
    <cellStyle name="Обычный 2 2 4 5" xfId="163"/>
    <cellStyle name="Обычный 2 2 4 6" xfId="275"/>
    <cellStyle name="Обычный 2 2 5" xfId="30"/>
    <cellStyle name="Обычный 2 2 5 2" xfId="94"/>
    <cellStyle name="Обычный 2 2 5 2 2" xfId="202"/>
    <cellStyle name="Обычный 2 2 5 2 3" xfId="314"/>
    <cellStyle name="Обычный 2 2 5 3" xfId="114"/>
    <cellStyle name="Обычный 2 2 5 3 2" xfId="222"/>
    <cellStyle name="Обычный 2 2 5 3 3" xfId="334"/>
    <cellStyle name="Обычный 2 2 5 4" xfId="166"/>
    <cellStyle name="Обычный 2 2 5 5" xfId="278"/>
    <cellStyle name="Обычный 2 2 6" xfId="39"/>
    <cellStyle name="Обычный 2 2 6 2" xfId="175"/>
    <cellStyle name="Обычный 2 2 6 3" xfId="287"/>
    <cellStyle name="Обычный 2 2 7" xfId="84"/>
    <cellStyle name="Обычный 2 2 7 2" xfId="192"/>
    <cellStyle name="Обычный 2 2 7 3" xfId="304"/>
    <cellStyle name="Обычный 2 2 8" xfId="104"/>
    <cellStyle name="Обычный 2 2 8 2" xfId="212"/>
    <cellStyle name="Обычный 2 2 8 3" xfId="324"/>
    <cellStyle name="Обычный 2 2 9" xfId="156"/>
    <cellStyle name="Обычный 2 3" xfId="10"/>
    <cellStyle name="Обычный 2 3 2" xfId="29"/>
    <cellStyle name="Обычный 2 3 2 2" xfId="93"/>
    <cellStyle name="Обычный 2 3 2 2 2" xfId="201"/>
    <cellStyle name="Обычный 2 3 2 2 3" xfId="313"/>
    <cellStyle name="Обычный 2 3 2 3" xfId="113"/>
    <cellStyle name="Обычный 2 3 2 3 2" xfId="221"/>
    <cellStyle name="Обычный 2 3 2 3 3" xfId="333"/>
    <cellStyle name="Обычный 2 3 2 4" xfId="165"/>
    <cellStyle name="Обычный 2 3 2 5" xfId="277"/>
    <cellStyle name="Обычный 2 3 3" xfId="83"/>
    <cellStyle name="Обычный 2 3 3 2" xfId="191"/>
    <cellStyle name="Обычный 2 3 3 3" xfId="303"/>
    <cellStyle name="Обычный 2 3 4" xfId="103"/>
    <cellStyle name="Обычный 2 3 4 2" xfId="211"/>
    <cellStyle name="Обычный 2 3 4 3" xfId="323"/>
    <cellStyle name="Обычный 2 3 5" xfId="155"/>
    <cellStyle name="Обычный 2 3 6" xfId="263"/>
    <cellStyle name="Обычный 2 4" xfId="12"/>
    <cellStyle name="Обычный 2 4 2" xfId="31"/>
    <cellStyle name="Обычный 2 4 2 2" xfId="95"/>
    <cellStyle name="Обычный 2 4 2 2 2" xfId="203"/>
    <cellStyle name="Обычный 2 4 2 2 3" xfId="315"/>
    <cellStyle name="Обычный 2 4 2 3" xfId="115"/>
    <cellStyle name="Обычный 2 4 2 3 2" xfId="223"/>
    <cellStyle name="Обычный 2 4 2 3 3" xfId="335"/>
    <cellStyle name="Обычный 2 4 2 4" xfId="167"/>
    <cellStyle name="Обычный 2 4 2 5" xfId="279"/>
    <cellStyle name="Обычный 2 4 3" xfId="85"/>
    <cellStyle name="Обычный 2 4 3 2" xfId="193"/>
    <cellStyle name="Обычный 2 4 3 3" xfId="305"/>
    <cellStyle name="Обычный 2 4 4" xfId="105"/>
    <cellStyle name="Обычный 2 4 4 2" xfId="213"/>
    <cellStyle name="Обычный 2 4 4 3" xfId="325"/>
    <cellStyle name="Обычный 2 4 5" xfId="157"/>
    <cellStyle name="Обычный 2 4 6" xfId="265"/>
    <cellStyle name="Обычный 2 5" xfId="15"/>
    <cellStyle name="Обычный 2 5 2" xfId="33"/>
    <cellStyle name="Обычный 2 5 2 2" xfId="97"/>
    <cellStyle name="Обычный 2 5 2 2 2" xfId="205"/>
    <cellStyle name="Обычный 2 5 2 2 3" xfId="317"/>
    <cellStyle name="Обычный 2 5 2 3" xfId="117"/>
    <cellStyle name="Обычный 2 5 2 3 2" xfId="225"/>
    <cellStyle name="Обычный 2 5 2 3 3" xfId="337"/>
    <cellStyle name="Обычный 2 5 2 4" xfId="169"/>
    <cellStyle name="Обычный 2 5 2 5" xfId="281"/>
    <cellStyle name="Обычный 2 5 3" xfId="87"/>
    <cellStyle name="Обычный 2 5 3 2" xfId="195"/>
    <cellStyle name="Обычный 2 5 3 3" xfId="307"/>
    <cellStyle name="Обычный 2 5 4" xfId="107"/>
    <cellStyle name="Обычный 2 5 4 2" xfId="215"/>
    <cellStyle name="Обычный 2 5 4 3" xfId="327"/>
    <cellStyle name="Обычный 2 5 5" xfId="159"/>
    <cellStyle name="Обычный 2 5 6" xfId="267"/>
    <cellStyle name="Обычный 2 6" xfId="24"/>
    <cellStyle name="Обычный 2 6 2" xfId="34"/>
    <cellStyle name="Обычный 2 6 2 2" xfId="98"/>
    <cellStyle name="Обычный 2 6 2 2 2" xfId="206"/>
    <cellStyle name="Обычный 2 6 2 2 3" xfId="318"/>
    <cellStyle name="Обычный 2 6 2 3" xfId="118"/>
    <cellStyle name="Обычный 2 6 2 3 2" xfId="226"/>
    <cellStyle name="Обычный 2 6 2 3 3" xfId="338"/>
    <cellStyle name="Обычный 2 6 2 4" xfId="170"/>
    <cellStyle name="Обычный 2 6 2 5" xfId="282"/>
    <cellStyle name="Обычный 2 6 3" xfId="88"/>
    <cellStyle name="Обычный 2 6 3 2" xfId="196"/>
    <cellStyle name="Обычный 2 6 3 3" xfId="308"/>
    <cellStyle name="Обычный 2 6 4" xfId="108"/>
    <cellStyle name="Обычный 2 6 4 2" xfId="216"/>
    <cellStyle name="Обычный 2 6 4 3" xfId="328"/>
    <cellStyle name="Обычный 2 6 5" xfId="160"/>
    <cellStyle name="Обычный 2 6 6" xfId="272"/>
    <cellStyle name="Обычный 2 7" xfId="26"/>
    <cellStyle name="Обычный 2 7 2" xfId="36"/>
    <cellStyle name="Обычный 2 7 2 2" xfId="100"/>
    <cellStyle name="Обычный 2 7 2 2 2" xfId="208"/>
    <cellStyle name="Обычный 2 7 2 2 3" xfId="320"/>
    <cellStyle name="Обычный 2 7 2 3" xfId="120"/>
    <cellStyle name="Обычный 2 7 2 3 2" xfId="228"/>
    <cellStyle name="Обычный 2 7 2 3 3" xfId="340"/>
    <cellStyle name="Обычный 2 7 2 4" xfId="172"/>
    <cellStyle name="Обычный 2 7 2 5" xfId="284"/>
    <cellStyle name="Обычный 2 7 3" xfId="90"/>
    <cellStyle name="Обычный 2 7 3 2" xfId="198"/>
    <cellStyle name="Обычный 2 7 3 3" xfId="310"/>
    <cellStyle name="Обычный 2 7 4" xfId="110"/>
    <cellStyle name="Обычный 2 7 4 2" xfId="218"/>
    <cellStyle name="Обычный 2 7 4 3" xfId="330"/>
    <cellStyle name="Обычный 2 7 5" xfId="162"/>
    <cellStyle name="Обычный 2 7 6" xfId="274"/>
    <cellStyle name="Обычный 2 8" xfId="28"/>
    <cellStyle name="Обычный 2 8 2" xfId="92"/>
    <cellStyle name="Обычный 2 8 2 2" xfId="200"/>
    <cellStyle name="Обычный 2 8 2 3" xfId="312"/>
    <cellStyle name="Обычный 2 8 3" xfId="112"/>
    <cellStyle name="Обычный 2 8 3 2" xfId="220"/>
    <cellStyle name="Обычный 2 8 3 3" xfId="332"/>
    <cellStyle name="Обычный 2 8 4" xfId="164"/>
    <cellStyle name="Обычный 2 8 5" xfId="276"/>
    <cellStyle name="Обычный 2 9" xfId="38"/>
    <cellStyle name="Обычный 2 9 2" xfId="174"/>
    <cellStyle name="Обычный 2 9 3" xfId="286"/>
    <cellStyle name="Обычный 3" xfId="8"/>
    <cellStyle name="Обычный 3 2" xfId="16"/>
    <cellStyle name="Обычный 4" xfId="17"/>
    <cellStyle name="Обычный 4 2" xfId="22"/>
    <cellStyle name="Обычный 4 2 2" xfId="270"/>
    <cellStyle name="Обычный 4 3" xfId="268"/>
    <cellStyle name="Обычный 5" xfId="14"/>
    <cellStyle name="Обычный 6" xfId="80"/>
    <cellStyle name="Обычный 6 2" xfId="137"/>
    <cellStyle name="Обычный 6 2 2" xfId="245"/>
    <cellStyle name="Обычный 6 2 3" xfId="357"/>
    <cellStyle name="Обычный 6 3" xfId="188"/>
    <cellStyle name="Обычный 6 4" xfId="300"/>
    <cellStyle name="Обычный 7" xfId="122"/>
    <cellStyle name="Обычный 7 2" xfId="152"/>
    <cellStyle name="Обычный 7 2 2" xfId="260"/>
    <cellStyle name="Обычный 7 2 3" xfId="372"/>
    <cellStyle name="Обычный 7 3" xfId="230"/>
    <cellStyle name="Обычный 7 4" xfId="342"/>
    <cellStyle name="Обычный 8" xfId="150"/>
    <cellStyle name="Обычный 8 2" xfId="258"/>
    <cellStyle name="Обычный 8 3" xfId="370"/>
    <cellStyle name="Обычный 9" xfId="375"/>
    <cellStyle name="Плохой 2" xfId="46"/>
    <cellStyle name="Пояснение 2" xfId="54"/>
    <cellStyle name="Примечание 2" xfId="81"/>
    <cellStyle name="Примечание 2 2" xfId="189"/>
    <cellStyle name="Примечание 2 3" xfId="301"/>
    <cellStyle name="Примечание 3" xfId="123"/>
    <cellStyle name="Примечание 3 2" xfId="231"/>
    <cellStyle name="Примечание 3 3" xfId="343"/>
    <cellStyle name="Примечание 4" xfId="151"/>
    <cellStyle name="Примечание 4 2" xfId="259"/>
    <cellStyle name="Примечание 4 3" xfId="371"/>
    <cellStyle name="Процентный 2" xfId="19"/>
    <cellStyle name="Процентный 2 2" xfId="20"/>
    <cellStyle name="Процентный 2 2 2" xfId="23"/>
    <cellStyle name="Процентный 2 2 2 2" xfId="271"/>
    <cellStyle name="Процентный 2 2 3" xfId="269"/>
    <cellStyle name="Процентный 3" xfId="21"/>
    <cellStyle name="Процентный 4" xfId="18"/>
    <cellStyle name="Процентный 5" xfId="378"/>
    <cellStyle name="Процентный 6" xfId="7"/>
    <cellStyle name="Связанная ячейка 2" xfId="51"/>
    <cellStyle name="Текст предупреждения 2" xfId="53"/>
    <cellStyle name="Финансовый" xfId="2" builtinId="3"/>
    <cellStyle name="Финансовый 2" xfId="379"/>
    <cellStyle name="Финансовый 3" xfId="9"/>
    <cellStyle name="Хороший 2" xfId="374"/>
    <cellStyle name="Хороший 3" xfId="45"/>
  </cellStyles>
  <dxfs count="0"/>
  <tableStyles count="0" defaultTableStyle="TableStyleMedium2" defaultPivotStyle="PivotStyleMedium9"/>
  <colors>
    <mruColors>
      <color rgb="FF00CC66"/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workbookViewId="0">
      <pane xSplit="1" ySplit="9" topLeftCell="B28" activePane="bottomRight" state="frozen"/>
      <selection pane="topRight" activeCell="B1" sqref="B1"/>
      <selection pane="bottomLeft" activeCell="A10" sqref="A10"/>
      <selection pane="bottomRight" sqref="A1:G1"/>
    </sheetView>
  </sheetViews>
  <sheetFormatPr defaultRowHeight="15" outlineLevelRow="1" x14ac:dyDescent="0.25"/>
  <cols>
    <col min="1" max="1" width="36.28515625" style="16" customWidth="1"/>
    <col min="2" max="2" width="14.140625" style="16" customWidth="1"/>
    <col min="3" max="3" width="13.140625" style="16" customWidth="1"/>
    <col min="4" max="4" width="13.42578125" style="16" customWidth="1"/>
    <col min="5" max="5" width="13.140625" style="16" customWidth="1"/>
    <col min="6" max="6" width="18.5703125" style="16" customWidth="1"/>
    <col min="7" max="7" width="9.140625" style="16"/>
    <col min="8" max="8" width="1" style="16" hidden="1" customWidth="1"/>
    <col min="9" max="9" width="16.5703125" style="16" customWidth="1"/>
    <col min="10" max="10" width="14.7109375" style="17" customWidth="1"/>
    <col min="11" max="11" width="17.28515625" style="17" customWidth="1"/>
    <col min="12" max="12" width="16.140625" style="17" customWidth="1"/>
    <col min="13" max="13" width="16.28515625" style="17" customWidth="1"/>
    <col min="14" max="14" width="16.7109375" style="17" customWidth="1"/>
    <col min="15" max="15" width="15.140625" style="17" customWidth="1"/>
    <col min="16" max="16" width="11.85546875" style="18" customWidth="1"/>
    <col min="17" max="16384" width="9.140625" style="16"/>
  </cols>
  <sheetData>
    <row r="1" spans="1:16" ht="33" customHeight="1" x14ac:dyDescent="0.25">
      <c r="A1" s="92" t="s">
        <v>363</v>
      </c>
      <c r="B1" s="92"/>
      <c r="C1" s="92"/>
      <c r="D1" s="92"/>
      <c r="E1" s="92"/>
      <c r="F1" s="92"/>
      <c r="G1" s="92"/>
      <c r="I1" s="104" t="s">
        <v>348</v>
      </c>
      <c r="J1" s="104"/>
      <c r="K1" s="104"/>
      <c r="L1" s="104"/>
      <c r="M1" s="104"/>
      <c r="N1" s="104"/>
      <c r="O1" s="105" t="s">
        <v>349</v>
      </c>
      <c r="P1" s="105"/>
    </row>
    <row r="2" spans="1:16" ht="15" customHeight="1" x14ac:dyDescent="0.25">
      <c r="A2" s="96" t="s">
        <v>0</v>
      </c>
      <c r="B2" s="99"/>
      <c r="C2" s="99"/>
      <c r="D2" s="99"/>
      <c r="E2" s="99"/>
      <c r="F2" s="99"/>
      <c r="G2" s="7"/>
      <c r="H2" s="78"/>
      <c r="I2" s="104" t="s">
        <v>350</v>
      </c>
      <c r="J2" s="104" t="s">
        <v>351</v>
      </c>
      <c r="K2" s="104" t="s">
        <v>1</v>
      </c>
      <c r="L2" s="106"/>
      <c r="M2" s="104" t="s">
        <v>347</v>
      </c>
      <c r="N2" s="104" t="s">
        <v>352</v>
      </c>
      <c r="O2" s="105"/>
      <c r="P2" s="105"/>
    </row>
    <row r="3" spans="1:16" ht="15" customHeight="1" x14ac:dyDescent="0.25">
      <c r="A3" s="97"/>
      <c r="B3" s="93" t="s">
        <v>344</v>
      </c>
      <c r="C3" s="100" t="s">
        <v>346</v>
      </c>
      <c r="D3" s="103" t="s">
        <v>1</v>
      </c>
      <c r="E3" s="103"/>
      <c r="F3" s="103" t="s">
        <v>347</v>
      </c>
      <c r="G3" s="93" t="s">
        <v>343</v>
      </c>
      <c r="H3" s="79"/>
      <c r="I3" s="106"/>
      <c r="J3" s="106"/>
      <c r="K3" s="106"/>
      <c r="L3" s="106"/>
      <c r="M3" s="106"/>
      <c r="N3" s="104"/>
      <c r="O3" s="105"/>
      <c r="P3" s="105"/>
    </row>
    <row r="4" spans="1:16" ht="33" customHeight="1" x14ac:dyDescent="0.25">
      <c r="A4" s="97"/>
      <c r="B4" s="94"/>
      <c r="C4" s="101"/>
      <c r="D4" s="103"/>
      <c r="E4" s="103"/>
      <c r="F4" s="103"/>
      <c r="G4" s="94"/>
      <c r="H4" s="79"/>
      <c r="I4" s="106"/>
      <c r="J4" s="106"/>
      <c r="K4" s="106"/>
      <c r="L4" s="106"/>
      <c r="M4" s="106"/>
      <c r="N4" s="104"/>
      <c r="O4" s="105"/>
      <c r="P4" s="105"/>
    </row>
    <row r="5" spans="1:16" ht="63.75" customHeight="1" x14ac:dyDescent="0.25">
      <c r="A5" s="97"/>
      <c r="B5" s="94"/>
      <c r="C5" s="101"/>
      <c r="D5" s="103" t="s">
        <v>2</v>
      </c>
      <c r="E5" s="103" t="s">
        <v>3</v>
      </c>
      <c r="F5" s="103"/>
      <c r="G5" s="94"/>
      <c r="H5" s="79"/>
      <c r="I5" s="106"/>
      <c r="J5" s="106"/>
      <c r="K5" s="104" t="s">
        <v>2</v>
      </c>
      <c r="L5" s="104" t="s">
        <v>3</v>
      </c>
      <c r="M5" s="106"/>
      <c r="N5" s="104"/>
      <c r="O5" s="104" t="s">
        <v>353</v>
      </c>
      <c r="P5" s="107" t="s">
        <v>354</v>
      </c>
    </row>
    <row r="6" spans="1:16" ht="33.75" customHeight="1" x14ac:dyDescent="0.25">
      <c r="A6" s="97"/>
      <c r="B6" s="95"/>
      <c r="C6" s="102"/>
      <c r="D6" s="103"/>
      <c r="E6" s="103"/>
      <c r="F6" s="103"/>
      <c r="G6" s="95"/>
      <c r="H6" s="79"/>
      <c r="I6" s="106"/>
      <c r="J6" s="106"/>
      <c r="K6" s="104"/>
      <c r="L6" s="104"/>
      <c r="M6" s="106"/>
      <c r="N6" s="104"/>
      <c r="O6" s="104"/>
      <c r="P6" s="107"/>
    </row>
    <row r="7" spans="1:16" ht="15" customHeight="1" x14ac:dyDescent="0.25">
      <c r="A7" s="97"/>
      <c r="B7" s="80">
        <v>1</v>
      </c>
      <c r="C7" s="80">
        <v>2</v>
      </c>
      <c r="D7" s="3">
        <v>3</v>
      </c>
      <c r="E7" s="3">
        <v>4</v>
      </c>
      <c r="F7" s="3">
        <v>5</v>
      </c>
      <c r="G7" s="3">
        <v>6</v>
      </c>
      <c r="H7" s="5"/>
      <c r="I7" s="6">
        <v>7</v>
      </c>
      <c r="J7" s="6">
        <v>8</v>
      </c>
      <c r="K7" s="6">
        <v>9</v>
      </c>
      <c r="L7" s="6">
        <v>10</v>
      </c>
      <c r="M7" s="6">
        <v>11</v>
      </c>
      <c r="N7" s="6">
        <v>12</v>
      </c>
      <c r="O7" s="6">
        <v>13</v>
      </c>
      <c r="P7" s="6">
        <v>14</v>
      </c>
    </row>
    <row r="8" spans="1:16" ht="25.5" x14ac:dyDescent="0.25">
      <c r="A8" s="97"/>
      <c r="B8" s="3" t="s">
        <v>345</v>
      </c>
      <c r="C8" s="80" t="s">
        <v>4</v>
      </c>
      <c r="D8" s="80" t="s">
        <v>5</v>
      </c>
      <c r="E8" s="80" t="s">
        <v>4</v>
      </c>
      <c r="F8" s="80" t="s">
        <v>4</v>
      </c>
      <c r="G8" s="81" t="s">
        <v>4</v>
      </c>
      <c r="H8" s="82"/>
      <c r="I8" s="7"/>
      <c r="J8" s="8"/>
      <c r="K8" s="8"/>
      <c r="L8" s="8"/>
      <c r="M8" s="8"/>
      <c r="N8" s="8"/>
      <c r="O8" s="8"/>
      <c r="P8" s="9"/>
    </row>
    <row r="9" spans="1:16" ht="12.75" customHeight="1" x14ac:dyDescent="0.25">
      <c r="A9" s="98"/>
      <c r="B9" s="83" t="s">
        <v>344</v>
      </c>
      <c r="C9" s="80" t="s">
        <v>6</v>
      </c>
      <c r="D9" s="80" t="s">
        <v>6</v>
      </c>
      <c r="E9" s="80" t="s">
        <v>6</v>
      </c>
      <c r="F9" s="80" t="s">
        <v>6</v>
      </c>
      <c r="G9" s="84" t="s">
        <v>6</v>
      </c>
      <c r="H9" s="85"/>
      <c r="I9" s="7"/>
      <c r="J9" s="8"/>
      <c r="K9" s="8"/>
      <c r="L9" s="8"/>
      <c r="M9" s="8"/>
      <c r="N9" s="8"/>
      <c r="O9" s="8"/>
      <c r="P9" s="9"/>
    </row>
    <row r="10" spans="1:16" outlineLevel="1" x14ac:dyDescent="0.25">
      <c r="A10" s="4" t="s">
        <v>7</v>
      </c>
      <c r="B10" s="1">
        <v>12901</v>
      </c>
      <c r="C10" s="1">
        <v>9680</v>
      </c>
      <c r="D10" s="1">
        <v>1666</v>
      </c>
      <c r="E10" s="1">
        <v>1555</v>
      </c>
      <c r="F10" s="1">
        <v>0</v>
      </c>
      <c r="G10" s="21">
        <v>8875</v>
      </c>
      <c r="H10" s="21"/>
      <c r="I10" s="10">
        <f>J10+K10+L10+M10</f>
        <v>8255029.379999999</v>
      </c>
      <c r="J10" s="11">
        <v>2125094.06</v>
      </c>
      <c r="K10" s="11">
        <v>2948448.63</v>
      </c>
      <c r="L10" s="11">
        <v>3181486.6899999995</v>
      </c>
      <c r="M10" s="11"/>
      <c r="N10" s="11">
        <v>6285026.0999999996</v>
      </c>
      <c r="O10" s="11">
        <v>7558014.6000000015</v>
      </c>
      <c r="P10" s="9">
        <v>16</v>
      </c>
    </row>
    <row r="11" spans="1:16" outlineLevel="1" x14ac:dyDescent="0.25">
      <c r="A11" s="4" t="s">
        <v>8</v>
      </c>
      <c r="B11" s="1">
        <v>66130</v>
      </c>
      <c r="C11" s="1">
        <v>48650</v>
      </c>
      <c r="D11" s="1">
        <v>9536</v>
      </c>
      <c r="E11" s="1">
        <v>7944</v>
      </c>
      <c r="F11" s="1">
        <v>0</v>
      </c>
      <c r="G11" s="21">
        <v>45530</v>
      </c>
      <c r="H11" s="21"/>
      <c r="I11" s="10">
        <f t="shared" ref="I11:I37" si="0">J11+K11+L11+M11</f>
        <v>46814272.879999995</v>
      </c>
      <c r="J11" s="11">
        <v>11219695.810000001</v>
      </c>
      <c r="K11" s="11">
        <v>17813086.399999999</v>
      </c>
      <c r="L11" s="11">
        <v>17781490.669999998</v>
      </c>
      <c r="M11" s="11"/>
      <c r="N11" s="11">
        <v>35282006.259999998</v>
      </c>
      <c r="O11" s="11">
        <v>18276452.800000001</v>
      </c>
      <c r="P11" s="9">
        <v>31</v>
      </c>
    </row>
    <row r="12" spans="1:16" outlineLevel="1" x14ac:dyDescent="0.25">
      <c r="A12" s="4" t="s">
        <v>9</v>
      </c>
      <c r="B12" s="1">
        <v>27580</v>
      </c>
      <c r="C12" s="1">
        <v>20365</v>
      </c>
      <c r="D12" s="1">
        <v>3858</v>
      </c>
      <c r="E12" s="1">
        <v>3357</v>
      </c>
      <c r="F12" s="1">
        <v>0</v>
      </c>
      <c r="G12" s="21">
        <v>18955</v>
      </c>
      <c r="H12" s="21"/>
      <c r="I12" s="10">
        <f t="shared" si="0"/>
        <v>19625591.379999999</v>
      </c>
      <c r="J12" s="11">
        <v>4660706.0999999996</v>
      </c>
      <c r="K12" s="11">
        <v>7219077.9000000004</v>
      </c>
      <c r="L12" s="11">
        <v>7745807.379999999</v>
      </c>
      <c r="M12" s="11"/>
      <c r="N12" s="11">
        <v>13325086.35</v>
      </c>
      <c r="O12" s="11">
        <v>11356090.800000001</v>
      </c>
      <c r="P12" s="9">
        <v>17</v>
      </c>
    </row>
    <row r="13" spans="1:16" outlineLevel="1" x14ac:dyDescent="0.25">
      <c r="A13" s="4" t="s">
        <v>10</v>
      </c>
      <c r="B13" s="1">
        <v>48904</v>
      </c>
      <c r="C13" s="1">
        <v>36614</v>
      </c>
      <c r="D13" s="1">
        <v>6425</v>
      </c>
      <c r="E13" s="1">
        <v>5865</v>
      </c>
      <c r="F13" s="1">
        <v>0</v>
      </c>
      <c r="G13" s="21">
        <v>33593</v>
      </c>
      <c r="H13" s="21"/>
      <c r="I13" s="10">
        <f t="shared" si="0"/>
        <v>31292890.190000005</v>
      </c>
      <c r="J13" s="11">
        <v>7262360.1900000013</v>
      </c>
      <c r="K13" s="11">
        <v>11275355.629999999</v>
      </c>
      <c r="L13" s="11">
        <v>12755174.370000003</v>
      </c>
      <c r="M13" s="11"/>
      <c r="N13" s="11">
        <v>24871310.719999999</v>
      </c>
      <c r="O13" s="11">
        <v>18285642.799999997</v>
      </c>
      <c r="P13" s="9">
        <v>32</v>
      </c>
    </row>
    <row r="14" spans="1:16" ht="38.25" outlineLevel="1" x14ac:dyDescent="0.25">
      <c r="A14" s="4" t="s">
        <v>11</v>
      </c>
      <c r="B14" s="1">
        <v>35059</v>
      </c>
      <c r="C14" s="1">
        <v>25615</v>
      </c>
      <c r="D14" s="1">
        <v>5195</v>
      </c>
      <c r="E14" s="1">
        <v>4249</v>
      </c>
      <c r="F14" s="1">
        <v>0</v>
      </c>
      <c r="G14" s="21">
        <v>24098</v>
      </c>
      <c r="H14" s="21"/>
      <c r="I14" s="10">
        <f t="shared" si="0"/>
        <v>24628513.219999999</v>
      </c>
      <c r="J14" s="11">
        <v>5461503.7400000002</v>
      </c>
      <c r="K14" s="11">
        <v>9865024.0999999996</v>
      </c>
      <c r="L14" s="11">
        <v>9301985.3800000008</v>
      </c>
      <c r="M14" s="11"/>
      <c r="N14" s="11">
        <v>18048709.050000001</v>
      </c>
      <c r="O14" s="11">
        <v>12362882.4</v>
      </c>
      <c r="P14" s="9">
        <v>21</v>
      </c>
    </row>
    <row r="15" spans="1:16" outlineLevel="1" x14ac:dyDescent="0.25">
      <c r="A15" s="4" t="s">
        <v>12</v>
      </c>
      <c r="B15" s="1">
        <v>34303</v>
      </c>
      <c r="C15" s="1">
        <v>25339</v>
      </c>
      <c r="D15" s="1">
        <v>4830</v>
      </c>
      <c r="E15" s="1">
        <v>4134</v>
      </c>
      <c r="F15" s="1">
        <v>0</v>
      </c>
      <c r="G15" s="21">
        <v>23579</v>
      </c>
      <c r="H15" s="21"/>
      <c r="I15" s="10">
        <f t="shared" si="0"/>
        <v>22718446.870000001</v>
      </c>
      <c r="J15" s="11">
        <v>4682682.4700000007</v>
      </c>
      <c r="K15" s="11">
        <v>9026464.790000001</v>
      </c>
      <c r="L15" s="11">
        <v>9009299.6099999994</v>
      </c>
      <c r="M15" s="11"/>
      <c r="N15" s="11">
        <v>17899183.450000003</v>
      </c>
      <c r="O15" s="11">
        <v>16296585.199999997</v>
      </c>
      <c r="P15" s="9">
        <v>30</v>
      </c>
    </row>
    <row r="16" spans="1:16" outlineLevel="1" x14ac:dyDescent="0.25">
      <c r="A16" s="4" t="s">
        <v>13</v>
      </c>
      <c r="B16" s="1">
        <v>37433</v>
      </c>
      <c r="C16" s="1">
        <v>27837</v>
      </c>
      <c r="D16" s="1">
        <v>5080</v>
      </c>
      <c r="E16" s="1">
        <v>4516</v>
      </c>
      <c r="F16" s="1">
        <v>0</v>
      </c>
      <c r="G16" s="21">
        <v>25730</v>
      </c>
      <c r="H16" s="21"/>
      <c r="I16" s="10">
        <f t="shared" si="0"/>
        <v>25102510.75</v>
      </c>
      <c r="J16" s="11">
        <v>5774949.6600000001</v>
      </c>
      <c r="K16" s="11">
        <v>9289091.9199999999</v>
      </c>
      <c r="L16" s="11">
        <v>10038469.17</v>
      </c>
      <c r="M16" s="11"/>
      <c r="N16" s="11">
        <v>19485356.300000001</v>
      </c>
      <c r="O16" s="11">
        <v>15152414.4</v>
      </c>
      <c r="P16" s="9">
        <v>26</v>
      </c>
    </row>
    <row r="17" spans="1:16" ht="25.5" outlineLevel="1" x14ac:dyDescent="0.25">
      <c r="A17" s="4" t="s">
        <v>14</v>
      </c>
      <c r="B17" s="1">
        <v>843</v>
      </c>
      <c r="C17" s="1">
        <v>623</v>
      </c>
      <c r="D17" s="1">
        <v>88</v>
      </c>
      <c r="E17" s="1">
        <v>132</v>
      </c>
      <c r="F17" s="1">
        <v>0</v>
      </c>
      <c r="G17" s="21">
        <v>749</v>
      </c>
      <c r="H17" s="21"/>
      <c r="I17" s="10">
        <f t="shared" si="0"/>
        <v>545380.81000000006</v>
      </c>
      <c r="J17" s="11">
        <v>102989.61</v>
      </c>
      <c r="K17" s="11">
        <v>142730.37999999998</v>
      </c>
      <c r="L17" s="11">
        <v>299660.82000000007</v>
      </c>
      <c r="M17" s="11"/>
      <c r="N17" s="11">
        <v>528627.87</v>
      </c>
      <c r="O17" s="11">
        <v>732757.5</v>
      </c>
      <c r="P17" s="9">
        <v>3</v>
      </c>
    </row>
    <row r="18" spans="1:16" ht="25.5" outlineLevel="1" x14ac:dyDescent="0.25">
      <c r="A18" s="4" t="s">
        <v>15</v>
      </c>
      <c r="B18" s="1">
        <v>7005</v>
      </c>
      <c r="C18" s="1">
        <v>4784</v>
      </c>
      <c r="D18" s="1">
        <v>1169</v>
      </c>
      <c r="E18" s="1">
        <v>1052</v>
      </c>
      <c r="F18" s="1">
        <v>0</v>
      </c>
      <c r="G18" s="21">
        <v>6004</v>
      </c>
      <c r="H18" s="21"/>
      <c r="I18" s="10">
        <f t="shared" si="0"/>
        <v>5618412.4900000002</v>
      </c>
      <c r="J18" s="11">
        <v>1084279.48</v>
      </c>
      <c r="K18" s="11">
        <v>2207062.1</v>
      </c>
      <c r="L18" s="11">
        <v>2327070.91</v>
      </c>
      <c r="M18" s="11"/>
      <c r="N18" s="11">
        <v>4501752.9400000004</v>
      </c>
      <c r="O18" s="11">
        <v>4386438</v>
      </c>
      <c r="P18" s="9">
        <v>7</v>
      </c>
    </row>
    <row r="19" spans="1:16" ht="25.5" outlineLevel="1" x14ac:dyDescent="0.25">
      <c r="A19" s="4" t="s">
        <v>16</v>
      </c>
      <c r="B19" s="1">
        <v>11202</v>
      </c>
      <c r="C19" s="1">
        <v>7557</v>
      </c>
      <c r="D19" s="1">
        <v>1943</v>
      </c>
      <c r="E19" s="1">
        <v>1702</v>
      </c>
      <c r="F19" s="1">
        <v>0</v>
      </c>
      <c r="G19" s="21">
        <v>9600</v>
      </c>
      <c r="H19" s="21"/>
      <c r="I19" s="10">
        <f t="shared" si="0"/>
        <v>9089608.4299999997</v>
      </c>
      <c r="J19" s="11">
        <v>1721218.29</v>
      </c>
      <c r="K19" s="11">
        <v>3428407.4800000004</v>
      </c>
      <c r="L19" s="11">
        <v>3939982.66</v>
      </c>
      <c r="M19" s="11"/>
      <c r="N19" s="11">
        <v>7442301.0300000003</v>
      </c>
      <c r="O19" s="11">
        <v>1172412</v>
      </c>
      <c r="P19" s="9">
        <v>2</v>
      </c>
    </row>
    <row r="20" spans="1:16" ht="25.5" outlineLevel="1" x14ac:dyDescent="0.25">
      <c r="A20" s="4" t="s">
        <v>17</v>
      </c>
      <c r="B20" s="1">
        <v>13210</v>
      </c>
      <c r="C20" s="1">
        <v>8724</v>
      </c>
      <c r="D20" s="1">
        <v>2458</v>
      </c>
      <c r="E20" s="1">
        <v>2028</v>
      </c>
      <c r="F20" s="1">
        <v>0</v>
      </c>
      <c r="G20" s="21">
        <v>11321</v>
      </c>
      <c r="H20" s="21"/>
      <c r="I20" s="10">
        <f t="shared" si="0"/>
        <v>10803531.620000001</v>
      </c>
      <c r="J20" s="11">
        <v>1983141.2599999998</v>
      </c>
      <c r="K20" s="11">
        <v>4212002.12</v>
      </c>
      <c r="L20" s="11">
        <v>4608388.24</v>
      </c>
      <c r="M20" s="11"/>
      <c r="N20" s="11">
        <v>8645870.9800000004</v>
      </c>
      <c r="O20" s="11">
        <v>3665982.8</v>
      </c>
      <c r="P20" s="9">
        <v>5</v>
      </c>
    </row>
    <row r="21" spans="1:16" ht="25.5" outlineLevel="1" x14ac:dyDescent="0.25">
      <c r="A21" s="4" t="s">
        <v>18</v>
      </c>
      <c r="B21" s="1">
        <v>6478</v>
      </c>
      <c r="C21" s="1">
        <v>4535</v>
      </c>
      <c r="D21" s="1">
        <v>964</v>
      </c>
      <c r="E21" s="1">
        <v>979</v>
      </c>
      <c r="F21" s="1">
        <v>0</v>
      </c>
      <c r="G21" s="21">
        <v>5551</v>
      </c>
      <c r="H21" s="21"/>
      <c r="I21" s="10">
        <f t="shared" si="0"/>
        <v>4841403.17</v>
      </c>
      <c r="J21" s="11">
        <v>1030987.95</v>
      </c>
      <c r="K21" s="11">
        <v>1698796.6099999999</v>
      </c>
      <c r="L21" s="11">
        <v>2111618.61</v>
      </c>
      <c r="M21" s="11"/>
      <c r="N21" s="11">
        <v>4161598.09</v>
      </c>
      <c r="O21" s="11">
        <v>4901895</v>
      </c>
      <c r="P21" s="9">
        <v>8</v>
      </c>
    </row>
    <row r="22" spans="1:16" ht="23.25" customHeight="1" outlineLevel="1" x14ac:dyDescent="0.25">
      <c r="A22" s="4" t="s">
        <v>19</v>
      </c>
      <c r="B22" s="1">
        <v>5253</v>
      </c>
      <c r="C22" s="1">
        <v>3537</v>
      </c>
      <c r="D22" s="1">
        <v>916</v>
      </c>
      <c r="E22" s="1">
        <v>800</v>
      </c>
      <c r="F22" s="1">
        <v>0</v>
      </c>
      <c r="G22" s="21">
        <v>4502</v>
      </c>
      <c r="H22" s="21"/>
      <c r="I22" s="10">
        <f t="shared" si="0"/>
        <v>4176093.4000000004</v>
      </c>
      <c r="J22" s="11">
        <v>735333.78999999992</v>
      </c>
      <c r="K22" s="11">
        <v>1664170.08</v>
      </c>
      <c r="L22" s="11">
        <v>1776589.53</v>
      </c>
      <c r="M22" s="11"/>
      <c r="N22" s="11">
        <v>3457023.25</v>
      </c>
      <c r="O22" s="11">
        <v>3739590</v>
      </c>
      <c r="P22" s="9">
        <v>6</v>
      </c>
    </row>
    <row r="23" spans="1:16" ht="12.75" customHeight="1" outlineLevel="1" x14ac:dyDescent="0.25">
      <c r="A23" s="34" t="s">
        <v>20</v>
      </c>
      <c r="B23" s="35">
        <v>43991</v>
      </c>
      <c r="C23" s="35">
        <v>29760</v>
      </c>
      <c r="D23" s="35">
        <v>7538</v>
      </c>
      <c r="E23" s="35">
        <v>6693</v>
      </c>
      <c r="F23" s="35">
        <v>0</v>
      </c>
      <c r="G23" s="36">
        <v>37727</v>
      </c>
      <c r="H23" s="36"/>
      <c r="I23" s="10">
        <f t="shared" si="0"/>
        <v>35074429.920000002</v>
      </c>
      <c r="J23" s="37">
        <f t="shared" ref="J23:O23" si="1">SUM(J17:J22)</f>
        <v>6657950.3799999999</v>
      </c>
      <c r="K23" s="37">
        <f t="shared" si="1"/>
        <v>13353168.770000001</v>
      </c>
      <c r="L23" s="37">
        <f t="shared" si="1"/>
        <v>15063310.77</v>
      </c>
      <c r="M23" s="37">
        <f t="shared" si="1"/>
        <v>0</v>
      </c>
      <c r="N23" s="37">
        <f t="shared" si="1"/>
        <v>28737174.16</v>
      </c>
      <c r="O23" s="37">
        <f t="shared" si="1"/>
        <v>18599075.300000001</v>
      </c>
      <c r="P23" s="36">
        <v>31</v>
      </c>
    </row>
    <row r="24" spans="1:16" outlineLevel="1" x14ac:dyDescent="0.25">
      <c r="A24" s="4" t="s">
        <v>21</v>
      </c>
      <c r="B24" s="1">
        <v>38829</v>
      </c>
      <c r="C24" s="1">
        <v>29296</v>
      </c>
      <c r="D24" s="1">
        <v>4882</v>
      </c>
      <c r="E24" s="1">
        <v>4651</v>
      </c>
      <c r="F24" s="1">
        <v>0</v>
      </c>
      <c r="G24" s="21">
        <v>26712</v>
      </c>
      <c r="H24" s="21"/>
      <c r="I24" s="10">
        <f t="shared" si="0"/>
        <v>24879413.639999997</v>
      </c>
      <c r="J24" s="11">
        <v>6298126.4500000002</v>
      </c>
      <c r="K24" s="11">
        <v>8101335.6699999981</v>
      </c>
      <c r="L24" s="11">
        <v>10479951.52</v>
      </c>
      <c r="M24" s="11"/>
      <c r="N24" s="11">
        <v>19334899.400000002</v>
      </c>
      <c r="O24" s="11">
        <v>18871869</v>
      </c>
      <c r="P24" s="9">
        <v>26</v>
      </c>
    </row>
    <row r="25" spans="1:16" outlineLevel="1" x14ac:dyDescent="0.25">
      <c r="A25" s="4" t="s">
        <v>22</v>
      </c>
      <c r="B25" s="1">
        <v>23634</v>
      </c>
      <c r="C25" s="1">
        <v>17819</v>
      </c>
      <c r="D25" s="1">
        <v>2940</v>
      </c>
      <c r="E25" s="1">
        <v>2875</v>
      </c>
      <c r="F25" s="1">
        <v>0</v>
      </c>
      <c r="G25" s="21">
        <v>16444</v>
      </c>
      <c r="H25" s="21"/>
      <c r="I25" s="10">
        <f t="shared" si="0"/>
        <v>15366956.779999997</v>
      </c>
      <c r="J25" s="11">
        <v>3594394.0799999996</v>
      </c>
      <c r="K25" s="11">
        <v>5227469.8099999996</v>
      </c>
      <c r="L25" s="11">
        <v>6545092.8899999987</v>
      </c>
      <c r="M25" s="11"/>
      <c r="N25" s="11">
        <v>11866031.59</v>
      </c>
      <c r="O25" s="11">
        <v>10560722.5</v>
      </c>
      <c r="P25" s="9">
        <v>16</v>
      </c>
    </row>
    <row r="26" spans="1:16" outlineLevel="1" x14ac:dyDescent="0.25">
      <c r="A26" s="4" t="s">
        <v>23</v>
      </c>
      <c r="B26" s="1">
        <v>36259</v>
      </c>
      <c r="C26" s="1">
        <v>26044</v>
      </c>
      <c r="D26" s="1">
        <v>5843</v>
      </c>
      <c r="E26" s="1">
        <v>4372</v>
      </c>
      <c r="F26" s="1">
        <v>0</v>
      </c>
      <c r="G26" s="21">
        <v>24923</v>
      </c>
      <c r="H26" s="21"/>
      <c r="I26" s="10">
        <f t="shared" si="0"/>
        <v>26498389.040000003</v>
      </c>
      <c r="J26" s="11">
        <v>5682395.9900000002</v>
      </c>
      <c r="K26" s="11">
        <v>11134883.02</v>
      </c>
      <c r="L26" s="11">
        <v>9681110.0300000049</v>
      </c>
      <c r="M26" s="11"/>
      <c r="N26" s="11">
        <v>18714807.120000001</v>
      </c>
      <c r="O26" s="11">
        <v>8453302</v>
      </c>
      <c r="P26" s="9">
        <v>14</v>
      </c>
    </row>
    <row r="27" spans="1:16" ht="38.25" outlineLevel="1" x14ac:dyDescent="0.25">
      <c r="A27" s="4" t="s">
        <v>24</v>
      </c>
      <c r="B27" s="1">
        <v>19835</v>
      </c>
      <c r="C27" s="1">
        <v>14830</v>
      </c>
      <c r="D27" s="1">
        <v>2601</v>
      </c>
      <c r="E27" s="1">
        <v>2404</v>
      </c>
      <c r="F27" s="1">
        <v>0</v>
      </c>
      <c r="G27" s="21">
        <v>13633</v>
      </c>
      <c r="H27" s="21"/>
      <c r="I27" s="10">
        <f t="shared" si="0"/>
        <v>12740567.949999999</v>
      </c>
      <c r="J27" s="11">
        <v>2801028.79</v>
      </c>
      <c r="K27" s="11">
        <v>4666668.8199999994</v>
      </c>
      <c r="L27" s="11">
        <v>5272870.3400000008</v>
      </c>
      <c r="M27" s="11"/>
      <c r="N27" s="11">
        <v>10093368.82</v>
      </c>
      <c r="O27" s="11">
        <v>12975366.600000001</v>
      </c>
      <c r="P27" s="9">
        <v>19</v>
      </c>
    </row>
    <row r="28" spans="1:16" outlineLevel="1" x14ac:dyDescent="0.25">
      <c r="A28" s="4" t="s">
        <v>25</v>
      </c>
      <c r="B28" s="1">
        <v>18142</v>
      </c>
      <c r="C28" s="1">
        <v>13400</v>
      </c>
      <c r="D28" s="1">
        <v>2519</v>
      </c>
      <c r="E28" s="1">
        <v>2223</v>
      </c>
      <c r="F28" s="1">
        <v>0</v>
      </c>
      <c r="G28" s="21">
        <v>12471</v>
      </c>
      <c r="H28" s="21"/>
      <c r="I28" s="10">
        <f t="shared" si="0"/>
        <v>12861943.540000001</v>
      </c>
      <c r="J28" s="11">
        <v>2956613.94</v>
      </c>
      <c r="K28" s="11">
        <v>4792591.790000001</v>
      </c>
      <c r="L28" s="11">
        <v>5112737.8100000005</v>
      </c>
      <c r="M28" s="11"/>
      <c r="N28" s="11">
        <v>9183922.0700000003</v>
      </c>
      <c r="O28" s="11">
        <v>10351589.400000002</v>
      </c>
      <c r="P28" s="9">
        <v>18</v>
      </c>
    </row>
    <row r="29" spans="1:16" outlineLevel="1" x14ac:dyDescent="0.25">
      <c r="A29" s="4" t="s">
        <v>26</v>
      </c>
      <c r="B29" s="1">
        <v>33697</v>
      </c>
      <c r="C29" s="1">
        <v>25249</v>
      </c>
      <c r="D29" s="1">
        <v>4371</v>
      </c>
      <c r="E29" s="1">
        <v>4077</v>
      </c>
      <c r="F29" s="1">
        <v>0</v>
      </c>
      <c r="G29" s="21">
        <v>22946</v>
      </c>
      <c r="H29" s="21"/>
      <c r="I29" s="10">
        <f t="shared" si="0"/>
        <v>21881210.300000004</v>
      </c>
      <c r="J29" s="11">
        <v>5352094.34</v>
      </c>
      <c r="K29" s="11">
        <v>7744298.75</v>
      </c>
      <c r="L29" s="11">
        <v>8784817.2100000028</v>
      </c>
      <c r="M29" s="11"/>
      <c r="N29" s="11">
        <v>17582849.82</v>
      </c>
      <c r="O29" s="11">
        <v>8026979.4000000004</v>
      </c>
      <c r="P29" s="9">
        <v>13</v>
      </c>
    </row>
    <row r="30" spans="1:16" outlineLevel="1" x14ac:dyDescent="0.25">
      <c r="A30" s="4" t="s">
        <v>27</v>
      </c>
      <c r="B30" s="1">
        <v>17929</v>
      </c>
      <c r="C30" s="1">
        <v>13653</v>
      </c>
      <c r="D30" s="1">
        <v>2085</v>
      </c>
      <c r="E30" s="1">
        <v>2191</v>
      </c>
      <c r="F30" s="1">
        <v>0</v>
      </c>
      <c r="G30" s="21">
        <v>12323</v>
      </c>
      <c r="H30" s="21"/>
      <c r="I30" s="10">
        <f t="shared" si="0"/>
        <v>11360160.719999999</v>
      </c>
      <c r="J30" s="11">
        <v>2598530.7399999998</v>
      </c>
      <c r="K30" s="11">
        <v>3738650.02</v>
      </c>
      <c r="L30" s="11">
        <v>5022979.959999999</v>
      </c>
      <c r="M30" s="11"/>
      <c r="N30" s="11">
        <v>9306628.7000000011</v>
      </c>
      <c r="O30" s="11">
        <v>8089642.7999999998</v>
      </c>
      <c r="P30" s="9">
        <v>14</v>
      </c>
    </row>
    <row r="31" spans="1:16" outlineLevel="1" x14ac:dyDescent="0.25">
      <c r="A31" s="4" t="s">
        <v>28</v>
      </c>
      <c r="B31" s="1">
        <v>25320</v>
      </c>
      <c r="C31" s="1">
        <v>18500</v>
      </c>
      <c r="D31" s="1">
        <v>3719</v>
      </c>
      <c r="E31" s="1">
        <v>3101</v>
      </c>
      <c r="F31" s="1">
        <v>0</v>
      </c>
      <c r="G31" s="21">
        <v>17404</v>
      </c>
      <c r="H31" s="21"/>
      <c r="I31" s="10">
        <f t="shared" si="0"/>
        <v>17485041.219999999</v>
      </c>
      <c r="J31" s="11">
        <v>3914782.8499999996</v>
      </c>
      <c r="K31" s="11">
        <v>6703447.5</v>
      </c>
      <c r="L31" s="11">
        <v>6866810.870000001</v>
      </c>
      <c r="M31" s="11"/>
      <c r="N31" s="11">
        <v>12368927.24</v>
      </c>
      <c r="O31" s="11">
        <v>13296553</v>
      </c>
      <c r="P31" s="9">
        <v>19</v>
      </c>
    </row>
    <row r="32" spans="1:16" outlineLevel="1" x14ac:dyDescent="0.25">
      <c r="A32" s="4" t="s">
        <v>29</v>
      </c>
      <c r="B32" s="1">
        <v>22860</v>
      </c>
      <c r="C32" s="1">
        <v>16946</v>
      </c>
      <c r="D32" s="1">
        <v>3156</v>
      </c>
      <c r="E32" s="1">
        <v>2758</v>
      </c>
      <c r="F32" s="1">
        <v>0</v>
      </c>
      <c r="G32" s="21">
        <v>15713</v>
      </c>
      <c r="H32" s="21"/>
      <c r="I32" s="10">
        <f t="shared" si="0"/>
        <v>15253997.48</v>
      </c>
      <c r="J32" s="11">
        <v>3436793.8</v>
      </c>
      <c r="K32" s="11">
        <v>5914237.5499999998</v>
      </c>
      <c r="L32" s="11">
        <v>5902966.1300000008</v>
      </c>
      <c r="M32" s="11"/>
      <c r="N32" s="11">
        <v>11198633.48</v>
      </c>
      <c r="O32" s="11">
        <v>18144115.599999994</v>
      </c>
      <c r="P32" s="9">
        <v>39</v>
      </c>
    </row>
    <row r="33" spans="1:16" outlineLevel="1" x14ac:dyDescent="0.25">
      <c r="A33" s="4" t="s">
        <v>30</v>
      </c>
      <c r="B33" s="1">
        <v>24350</v>
      </c>
      <c r="C33" s="1">
        <v>17918</v>
      </c>
      <c r="D33" s="1">
        <v>3487</v>
      </c>
      <c r="E33" s="1">
        <v>2945</v>
      </c>
      <c r="F33" s="1">
        <v>0</v>
      </c>
      <c r="G33" s="21">
        <v>16738</v>
      </c>
      <c r="H33" s="21"/>
      <c r="I33" s="10">
        <f t="shared" si="0"/>
        <v>16695413.98</v>
      </c>
      <c r="J33" s="11">
        <v>3943503.61</v>
      </c>
      <c r="K33" s="11">
        <v>6330725.2800000003</v>
      </c>
      <c r="L33" s="11">
        <v>6421185.0900000008</v>
      </c>
      <c r="M33" s="11"/>
      <c r="N33" s="11">
        <v>12319011.24</v>
      </c>
      <c r="O33" s="11">
        <v>9389403</v>
      </c>
      <c r="P33" s="9">
        <v>16</v>
      </c>
    </row>
    <row r="34" spans="1:16" outlineLevel="1" x14ac:dyDescent="0.25">
      <c r="A34" s="4" t="s">
        <v>31</v>
      </c>
      <c r="B34" s="1">
        <v>55770</v>
      </c>
      <c r="C34" s="1">
        <v>40118</v>
      </c>
      <c r="D34" s="1">
        <v>8844</v>
      </c>
      <c r="E34" s="1">
        <v>6808</v>
      </c>
      <c r="F34" s="1">
        <v>0</v>
      </c>
      <c r="G34" s="21">
        <v>38297</v>
      </c>
      <c r="H34" s="21"/>
      <c r="I34" s="10">
        <f t="shared" si="0"/>
        <v>40036111.370000005</v>
      </c>
      <c r="J34" s="11">
        <v>8154773.1600000001</v>
      </c>
      <c r="K34" s="11">
        <v>16565822.090000004</v>
      </c>
      <c r="L34" s="11">
        <v>15315516.120000001</v>
      </c>
      <c r="M34" s="11"/>
      <c r="N34" s="11">
        <v>28866082.420000002</v>
      </c>
      <c r="O34" s="11">
        <v>11763400</v>
      </c>
      <c r="P34" s="9">
        <v>19</v>
      </c>
    </row>
    <row r="35" spans="1:16" outlineLevel="1" x14ac:dyDescent="0.25">
      <c r="A35" s="4" t="s">
        <v>32</v>
      </c>
      <c r="B35" s="1">
        <v>34522</v>
      </c>
      <c r="C35" s="1">
        <v>25482</v>
      </c>
      <c r="D35" s="1">
        <v>4839</v>
      </c>
      <c r="E35" s="1">
        <v>4201</v>
      </c>
      <c r="F35" s="1">
        <v>0</v>
      </c>
      <c r="G35" s="21">
        <v>23729</v>
      </c>
      <c r="H35" s="21"/>
      <c r="I35" s="10">
        <f t="shared" si="0"/>
        <v>23537397.140000004</v>
      </c>
      <c r="J35" s="11">
        <v>5074411.4700000007</v>
      </c>
      <c r="K35" s="11">
        <v>8953563.3100000005</v>
      </c>
      <c r="L35" s="11">
        <v>9509422.3600000031</v>
      </c>
      <c r="M35" s="11"/>
      <c r="N35" s="11">
        <v>17366525.439999998</v>
      </c>
      <c r="O35" s="11">
        <v>16296526.800000001</v>
      </c>
      <c r="P35" s="9">
        <v>28</v>
      </c>
    </row>
    <row r="36" spans="1:16" outlineLevel="1" x14ac:dyDescent="0.25">
      <c r="A36" s="4" t="s">
        <v>33</v>
      </c>
      <c r="B36" s="1">
        <v>59139</v>
      </c>
      <c r="C36" s="1">
        <v>42306</v>
      </c>
      <c r="D36" s="1">
        <v>9717</v>
      </c>
      <c r="E36" s="1">
        <v>7116</v>
      </c>
      <c r="F36" s="1">
        <v>0</v>
      </c>
      <c r="G36" s="21">
        <v>40649</v>
      </c>
      <c r="H36" s="21"/>
      <c r="I36" s="10">
        <f t="shared" si="0"/>
        <v>41792931.989999995</v>
      </c>
      <c r="J36" s="11">
        <v>8578591.5399999991</v>
      </c>
      <c r="K36" s="11">
        <v>17995496.289999999</v>
      </c>
      <c r="L36" s="11">
        <v>15218844.159999998</v>
      </c>
      <c r="M36" s="11"/>
      <c r="N36" s="11">
        <v>30438487.009999998</v>
      </c>
      <c r="O36" s="11">
        <v>14379484</v>
      </c>
      <c r="P36" s="9">
        <v>20</v>
      </c>
    </row>
    <row r="37" spans="1:16" ht="12" customHeight="1" outlineLevel="1" x14ac:dyDescent="0.25">
      <c r="A37" s="4" t="s">
        <v>34</v>
      </c>
      <c r="B37" s="1">
        <v>30879</v>
      </c>
      <c r="C37" s="1">
        <v>22758</v>
      </c>
      <c r="D37" s="1">
        <v>4421</v>
      </c>
      <c r="E37" s="1">
        <v>3700</v>
      </c>
      <c r="F37" s="1">
        <v>0</v>
      </c>
      <c r="G37" s="21">
        <v>21226</v>
      </c>
      <c r="H37" s="21"/>
      <c r="I37" s="10">
        <f t="shared" si="0"/>
        <v>21083454.199999999</v>
      </c>
      <c r="J37" s="11">
        <v>4806763.25</v>
      </c>
      <c r="K37" s="11">
        <v>8188709.0600000005</v>
      </c>
      <c r="L37" s="11">
        <v>8087981.8899999987</v>
      </c>
      <c r="M37" s="11"/>
      <c r="N37" s="11">
        <v>15522095.609999999</v>
      </c>
      <c r="O37" s="11">
        <v>1617120</v>
      </c>
      <c r="P37" s="9">
        <v>3</v>
      </c>
    </row>
    <row r="38" spans="1:16" outlineLevel="1" x14ac:dyDescent="0.25">
      <c r="A38" s="34" t="s">
        <v>35</v>
      </c>
      <c r="B38" s="86">
        <v>747466</v>
      </c>
      <c r="C38" s="86">
        <v>548179</v>
      </c>
      <c r="D38" s="86">
        <v>107552</v>
      </c>
      <c r="E38" s="35">
        <v>91735</v>
      </c>
      <c r="F38" s="86">
        <v>0</v>
      </c>
      <c r="G38" s="87">
        <v>521295</v>
      </c>
      <c r="H38" s="87"/>
      <c r="I38" s="88">
        <f>I10+I11+I12+I13+I14+I16+I15+I17+I18+I19+I20+I21+I22+I24+I25+I26+I27+I28+I29+I30+I31+I32+I33+I34+I35+I36+I37</f>
        <v>514984673.94000012</v>
      </c>
      <c r="J38" s="88">
        <f>J10+J11+J12+J13+J14+J16+J15+J17+J18+J19+J20+J21+J22+J24+J25+J26+J27+J28+J29+J30+J31+J32+J33+J34+J35+J36+J37</f>
        <v>115037746.41999999</v>
      </c>
      <c r="K38" s="88">
        <f t="shared" ref="K38:P38" si="2">K10+K11+K12+K13+K14+K16+K15+K17+K18+K19+K20+K21+K22+K24+K25+K26+K27+K28+K29+K30+K31+K32+K33+K34+K35+K36+K37</f>
        <v>196847617.09999999</v>
      </c>
      <c r="L38" s="88">
        <f t="shared" si="2"/>
        <v>203099310.42000002</v>
      </c>
      <c r="M38" s="88">
        <f t="shared" si="2"/>
        <v>0</v>
      </c>
      <c r="N38" s="88">
        <f t="shared" si="2"/>
        <v>388096122.35000002</v>
      </c>
      <c r="O38" s="88">
        <f t="shared" si="2"/>
        <v>280103232.40000004</v>
      </c>
      <c r="P38" s="87">
        <f t="shared" si="2"/>
        <v>468</v>
      </c>
    </row>
    <row r="39" spans="1:16" ht="38.25" outlineLevel="1" x14ac:dyDescent="0.25">
      <c r="A39" s="4" t="s">
        <v>36</v>
      </c>
      <c r="B39" s="1">
        <v>395787</v>
      </c>
      <c r="C39" s="1">
        <v>395787</v>
      </c>
      <c r="D39" s="1">
        <v>0</v>
      </c>
      <c r="E39" s="1">
        <v>0</v>
      </c>
      <c r="F39" s="1">
        <v>0</v>
      </c>
      <c r="G39" s="21">
        <v>62340</v>
      </c>
      <c r="H39" s="21"/>
      <c r="I39" s="10">
        <f>J39+K39+L39+M39</f>
        <v>136546800.60000002</v>
      </c>
      <c r="J39" s="11">
        <v>136546800.60000002</v>
      </c>
      <c r="K39" s="11"/>
      <c r="L39" s="11"/>
      <c r="M39" s="11"/>
      <c r="N39" s="11">
        <v>49923305.060000002</v>
      </c>
      <c r="O39" s="11"/>
      <c r="P39" s="9"/>
    </row>
    <row r="40" spans="1:16" outlineLevel="1" x14ac:dyDescent="0.25">
      <c r="A40" s="4" t="s">
        <v>37</v>
      </c>
      <c r="B40" s="1">
        <v>33724</v>
      </c>
      <c r="C40" s="1">
        <v>19899</v>
      </c>
      <c r="D40" s="1">
        <v>4286</v>
      </c>
      <c r="E40" s="1">
        <v>9539</v>
      </c>
      <c r="F40" s="1">
        <v>0</v>
      </c>
      <c r="G40" s="21">
        <v>66553</v>
      </c>
      <c r="H40" s="21"/>
      <c r="I40" s="10">
        <f t="shared" ref="I40:I50" si="3">J40+K40+L40+M40</f>
        <v>28545111.960000001</v>
      </c>
      <c r="J40" s="11">
        <v>3526154.38</v>
      </c>
      <c r="K40" s="11">
        <v>4593614.47</v>
      </c>
      <c r="L40" s="11">
        <v>20425343.110000003</v>
      </c>
      <c r="M40" s="11"/>
      <c r="N40" s="11">
        <v>51184657.060000002</v>
      </c>
      <c r="O40" s="11">
        <v>1618200</v>
      </c>
      <c r="P40" s="9">
        <v>1</v>
      </c>
    </row>
    <row r="41" spans="1:16" ht="38.25" outlineLevel="1" x14ac:dyDescent="0.25">
      <c r="A41" s="4" t="s">
        <v>38</v>
      </c>
      <c r="B41" s="1">
        <v>226111</v>
      </c>
      <c r="C41" s="1">
        <v>196595</v>
      </c>
      <c r="D41" s="1">
        <v>29267</v>
      </c>
      <c r="E41" s="1">
        <v>249</v>
      </c>
      <c r="F41" s="1">
        <v>0</v>
      </c>
      <c r="G41" s="21">
        <v>102644</v>
      </c>
      <c r="H41" s="21"/>
      <c r="I41" s="10">
        <f t="shared" si="3"/>
        <v>118233565.7</v>
      </c>
      <c r="J41" s="11">
        <v>49409693.869999997</v>
      </c>
      <c r="K41" s="11">
        <v>67146657.63000001</v>
      </c>
      <c r="L41" s="11">
        <v>1677214.1999999997</v>
      </c>
      <c r="M41" s="11"/>
      <c r="N41" s="11">
        <v>89774171.060000002</v>
      </c>
      <c r="O41" s="11"/>
      <c r="P41" s="9"/>
    </row>
    <row r="42" spans="1:16" ht="25.5" outlineLevel="1" x14ac:dyDescent="0.25">
      <c r="A42" s="4" t="s">
        <v>39</v>
      </c>
      <c r="B42" s="1">
        <v>69145</v>
      </c>
      <c r="C42" s="1">
        <v>59448</v>
      </c>
      <c r="D42" s="1">
        <v>3006</v>
      </c>
      <c r="E42" s="1">
        <v>6691</v>
      </c>
      <c r="F42" s="1">
        <v>0</v>
      </c>
      <c r="G42" s="21">
        <v>122727</v>
      </c>
      <c r="H42" s="21"/>
      <c r="I42" s="10">
        <f t="shared" si="3"/>
        <v>35727084.840000004</v>
      </c>
      <c r="J42" s="11">
        <v>18548709.300000001</v>
      </c>
      <c r="K42" s="11">
        <v>3174087.7599999993</v>
      </c>
      <c r="L42" s="11">
        <v>14004287.780000001</v>
      </c>
      <c r="M42" s="11"/>
      <c r="N42" s="11">
        <v>88946049.320000008</v>
      </c>
      <c r="O42" s="11">
        <v>1409056</v>
      </c>
      <c r="P42" s="9">
        <v>1</v>
      </c>
    </row>
    <row r="43" spans="1:16" ht="25.5" outlineLevel="1" x14ac:dyDescent="0.25">
      <c r="A43" s="4" t="s">
        <v>40</v>
      </c>
      <c r="B43" s="1">
        <v>31517</v>
      </c>
      <c r="C43" s="1">
        <v>18226</v>
      </c>
      <c r="D43" s="1">
        <v>4120</v>
      </c>
      <c r="E43" s="1">
        <v>9171</v>
      </c>
      <c r="F43" s="1">
        <v>0</v>
      </c>
      <c r="G43" s="21">
        <v>60854</v>
      </c>
      <c r="H43" s="21"/>
      <c r="I43" s="10">
        <f t="shared" si="3"/>
        <v>27047542.509999998</v>
      </c>
      <c r="J43" s="11">
        <v>3265063.88</v>
      </c>
      <c r="K43" s="11">
        <v>4408980.08</v>
      </c>
      <c r="L43" s="11">
        <v>19373498.549999997</v>
      </c>
      <c r="M43" s="11"/>
      <c r="N43" s="11">
        <v>42450297.890000001</v>
      </c>
      <c r="O43" s="11"/>
      <c r="P43" s="9"/>
    </row>
    <row r="44" spans="1:16" outlineLevel="1" x14ac:dyDescent="0.25">
      <c r="A44" s="4" t="s">
        <v>41</v>
      </c>
      <c r="B44" s="1">
        <v>649124</v>
      </c>
      <c r="C44" s="1">
        <v>564989</v>
      </c>
      <c r="D44" s="1">
        <v>82540</v>
      </c>
      <c r="E44" s="1">
        <v>1595</v>
      </c>
      <c r="F44" s="1">
        <v>0</v>
      </c>
      <c r="G44" s="21">
        <v>175859</v>
      </c>
      <c r="H44" s="21"/>
      <c r="I44" s="10">
        <f t="shared" si="3"/>
        <v>330743024.97000003</v>
      </c>
      <c r="J44" s="11">
        <v>128102249.01000002</v>
      </c>
      <c r="K44" s="11">
        <v>191897174.95999998</v>
      </c>
      <c r="L44" s="11">
        <v>10743600.999999998</v>
      </c>
      <c r="M44" s="11"/>
      <c r="N44" s="11">
        <v>143527662.26999998</v>
      </c>
      <c r="O44" s="11"/>
      <c r="P44" s="9"/>
    </row>
    <row r="45" spans="1:16" outlineLevel="1" x14ac:dyDescent="0.25">
      <c r="A45" s="4" t="s">
        <v>42</v>
      </c>
      <c r="B45" s="1">
        <v>107061</v>
      </c>
      <c r="C45" s="1">
        <v>73923</v>
      </c>
      <c r="D45" s="1">
        <v>18408</v>
      </c>
      <c r="E45" s="1">
        <v>14730</v>
      </c>
      <c r="F45" s="1">
        <v>0</v>
      </c>
      <c r="G45" s="21">
        <v>113083</v>
      </c>
      <c r="H45" s="21"/>
      <c r="I45" s="10">
        <f t="shared" si="3"/>
        <v>82162234.930000007</v>
      </c>
      <c r="J45" s="11">
        <v>17056415.530000001</v>
      </c>
      <c r="K45" s="11">
        <v>33716417.710000001</v>
      </c>
      <c r="L45" s="11">
        <v>31389401.689999998</v>
      </c>
      <c r="M45" s="11"/>
      <c r="N45" s="11">
        <v>87414515.909999996</v>
      </c>
      <c r="O45" s="11"/>
      <c r="P45" s="9"/>
    </row>
    <row r="46" spans="1:16" outlineLevel="1" x14ac:dyDescent="0.25">
      <c r="A46" s="4" t="s">
        <v>43</v>
      </c>
      <c r="B46" s="1">
        <v>42576</v>
      </c>
      <c r="C46" s="1">
        <v>27341</v>
      </c>
      <c r="D46" s="1">
        <v>4723</v>
      </c>
      <c r="E46" s="1">
        <v>10512</v>
      </c>
      <c r="F46" s="1">
        <v>0</v>
      </c>
      <c r="G46" s="21">
        <v>77902</v>
      </c>
      <c r="H46" s="21"/>
      <c r="I46" s="10">
        <f t="shared" si="3"/>
        <v>32983062.859999999</v>
      </c>
      <c r="J46" s="11">
        <v>5178991.37</v>
      </c>
      <c r="K46" s="11">
        <v>4944076.05</v>
      </c>
      <c r="L46" s="11">
        <v>22859995.440000001</v>
      </c>
      <c r="M46" s="11"/>
      <c r="N46" s="11">
        <v>56833442.11999999</v>
      </c>
      <c r="O46" s="11">
        <v>2975530</v>
      </c>
      <c r="P46" s="9">
        <v>4</v>
      </c>
    </row>
    <row r="47" spans="1:16" ht="25.5" outlineLevel="1" x14ac:dyDescent="0.25">
      <c r="A47" s="4" t="s">
        <v>44</v>
      </c>
      <c r="B47" s="1">
        <v>96919</v>
      </c>
      <c r="C47" s="1">
        <v>78812</v>
      </c>
      <c r="D47" s="1">
        <v>5613</v>
      </c>
      <c r="E47" s="1">
        <v>12494</v>
      </c>
      <c r="F47" s="1">
        <v>0</v>
      </c>
      <c r="G47" s="21">
        <v>121440</v>
      </c>
      <c r="H47" s="21"/>
      <c r="I47" s="10">
        <f t="shared" si="3"/>
        <v>49741920.489999995</v>
      </c>
      <c r="J47" s="11">
        <v>17400323.460000001</v>
      </c>
      <c r="K47" s="11">
        <v>5873084.5999999987</v>
      </c>
      <c r="L47" s="11">
        <v>26468512.429999996</v>
      </c>
      <c r="M47" s="11"/>
      <c r="N47" s="11">
        <v>91229589.460000008</v>
      </c>
      <c r="O47" s="11"/>
      <c r="P47" s="9"/>
    </row>
    <row r="48" spans="1:16" outlineLevel="1" x14ac:dyDescent="0.25">
      <c r="A48" s="4" t="s">
        <v>45</v>
      </c>
      <c r="B48" s="1">
        <v>34982</v>
      </c>
      <c r="C48" s="1">
        <v>22851</v>
      </c>
      <c r="D48" s="1">
        <v>3761</v>
      </c>
      <c r="E48" s="1">
        <v>8370</v>
      </c>
      <c r="F48" s="1">
        <v>0</v>
      </c>
      <c r="G48" s="21">
        <v>60492</v>
      </c>
      <c r="H48" s="21"/>
      <c r="I48" s="10">
        <f t="shared" si="3"/>
        <v>25249467.569999997</v>
      </c>
      <c r="J48" s="11">
        <v>4381907.42</v>
      </c>
      <c r="K48" s="11">
        <v>4326425.96</v>
      </c>
      <c r="L48" s="11">
        <v>16541134.189999998</v>
      </c>
      <c r="M48" s="11"/>
      <c r="N48" s="11">
        <v>42132496.310000002</v>
      </c>
      <c r="O48" s="11"/>
      <c r="P48" s="9"/>
    </row>
    <row r="49" spans="1:16" outlineLevel="1" x14ac:dyDescent="0.25">
      <c r="A49" s="4" t="s">
        <v>46</v>
      </c>
      <c r="B49" s="1">
        <v>79801</v>
      </c>
      <c r="C49" s="1">
        <v>48330</v>
      </c>
      <c r="D49" s="1">
        <v>9756</v>
      </c>
      <c r="E49" s="1">
        <v>21715</v>
      </c>
      <c r="F49" s="1">
        <v>0</v>
      </c>
      <c r="G49" s="21">
        <v>170464</v>
      </c>
      <c r="H49" s="21"/>
      <c r="I49" s="10">
        <f t="shared" si="3"/>
        <v>61918411.440000005</v>
      </c>
      <c r="J49" s="11">
        <v>8667222</v>
      </c>
      <c r="K49" s="11">
        <v>9704915.9199999999</v>
      </c>
      <c r="L49" s="11">
        <v>43546273.520000003</v>
      </c>
      <c r="M49" s="11"/>
      <c r="N49" s="11">
        <v>127208988.72</v>
      </c>
      <c r="O49" s="11"/>
      <c r="P49" s="9"/>
    </row>
    <row r="50" spans="1:16" ht="14.25" customHeight="1" outlineLevel="1" x14ac:dyDescent="0.25">
      <c r="A50" s="4" t="s">
        <v>47</v>
      </c>
      <c r="B50" s="1">
        <v>70422</v>
      </c>
      <c r="C50" s="1">
        <v>52896</v>
      </c>
      <c r="D50" s="1">
        <v>5433</v>
      </c>
      <c r="E50" s="1">
        <v>12093</v>
      </c>
      <c r="F50" s="1">
        <v>0</v>
      </c>
      <c r="G50" s="21">
        <v>128409</v>
      </c>
      <c r="H50" s="21"/>
      <c r="I50" s="10">
        <f t="shared" si="3"/>
        <v>42019889.030000001</v>
      </c>
      <c r="J50" s="11">
        <v>10874558.08</v>
      </c>
      <c r="K50" s="11">
        <v>5694887.9399999995</v>
      </c>
      <c r="L50" s="11">
        <v>25450443.009999998</v>
      </c>
      <c r="M50" s="11"/>
      <c r="N50" s="11">
        <v>103434084.05</v>
      </c>
      <c r="O50" s="11">
        <v>2869574</v>
      </c>
      <c r="P50" s="9">
        <v>3</v>
      </c>
    </row>
    <row r="51" spans="1:16" outlineLevel="1" x14ac:dyDescent="0.25">
      <c r="A51" s="34" t="s">
        <v>48</v>
      </c>
      <c r="B51" s="86">
        <v>1837169</v>
      </c>
      <c r="C51" s="86">
        <v>1559097</v>
      </c>
      <c r="D51" s="86">
        <v>170913</v>
      </c>
      <c r="E51" s="35">
        <v>107159</v>
      </c>
      <c r="F51" s="86">
        <v>0</v>
      </c>
      <c r="G51" s="87">
        <v>1262767</v>
      </c>
      <c r="H51" s="87"/>
      <c r="I51" s="88">
        <f t="shared" ref="I51:N51" si="4">SUM(I39:I50)</f>
        <v>970918116.9000001</v>
      </c>
      <c r="J51" s="88">
        <f t="shared" si="4"/>
        <v>402958088.90000004</v>
      </c>
      <c r="K51" s="88">
        <f t="shared" si="4"/>
        <v>335480323.07999998</v>
      </c>
      <c r="L51" s="88">
        <f t="shared" si="4"/>
        <v>232479704.91999999</v>
      </c>
      <c r="M51" s="88">
        <f t="shared" si="4"/>
        <v>0</v>
      </c>
      <c r="N51" s="88">
        <f t="shared" si="4"/>
        <v>974059259.23000002</v>
      </c>
      <c r="O51" s="88">
        <v>8872360</v>
      </c>
      <c r="P51" s="87">
        <v>9</v>
      </c>
    </row>
    <row r="52" spans="1:16" ht="25.5" outlineLevel="1" x14ac:dyDescent="0.25">
      <c r="A52" s="4" t="s">
        <v>49</v>
      </c>
      <c r="B52" s="1">
        <v>4159</v>
      </c>
      <c r="C52" s="1">
        <v>4159</v>
      </c>
      <c r="D52" s="1">
        <v>0</v>
      </c>
      <c r="E52" s="1">
        <v>0</v>
      </c>
      <c r="F52" s="1">
        <v>0</v>
      </c>
      <c r="G52" s="21">
        <v>1009</v>
      </c>
      <c r="H52" s="21"/>
      <c r="I52" s="10">
        <f>J52+K52+L52+M52</f>
        <v>737064.23</v>
      </c>
      <c r="J52" s="11">
        <v>737064.23</v>
      </c>
      <c r="K52" s="11"/>
      <c r="L52" s="11"/>
      <c r="M52" s="11"/>
      <c r="N52" s="11">
        <v>743977.61999999988</v>
      </c>
      <c r="O52" s="11"/>
      <c r="P52" s="9"/>
    </row>
    <row r="53" spans="1:16" outlineLevel="1" x14ac:dyDescent="0.25">
      <c r="A53" s="4" t="s">
        <v>50</v>
      </c>
      <c r="B53" s="1">
        <v>9000</v>
      </c>
      <c r="C53" s="1">
        <v>9000</v>
      </c>
      <c r="D53" s="1">
        <v>0</v>
      </c>
      <c r="E53" s="1">
        <v>0</v>
      </c>
      <c r="F53" s="1">
        <v>0</v>
      </c>
      <c r="G53" s="21">
        <v>0</v>
      </c>
      <c r="H53" s="21"/>
      <c r="I53" s="10">
        <f t="shared" ref="I53:I67" si="5">J53+K53+L53+M53</f>
        <v>4263226.2</v>
      </c>
      <c r="J53" s="11">
        <v>4263226.2</v>
      </c>
      <c r="K53" s="11"/>
      <c r="L53" s="11"/>
      <c r="M53" s="11"/>
      <c r="N53" s="11"/>
      <c r="O53" s="11"/>
      <c r="P53" s="9"/>
    </row>
    <row r="54" spans="1:16" outlineLevel="1" x14ac:dyDescent="0.25">
      <c r="A54" s="4" t="s">
        <v>51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21">
        <v>0</v>
      </c>
      <c r="H54" s="21"/>
      <c r="I54" s="10">
        <f t="shared" si="5"/>
        <v>0</v>
      </c>
      <c r="J54" s="11"/>
      <c r="K54" s="11"/>
      <c r="L54" s="11"/>
      <c r="M54" s="11"/>
      <c r="N54" s="11"/>
      <c r="O54" s="11"/>
      <c r="P54" s="9"/>
    </row>
    <row r="55" spans="1:16" ht="25.5" outlineLevel="1" x14ac:dyDescent="0.25">
      <c r="A55" s="4" t="s">
        <v>52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21">
        <v>0</v>
      </c>
      <c r="H55" s="21"/>
      <c r="I55" s="10">
        <f t="shared" si="5"/>
        <v>0</v>
      </c>
      <c r="J55" s="11"/>
      <c r="K55" s="11"/>
      <c r="L55" s="11"/>
      <c r="M55" s="11"/>
      <c r="N55" s="11"/>
      <c r="O55" s="11"/>
      <c r="P55" s="9"/>
    </row>
    <row r="56" spans="1:16" outlineLevel="1" x14ac:dyDescent="0.25">
      <c r="A56" s="4" t="s">
        <v>53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21">
        <v>0</v>
      </c>
      <c r="H56" s="21"/>
      <c r="I56" s="10">
        <f t="shared" si="5"/>
        <v>0</v>
      </c>
      <c r="J56" s="11"/>
      <c r="K56" s="11"/>
      <c r="L56" s="11"/>
      <c r="M56" s="11"/>
      <c r="N56" s="11"/>
      <c r="O56" s="11"/>
      <c r="P56" s="9"/>
    </row>
    <row r="57" spans="1:16" outlineLevel="1" x14ac:dyDescent="0.25">
      <c r="A57" s="4" t="s">
        <v>54</v>
      </c>
      <c r="B57" s="1">
        <v>60825</v>
      </c>
      <c r="C57" s="1">
        <v>55835</v>
      </c>
      <c r="D57" s="1">
        <v>0</v>
      </c>
      <c r="E57" s="1">
        <v>0</v>
      </c>
      <c r="F57" s="1">
        <v>4990</v>
      </c>
      <c r="G57" s="21">
        <v>3646</v>
      </c>
      <c r="H57" s="21"/>
      <c r="I57" s="10">
        <f t="shared" si="5"/>
        <v>11133594.450000001</v>
      </c>
      <c r="J57" s="11">
        <v>10249965.250000002</v>
      </c>
      <c r="K57" s="11"/>
      <c r="L57" s="11"/>
      <c r="M57" s="11">
        <v>883629.20000000007</v>
      </c>
      <c r="N57" s="11">
        <v>2856353.08</v>
      </c>
      <c r="O57" s="11"/>
      <c r="P57" s="9"/>
    </row>
    <row r="58" spans="1:16" outlineLevel="1" x14ac:dyDescent="0.25">
      <c r="A58" s="4" t="s">
        <v>55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21">
        <v>0</v>
      </c>
      <c r="H58" s="21"/>
      <c r="I58" s="10">
        <f t="shared" si="5"/>
        <v>0</v>
      </c>
      <c r="J58" s="11"/>
      <c r="K58" s="11"/>
      <c r="L58" s="11"/>
      <c r="M58" s="11"/>
      <c r="N58" s="11"/>
      <c r="O58" s="11"/>
      <c r="P58" s="9"/>
    </row>
    <row r="59" spans="1:16" outlineLevel="1" x14ac:dyDescent="0.25">
      <c r="A59" s="4" t="s">
        <v>56</v>
      </c>
      <c r="B59" s="1">
        <v>70624</v>
      </c>
      <c r="C59" s="1">
        <v>49654</v>
      </c>
      <c r="D59" s="1">
        <v>0</v>
      </c>
      <c r="E59" s="1">
        <v>0</v>
      </c>
      <c r="F59" s="1">
        <v>20970</v>
      </c>
      <c r="G59" s="21">
        <v>38285</v>
      </c>
      <c r="H59" s="21"/>
      <c r="I59" s="10">
        <f t="shared" si="5"/>
        <v>13144333.780000001</v>
      </c>
      <c r="J59" s="11">
        <v>9076986.7200000007</v>
      </c>
      <c r="K59" s="11"/>
      <c r="L59" s="11"/>
      <c r="M59" s="11">
        <v>4067347.06</v>
      </c>
      <c r="N59" s="11">
        <v>36543692.700000003</v>
      </c>
      <c r="O59" s="11"/>
      <c r="P59" s="9"/>
    </row>
    <row r="60" spans="1:16" outlineLevel="1" x14ac:dyDescent="0.25">
      <c r="A60" s="4" t="s">
        <v>57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21">
        <v>0</v>
      </c>
      <c r="H60" s="21"/>
      <c r="I60" s="10">
        <f t="shared" si="5"/>
        <v>0</v>
      </c>
      <c r="J60" s="11"/>
      <c r="K60" s="11"/>
      <c r="L60" s="11"/>
      <c r="M60" s="11"/>
      <c r="N60" s="11"/>
      <c r="O60" s="11"/>
      <c r="P60" s="9"/>
    </row>
    <row r="61" spans="1:16" outlineLevel="1" x14ac:dyDescent="0.25">
      <c r="A61" s="4" t="s">
        <v>58</v>
      </c>
      <c r="B61" s="1">
        <v>4862</v>
      </c>
      <c r="C61" s="1">
        <v>4862</v>
      </c>
      <c r="D61" s="1">
        <v>0</v>
      </c>
      <c r="E61" s="1">
        <v>0</v>
      </c>
      <c r="F61" s="1">
        <v>0</v>
      </c>
      <c r="G61" s="21">
        <v>548</v>
      </c>
      <c r="H61" s="21"/>
      <c r="I61" s="10">
        <f t="shared" si="5"/>
        <v>1006887.12</v>
      </c>
      <c r="J61" s="11">
        <v>1006887.12</v>
      </c>
      <c r="K61" s="11"/>
      <c r="L61" s="11"/>
      <c r="M61" s="11"/>
      <c r="N61" s="11">
        <v>450657.80999999994</v>
      </c>
      <c r="O61" s="11"/>
      <c r="P61" s="9"/>
    </row>
    <row r="62" spans="1:16" outlineLevel="1" x14ac:dyDescent="0.25">
      <c r="A62" s="4" t="s">
        <v>59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21">
        <v>0</v>
      </c>
      <c r="H62" s="21"/>
      <c r="I62" s="10">
        <f t="shared" si="5"/>
        <v>0</v>
      </c>
      <c r="J62" s="11"/>
      <c r="K62" s="11"/>
      <c r="L62" s="11"/>
      <c r="M62" s="11"/>
      <c r="N62" s="11"/>
      <c r="O62" s="11"/>
      <c r="P62" s="9"/>
    </row>
    <row r="63" spans="1:16" outlineLevel="1" x14ac:dyDescent="0.25">
      <c r="A63" s="4" t="s">
        <v>60</v>
      </c>
      <c r="B63" s="1">
        <v>8689</v>
      </c>
      <c r="C63" s="1">
        <v>3699</v>
      </c>
      <c r="D63" s="1">
        <v>0</v>
      </c>
      <c r="E63" s="1">
        <v>0</v>
      </c>
      <c r="F63" s="1">
        <v>4990</v>
      </c>
      <c r="G63" s="21">
        <v>4862</v>
      </c>
      <c r="H63" s="21"/>
      <c r="I63" s="10">
        <f t="shared" si="5"/>
        <v>1684160.4</v>
      </c>
      <c r="J63" s="11">
        <v>678026.70000000007</v>
      </c>
      <c r="K63" s="11"/>
      <c r="L63" s="11"/>
      <c r="M63" s="11">
        <v>1006133.7</v>
      </c>
      <c r="N63" s="11">
        <v>3558108.8400000003</v>
      </c>
      <c r="O63" s="11"/>
      <c r="P63" s="9"/>
    </row>
    <row r="64" spans="1:16" outlineLevel="1" x14ac:dyDescent="0.25">
      <c r="A64" s="4" t="s">
        <v>61</v>
      </c>
      <c r="B64" s="1">
        <v>20860</v>
      </c>
      <c r="C64" s="1">
        <v>15870</v>
      </c>
      <c r="D64" s="1">
        <v>0</v>
      </c>
      <c r="E64" s="1">
        <v>0</v>
      </c>
      <c r="F64" s="1">
        <v>4990</v>
      </c>
      <c r="G64" s="21">
        <v>21513</v>
      </c>
      <c r="H64" s="21"/>
      <c r="I64" s="10">
        <f t="shared" si="5"/>
        <v>2953532.5</v>
      </c>
      <c r="J64" s="11">
        <v>2194503.6</v>
      </c>
      <c r="K64" s="11"/>
      <c r="L64" s="11"/>
      <c r="M64" s="11">
        <v>759028.9</v>
      </c>
      <c r="N64" s="11">
        <v>16218731.57</v>
      </c>
      <c r="O64" s="11"/>
      <c r="P64" s="9"/>
    </row>
    <row r="65" spans="1:16" outlineLevel="1" x14ac:dyDescent="0.25">
      <c r="A65" s="4" t="s">
        <v>62</v>
      </c>
      <c r="B65" s="1">
        <v>84407</v>
      </c>
      <c r="C65" s="1">
        <v>71414</v>
      </c>
      <c r="D65" s="1">
        <v>0</v>
      </c>
      <c r="E65" s="1">
        <v>0</v>
      </c>
      <c r="F65" s="1">
        <v>12993</v>
      </c>
      <c r="G65" s="21">
        <v>486</v>
      </c>
      <c r="H65" s="21"/>
      <c r="I65" s="10">
        <f t="shared" si="5"/>
        <v>14698630.449999999</v>
      </c>
      <c r="J65" s="11">
        <v>12247501</v>
      </c>
      <c r="K65" s="11"/>
      <c r="L65" s="11"/>
      <c r="M65" s="11">
        <v>2451129.4500000002</v>
      </c>
      <c r="N65" s="11">
        <v>321464.7</v>
      </c>
      <c r="O65" s="11"/>
      <c r="P65" s="9"/>
    </row>
    <row r="66" spans="1:16" ht="38.25" outlineLevel="1" x14ac:dyDescent="0.25">
      <c r="A66" s="4" t="s">
        <v>63</v>
      </c>
      <c r="B66" s="1">
        <v>99158</v>
      </c>
      <c r="C66" s="1">
        <v>4011</v>
      </c>
      <c r="D66" s="1">
        <v>0</v>
      </c>
      <c r="E66" s="1">
        <v>88</v>
      </c>
      <c r="F66" s="1">
        <v>95059</v>
      </c>
      <c r="G66" s="21">
        <v>365</v>
      </c>
      <c r="H66" s="21"/>
      <c r="I66" s="10">
        <f t="shared" si="5"/>
        <v>25384026.469999999</v>
      </c>
      <c r="J66" s="11">
        <v>1960177.9799999997</v>
      </c>
      <c r="K66" s="11"/>
      <c r="L66" s="11">
        <v>592750.39999999991</v>
      </c>
      <c r="M66" s="11">
        <v>22831098.09</v>
      </c>
      <c r="N66" s="11">
        <v>364209.65</v>
      </c>
      <c r="O66" s="11"/>
      <c r="P66" s="9"/>
    </row>
    <row r="67" spans="1:16" outlineLevel="1" x14ac:dyDescent="0.25">
      <c r="A67" s="4" t="s">
        <v>64</v>
      </c>
      <c r="B67" s="1">
        <v>172247</v>
      </c>
      <c r="C67" s="1">
        <v>6439</v>
      </c>
      <c r="D67" s="1">
        <v>0</v>
      </c>
      <c r="E67" s="1">
        <v>0</v>
      </c>
      <c r="F67" s="1">
        <v>165808</v>
      </c>
      <c r="G67" s="21">
        <v>3446</v>
      </c>
      <c r="H67" s="21"/>
      <c r="I67" s="10">
        <f t="shared" si="5"/>
        <v>35114822.359999999</v>
      </c>
      <c r="J67" s="11">
        <v>1023309.94</v>
      </c>
      <c r="K67" s="11"/>
      <c r="L67" s="11"/>
      <c r="M67" s="11">
        <v>34091512.420000002</v>
      </c>
      <c r="N67" s="11">
        <v>2364877.5899999994</v>
      </c>
      <c r="O67" s="11"/>
      <c r="P67" s="9"/>
    </row>
    <row r="68" spans="1:16" outlineLevel="1" x14ac:dyDescent="0.25">
      <c r="A68" s="34" t="s">
        <v>65</v>
      </c>
      <c r="B68" s="86">
        <v>534831</v>
      </c>
      <c r="C68" s="86">
        <v>224943</v>
      </c>
      <c r="D68" s="86">
        <v>0</v>
      </c>
      <c r="E68" s="35">
        <v>88</v>
      </c>
      <c r="F68" s="86">
        <v>309800</v>
      </c>
      <c r="G68" s="87">
        <v>74160</v>
      </c>
      <c r="H68" s="87"/>
      <c r="I68" s="12">
        <f t="shared" ref="I68:N68" si="6">SUM(I52:I67)</f>
        <v>110120277.96000001</v>
      </c>
      <c r="J68" s="12">
        <f t="shared" si="6"/>
        <v>43437648.740000002</v>
      </c>
      <c r="K68" s="12">
        <f t="shared" si="6"/>
        <v>0</v>
      </c>
      <c r="L68" s="12">
        <f t="shared" si="6"/>
        <v>592750.39999999991</v>
      </c>
      <c r="M68" s="12">
        <f t="shared" si="6"/>
        <v>66089878.82</v>
      </c>
      <c r="N68" s="12">
        <f t="shared" si="6"/>
        <v>63422073.56000001</v>
      </c>
      <c r="O68" s="12">
        <v>0</v>
      </c>
      <c r="P68" s="13">
        <v>0</v>
      </c>
    </row>
    <row r="69" spans="1:16" outlineLevel="1" x14ac:dyDescent="0.25">
      <c r="A69" s="4" t="s">
        <v>66</v>
      </c>
      <c r="B69" s="1">
        <v>308588</v>
      </c>
      <c r="C69" s="1">
        <v>247870</v>
      </c>
      <c r="D69" s="1">
        <v>60718</v>
      </c>
      <c r="E69" s="1">
        <v>0</v>
      </c>
      <c r="F69" s="1">
        <v>0</v>
      </c>
      <c r="G69" s="21">
        <v>225808</v>
      </c>
      <c r="H69" s="21"/>
      <c r="I69" s="10">
        <v>173185164.59999999</v>
      </c>
      <c r="J69" s="11">
        <v>54864571.350000009</v>
      </c>
      <c r="K69" s="11">
        <v>64196072.640000001</v>
      </c>
      <c r="L69" s="11">
        <v>54124520.609999992</v>
      </c>
      <c r="M69" s="11">
        <v>0</v>
      </c>
      <c r="N69" s="11">
        <v>170402047.53999999</v>
      </c>
      <c r="O69" s="11"/>
      <c r="P69" s="9"/>
    </row>
    <row r="70" spans="1:16" ht="25.5" outlineLevel="1" x14ac:dyDescent="0.25">
      <c r="A70" s="4" t="s">
        <v>67</v>
      </c>
      <c r="B70" s="1">
        <v>9330</v>
      </c>
      <c r="C70" s="1">
        <v>9330</v>
      </c>
      <c r="D70" s="1">
        <v>0</v>
      </c>
      <c r="E70" s="1">
        <v>0</v>
      </c>
      <c r="F70" s="1">
        <v>0</v>
      </c>
      <c r="G70" s="21">
        <v>8115</v>
      </c>
      <c r="H70" s="21"/>
      <c r="I70" s="10">
        <v>1809893.7000000002</v>
      </c>
      <c r="J70" s="11">
        <v>1809893.7000000002</v>
      </c>
      <c r="K70" s="11"/>
      <c r="L70" s="11"/>
      <c r="M70" s="11"/>
      <c r="N70" s="11">
        <v>5892064.8500000006</v>
      </c>
      <c r="O70" s="11"/>
      <c r="P70" s="9"/>
    </row>
    <row r="71" spans="1:16" ht="21" customHeight="1" outlineLevel="1" x14ac:dyDescent="0.25">
      <c r="A71" s="4" t="s">
        <v>68</v>
      </c>
      <c r="B71" s="1">
        <v>24035</v>
      </c>
      <c r="C71" s="1">
        <v>20889</v>
      </c>
      <c r="D71" s="1">
        <v>975</v>
      </c>
      <c r="E71" s="1">
        <v>2171</v>
      </c>
      <c r="F71" s="1">
        <v>0</v>
      </c>
      <c r="G71" s="21">
        <v>18077</v>
      </c>
      <c r="H71" s="21"/>
      <c r="I71" s="10">
        <v>10071675.809999999</v>
      </c>
      <c r="J71" s="11">
        <v>4363614.8899999997</v>
      </c>
      <c r="K71" s="11">
        <v>1038946.0499999998</v>
      </c>
      <c r="L71" s="11">
        <v>4669114.87</v>
      </c>
      <c r="M71" s="11"/>
      <c r="N71" s="11">
        <v>13552140.359999999</v>
      </c>
      <c r="O71" s="11"/>
      <c r="P71" s="9"/>
    </row>
    <row r="72" spans="1:16" outlineLevel="1" x14ac:dyDescent="0.25">
      <c r="A72" s="34" t="s">
        <v>69</v>
      </c>
      <c r="B72" s="86">
        <v>341953</v>
      </c>
      <c r="C72" s="86">
        <v>278089</v>
      </c>
      <c r="D72" s="86">
        <v>61693</v>
      </c>
      <c r="E72" s="35">
        <v>2171</v>
      </c>
      <c r="F72" s="86">
        <v>0</v>
      </c>
      <c r="G72" s="87">
        <v>252000</v>
      </c>
      <c r="H72" s="87"/>
      <c r="I72" s="12">
        <f t="shared" ref="I72:N72" si="7">SUM(I69:I71)</f>
        <v>185066734.10999998</v>
      </c>
      <c r="J72" s="12">
        <f t="shared" si="7"/>
        <v>61038079.940000013</v>
      </c>
      <c r="K72" s="12">
        <f t="shared" si="7"/>
        <v>65235018.689999998</v>
      </c>
      <c r="L72" s="12">
        <f t="shared" si="7"/>
        <v>58793635.479999989</v>
      </c>
      <c r="M72" s="12">
        <f t="shared" si="7"/>
        <v>0</v>
      </c>
      <c r="N72" s="12">
        <f t="shared" si="7"/>
        <v>189846252.75</v>
      </c>
      <c r="O72" s="12">
        <v>0</v>
      </c>
      <c r="P72" s="13">
        <v>0</v>
      </c>
    </row>
    <row r="73" spans="1:16" outlineLevel="1" x14ac:dyDescent="0.25">
      <c r="A73" s="4" t="s">
        <v>70</v>
      </c>
      <c r="B73" s="1">
        <v>420</v>
      </c>
      <c r="C73" s="1">
        <v>0</v>
      </c>
      <c r="D73" s="1">
        <v>0</v>
      </c>
      <c r="E73" s="1">
        <v>0</v>
      </c>
      <c r="F73" s="1">
        <v>420</v>
      </c>
      <c r="G73" s="21">
        <v>0</v>
      </c>
      <c r="H73" s="21"/>
      <c r="I73" s="10">
        <v>74373.600000000006</v>
      </c>
      <c r="J73" s="11"/>
      <c r="K73" s="11"/>
      <c r="L73" s="11"/>
      <c r="M73" s="11">
        <v>74373.600000000006</v>
      </c>
      <c r="N73" s="11"/>
      <c r="O73" s="11"/>
      <c r="P73" s="9"/>
    </row>
    <row r="74" spans="1:16" outlineLevel="1" x14ac:dyDescent="0.25">
      <c r="A74" s="4" t="s">
        <v>71</v>
      </c>
      <c r="B74" s="1">
        <v>10217</v>
      </c>
      <c r="C74" s="1">
        <v>4600</v>
      </c>
      <c r="D74" s="1">
        <v>1571</v>
      </c>
      <c r="E74" s="1">
        <v>4046</v>
      </c>
      <c r="F74" s="1">
        <v>0</v>
      </c>
      <c r="G74" s="21">
        <v>12000</v>
      </c>
      <c r="H74" s="21"/>
      <c r="I74" s="10">
        <v>10913336.449999999</v>
      </c>
      <c r="J74" s="11">
        <v>740508</v>
      </c>
      <c r="K74" s="11">
        <v>1695122.2899999998</v>
      </c>
      <c r="L74" s="11">
        <v>8477706.1600000001</v>
      </c>
      <c r="M74" s="11"/>
      <c r="N74" s="11">
        <v>8131560</v>
      </c>
      <c r="O74" s="11"/>
      <c r="P74" s="9"/>
    </row>
    <row r="75" spans="1:16" outlineLevel="1" x14ac:dyDescent="0.25">
      <c r="A75" s="4" t="s">
        <v>72</v>
      </c>
      <c r="B75" s="1">
        <v>2100</v>
      </c>
      <c r="C75" s="1">
        <v>2100</v>
      </c>
      <c r="D75" s="1">
        <v>0</v>
      </c>
      <c r="E75" s="1">
        <v>0</v>
      </c>
      <c r="F75" s="1">
        <v>0</v>
      </c>
      <c r="G75" s="21">
        <v>4750</v>
      </c>
      <c r="H75" s="21"/>
      <c r="I75" s="10">
        <v>408003</v>
      </c>
      <c r="J75" s="11">
        <v>408003</v>
      </c>
      <c r="K75" s="11"/>
      <c r="L75" s="11"/>
      <c r="M75" s="11"/>
      <c r="N75" s="11">
        <v>3356505.8000000007</v>
      </c>
      <c r="O75" s="11"/>
      <c r="P75" s="9"/>
    </row>
    <row r="76" spans="1:16" outlineLevel="1" x14ac:dyDescent="0.25">
      <c r="A76" s="4" t="s">
        <v>73</v>
      </c>
      <c r="B76" s="1">
        <v>2640</v>
      </c>
      <c r="C76" s="1">
        <v>2640</v>
      </c>
      <c r="D76" s="1">
        <v>0</v>
      </c>
      <c r="E76" s="1">
        <v>0</v>
      </c>
      <c r="F76" s="1">
        <v>0</v>
      </c>
      <c r="G76" s="21">
        <v>3000</v>
      </c>
      <c r="H76" s="21"/>
      <c r="I76" s="10">
        <v>384940.79999999999</v>
      </c>
      <c r="J76" s="11">
        <v>384940.79999999999</v>
      </c>
      <c r="K76" s="11"/>
      <c r="L76" s="11"/>
      <c r="M76" s="11"/>
      <c r="N76" s="11">
        <v>1878804</v>
      </c>
      <c r="O76" s="11"/>
      <c r="P76" s="9"/>
    </row>
    <row r="77" spans="1:16" outlineLevel="1" x14ac:dyDescent="0.25">
      <c r="A77" s="4" t="s">
        <v>74</v>
      </c>
      <c r="B77" s="1">
        <v>4657</v>
      </c>
      <c r="C77" s="1">
        <v>4657</v>
      </c>
      <c r="D77" s="1">
        <v>0</v>
      </c>
      <c r="E77" s="1">
        <v>0</v>
      </c>
      <c r="F77" s="1">
        <v>0</v>
      </c>
      <c r="G77" s="21">
        <v>16132</v>
      </c>
      <c r="H77" s="21"/>
      <c r="I77" s="10">
        <f>J77+K77+L77+M77</f>
        <v>1037624.3800000002</v>
      </c>
      <c r="J77" s="11">
        <v>1037624.3800000002</v>
      </c>
      <c r="K77" s="11"/>
      <c r="L77" s="11"/>
      <c r="M77" s="11"/>
      <c r="N77" s="11">
        <v>15396206.240000002</v>
      </c>
      <c r="O77" s="11"/>
      <c r="P77" s="9"/>
    </row>
    <row r="78" spans="1:16" outlineLevel="1" x14ac:dyDescent="0.25">
      <c r="A78" s="4" t="s">
        <v>75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21">
        <v>100</v>
      </c>
      <c r="H78" s="21"/>
      <c r="I78" s="10">
        <v>0</v>
      </c>
      <c r="J78" s="11"/>
      <c r="K78" s="11"/>
      <c r="L78" s="11"/>
      <c r="M78" s="11"/>
      <c r="N78" s="11">
        <v>55590</v>
      </c>
      <c r="O78" s="11"/>
      <c r="P78" s="9"/>
    </row>
    <row r="79" spans="1:16" outlineLevel="1" x14ac:dyDescent="0.25">
      <c r="A79" s="4" t="s">
        <v>76</v>
      </c>
      <c r="B79" s="1">
        <v>800</v>
      </c>
      <c r="C79" s="1">
        <v>800</v>
      </c>
      <c r="D79" s="1">
        <v>0</v>
      </c>
      <c r="E79" s="1">
        <v>0</v>
      </c>
      <c r="F79" s="1">
        <v>0</v>
      </c>
      <c r="G79" s="21">
        <v>500</v>
      </c>
      <c r="H79" s="21"/>
      <c r="I79" s="10">
        <v>205228</v>
      </c>
      <c r="J79" s="11">
        <v>205228</v>
      </c>
      <c r="K79" s="11"/>
      <c r="L79" s="11"/>
      <c r="M79" s="11"/>
      <c r="N79" s="11">
        <v>456681.5</v>
      </c>
      <c r="O79" s="11"/>
      <c r="P79" s="9"/>
    </row>
    <row r="80" spans="1:16" outlineLevel="1" x14ac:dyDescent="0.25">
      <c r="A80" s="4" t="s">
        <v>77</v>
      </c>
      <c r="B80" s="1">
        <v>2640</v>
      </c>
      <c r="C80" s="1">
        <v>2640</v>
      </c>
      <c r="D80" s="1">
        <v>0</v>
      </c>
      <c r="E80" s="1">
        <v>0</v>
      </c>
      <c r="F80" s="1">
        <v>0</v>
      </c>
      <c r="G80" s="21">
        <v>3000</v>
      </c>
      <c r="H80" s="21"/>
      <c r="I80" s="10">
        <v>851664.00000000012</v>
      </c>
      <c r="J80" s="11">
        <v>851664.00000000012</v>
      </c>
      <c r="K80" s="11"/>
      <c r="L80" s="11"/>
      <c r="M80" s="11"/>
      <c r="N80" s="11">
        <v>2274330</v>
      </c>
      <c r="O80" s="11"/>
      <c r="P80" s="9"/>
    </row>
    <row r="81" spans="1:16" outlineLevel="1" x14ac:dyDescent="0.25">
      <c r="A81" s="4" t="s">
        <v>78</v>
      </c>
      <c r="B81" s="1">
        <v>2640</v>
      </c>
      <c r="C81" s="1">
        <v>2640</v>
      </c>
      <c r="D81" s="1">
        <v>0</v>
      </c>
      <c r="E81" s="1">
        <v>0</v>
      </c>
      <c r="F81" s="1">
        <v>0</v>
      </c>
      <c r="G81" s="21">
        <v>3000</v>
      </c>
      <c r="H81" s="21"/>
      <c r="I81" s="10">
        <v>851664.00000000012</v>
      </c>
      <c r="J81" s="11">
        <v>851664.00000000012</v>
      </c>
      <c r="K81" s="11"/>
      <c r="L81" s="11"/>
      <c r="M81" s="11"/>
      <c r="N81" s="11">
        <v>2274330</v>
      </c>
      <c r="O81" s="11"/>
      <c r="P81" s="9"/>
    </row>
    <row r="82" spans="1:16" outlineLevel="1" x14ac:dyDescent="0.25">
      <c r="A82" s="4" t="s">
        <v>79</v>
      </c>
      <c r="B82" s="1">
        <v>2640</v>
      </c>
      <c r="C82" s="1">
        <v>2640</v>
      </c>
      <c r="D82" s="1">
        <v>0</v>
      </c>
      <c r="E82" s="1">
        <v>0</v>
      </c>
      <c r="F82" s="1">
        <v>0</v>
      </c>
      <c r="G82" s="21">
        <v>3000</v>
      </c>
      <c r="H82" s="21"/>
      <c r="I82" s="10">
        <v>863452.8</v>
      </c>
      <c r="J82" s="11">
        <v>863452.8</v>
      </c>
      <c r="K82" s="11"/>
      <c r="L82" s="11"/>
      <c r="M82" s="11"/>
      <c r="N82" s="11">
        <v>2308959.6</v>
      </c>
      <c r="O82" s="11"/>
      <c r="P82" s="9"/>
    </row>
    <row r="83" spans="1:16" outlineLevel="1" x14ac:dyDescent="0.25">
      <c r="A83" s="4" t="s">
        <v>80</v>
      </c>
      <c r="B83" s="1">
        <v>400</v>
      </c>
      <c r="C83" s="1">
        <v>400</v>
      </c>
      <c r="D83" s="1">
        <v>0</v>
      </c>
      <c r="E83" s="1">
        <v>0</v>
      </c>
      <c r="F83" s="1">
        <v>0</v>
      </c>
      <c r="G83" s="21">
        <v>400</v>
      </c>
      <c r="H83" s="21"/>
      <c r="I83" s="10">
        <v>129040.00000000001</v>
      </c>
      <c r="J83" s="11">
        <v>129040.00000000001</v>
      </c>
      <c r="K83" s="11"/>
      <c r="L83" s="11"/>
      <c r="M83" s="11"/>
      <c r="N83" s="11">
        <v>303244</v>
      </c>
      <c r="O83" s="11"/>
      <c r="P83" s="9"/>
    </row>
    <row r="84" spans="1:16" outlineLevel="1" x14ac:dyDescent="0.25">
      <c r="A84" s="4" t="s">
        <v>81</v>
      </c>
      <c r="B84" s="1">
        <v>800</v>
      </c>
      <c r="C84" s="1">
        <v>800</v>
      </c>
      <c r="D84" s="1">
        <v>0</v>
      </c>
      <c r="E84" s="1">
        <v>0</v>
      </c>
      <c r="F84" s="1">
        <v>0</v>
      </c>
      <c r="G84" s="21">
        <v>500</v>
      </c>
      <c r="H84" s="21"/>
      <c r="I84" s="10">
        <v>91656</v>
      </c>
      <c r="J84" s="11">
        <v>91656</v>
      </c>
      <c r="K84" s="11"/>
      <c r="L84" s="11"/>
      <c r="M84" s="11"/>
      <c r="N84" s="11">
        <v>277950</v>
      </c>
      <c r="O84" s="11"/>
      <c r="P84" s="9"/>
    </row>
    <row r="85" spans="1:16" outlineLevel="1" x14ac:dyDescent="0.25">
      <c r="A85" s="4" t="s">
        <v>82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21">
        <v>0</v>
      </c>
      <c r="H85" s="21"/>
      <c r="I85" s="10"/>
      <c r="J85" s="11"/>
      <c r="K85" s="11"/>
      <c r="L85" s="11"/>
      <c r="M85" s="11"/>
      <c r="N85" s="11"/>
      <c r="O85" s="11"/>
      <c r="P85" s="9"/>
    </row>
    <row r="86" spans="1:16" outlineLevel="1" x14ac:dyDescent="0.25">
      <c r="A86" s="4" t="s">
        <v>83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21">
        <v>200</v>
      </c>
      <c r="H86" s="21"/>
      <c r="I86" s="10"/>
      <c r="J86" s="11"/>
      <c r="K86" s="11"/>
      <c r="L86" s="11"/>
      <c r="M86" s="11"/>
      <c r="N86" s="11">
        <v>218138</v>
      </c>
      <c r="O86" s="11"/>
      <c r="P86" s="9"/>
    </row>
    <row r="87" spans="1:16" outlineLevel="1" x14ac:dyDescent="0.25">
      <c r="A87" s="4" t="s">
        <v>84</v>
      </c>
      <c r="B87" s="1">
        <v>674</v>
      </c>
      <c r="C87" s="1">
        <v>674</v>
      </c>
      <c r="D87" s="1">
        <v>0</v>
      </c>
      <c r="E87" s="1">
        <v>0</v>
      </c>
      <c r="F87" s="1">
        <v>0</v>
      </c>
      <c r="G87" s="21">
        <v>132</v>
      </c>
      <c r="H87" s="21"/>
      <c r="I87" s="10">
        <v>103877.09999999999</v>
      </c>
      <c r="J87" s="11">
        <v>103877.09999999999</v>
      </c>
      <c r="K87" s="11"/>
      <c r="L87" s="11"/>
      <c r="M87" s="11"/>
      <c r="N87" s="11">
        <v>94348.239999999991</v>
      </c>
      <c r="O87" s="11"/>
      <c r="P87" s="9"/>
    </row>
    <row r="88" spans="1:16" outlineLevel="1" x14ac:dyDescent="0.25">
      <c r="A88" s="4" t="s">
        <v>85</v>
      </c>
      <c r="B88" s="1">
        <v>3780</v>
      </c>
      <c r="C88" s="1">
        <v>3780</v>
      </c>
      <c r="D88" s="1">
        <v>0</v>
      </c>
      <c r="E88" s="1">
        <v>0</v>
      </c>
      <c r="F88" s="1">
        <v>0</v>
      </c>
      <c r="G88" s="21">
        <v>4500</v>
      </c>
      <c r="H88" s="21"/>
      <c r="I88" s="10">
        <f>J88+K88+L88+M88</f>
        <v>1219428</v>
      </c>
      <c r="J88" s="11">
        <v>1219428</v>
      </c>
      <c r="K88" s="11"/>
      <c r="L88" s="11"/>
      <c r="M88" s="11"/>
      <c r="N88" s="11">
        <v>3411495</v>
      </c>
      <c r="O88" s="11"/>
      <c r="P88" s="9"/>
    </row>
    <row r="89" spans="1:16" ht="25.5" outlineLevel="1" x14ac:dyDescent="0.25">
      <c r="A89" s="4" t="s">
        <v>86</v>
      </c>
      <c r="B89" s="1">
        <v>400</v>
      </c>
      <c r="C89" s="1">
        <v>400</v>
      </c>
      <c r="D89" s="1">
        <v>0</v>
      </c>
      <c r="E89" s="1">
        <v>0</v>
      </c>
      <c r="F89" s="1">
        <v>0</v>
      </c>
      <c r="G89" s="21">
        <v>200</v>
      </c>
      <c r="H89" s="21"/>
      <c r="I89" s="10">
        <v>129040</v>
      </c>
      <c r="J89" s="11">
        <v>129040.00000000001</v>
      </c>
      <c r="K89" s="11"/>
      <c r="L89" s="11"/>
      <c r="M89" s="11"/>
      <c r="N89" s="11">
        <v>151622</v>
      </c>
      <c r="O89" s="11"/>
      <c r="P89" s="9"/>
    </row>
    <row r="90" spans="1:16" outlineLevel="1" x14ac:dyDescent="0.25">
      <c r="A90" s="4" t="s">
        <v>87</v>
      </c>
      <c r="B90" s="1">
        <v>3000</v>
      </c>
      <c r="C90" s="1">
        <v>0</v>
      </c>
      <c r="D90" s="1">
        <v>0</v>
      </c>
      <c r="E90" s="1">
        <v>0</v>
      </c>
      <c r="F90" s="1">
        <v>3000</v>
      </c>
      <c r="G90" s="21">
        <v>0</v>
      </c>
      <c r="H90" s="21"/>
      <c r="I90" s="10">
        <v>531240</v>
      </c>
      <c r="J90" s="11"/>
      <c r="K90" s="11"/>
      <c r="L90" s="11"/>
      <c r="M90" s="11">
        <v>531240</v>
      </c>
      <c r="N90" s="11"/>
      <c r="O90" s="11"/>
      <c r="P90" s="9"/>
    </row>
    <row r="91" spans="1:16" ht="25.5" outlineLevel="1" x14ac:dyDescent="0.25">
      <c r="A91" s="4" t="s">
        <v>88</v>
      </c>
      <c r="B91" s="1">
        <v>800</v>
      </c>
      <c r="C91" s="1">
        <v>800</v>
      </c>
      <c r="D91" s="1">
        <v>0</v>
      </c>
      <c r="E91" s="1">
        <v>0</v>
      </c>
      <c r="F91" s="1">
        <v>0</v>
      </c>
      <c r="G91" s="21">
        <v>500</v>
      </c>
      <c r="H91" s="21"/>
      <c r="I91" s="10">
        <v>115032.54000000001</v>
      </c>
      <c r="J91" s="11">
        <v>115032.54000000001</v>
      </c>
      <c r="K91" s="11"/>
      <c r="L91" s="11"/>
      <c r="M91" s="11"/>
      <c r="N91" s="11">
        <v>332006.23</v>
      </c>
      <c r="O91" s="11"/>
      <c r="P91" s="9"/>
    </row>
    <row r="92" spans="1:16" outlineLevel="1" x14ac:dyDescent="0.25">
      <c r="A92" s="4" t="s">
        <v>89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21">
        <v>10</v>
      </c>
      <c r="H92" s="21"/>
      <c r="I92" s="10">
        <v>0</v>
      </c>
      <c r="J92" s="11"/>
      <c r="K92" s="11"/>
      <c r="L92" s="11"/>
      <c r="M92" s="11"/>
      <c r="N92" s="11">
        <v>6614.5</v>
      </c>
      <c r="O92" s="11"/>
      <c r="P92" s="9"/>
    </row>
    <row r="93" spans="1:16" ht="12" customHeight="1" outlineLevel="1" x14ac:dyDescent="0.25">
      <c r="A93" s="4" t="s">
        <v>90</v>
      </c>
      <c r="B93" s="1">
        <v>100</v>
      </c>
      <c r="C93" s="1">
        <v>100</v>
      </c>
      <c r="D93" s="1">
        <v>0</v>
      </c>
      <c r="E93" s="1">
        <v>0</v>
      </c>
      <c r="F93" s="1">
        <v>0</v>
      </c>
      <c r="G93" s="21">
        <v>800</v>
      </c>
      <c r="H93" s="21"/>
      <c r="I93" s="14">
        <v>15656.7</v>
      </c>
      <c r="J93" s="14">
        <v>15656.7</v>
      </c>
      <c r="K93" s="14"/>
      <c r="L93" s="14"/>
      <c r="M93" s="14"/>
      <c r="N93" s="14">
        <v>627322.5</v>
      </c>
      <c r="O93" s="14">
        <v>0</v>
      </c>
      <c r="P93" s="15">
        <v>0</v>
      </c>
    </row>
    <row r="94" spans="1:16" ht="22.5" customHeight="1" x14ac:dyDescent="0.25">
      <c r="A94" s="34" t="s">
        <v>91</v>
      </c>
      <c r="B94" s="86">
        <v>38708</v>
      </c>
      <c r="C94" s="86">
        <v>29671</v>
      </c>
      <c r="D94" s="86">
        <v>1571</v>
      </c>
      <c r="E94" s="35">
        <v>4046</v>
      </c>
      <c r="F94" s="86">
        <v>3420</v>
      </c>
      <c r="G94" s="87">
        <v>52724</v>
      </c>
      <c r="H94" s="87"/>
      <c r="I94" s="88">
        <f t="shared" ref="I94:N94" si="8">SUM(I73:I93)</f>
        <v>17925257.370000001</v>
      </c>
      <c r="J94" s="88">
        <f t="shared" si="8"/>
        <v>7146815.3200000003</v>
      </c>
      <c r="K94" s="88">
        <f t="shared" si="8"/>
        <v>1695122.2899999998</v>
      </c>
      <c r="L94" s="88">
        <f t="shared" si="8"/>
        <v>8477706.1600000001</v>
      </c>
      <c r="M94" s="88">
        <f t="shared" si="8"/>
        <v>605613.6</v>
      </c>
      <c r="N94" s="88">
        <f t="shared" si="8"/>
        <v>41555707.610000007</v>
      </c>
      <c r="O94" s="88"/>
      <c r="P94" s="91"/>
    </row>
    <row r="95" spans="1:16" s="90" customFormat="1" ht="39.75" customHeight="1" x14ac:dyDescent="0.25">
      <c r="A95" s="89" t="s">
        <v>92</v>
      </c>
      <c r="B95" s="86">
        <v>3500127</v>
      </c>
      <c r="C95" s="86">
        <v>2639979</v>
      </c>
      <c r="D95" s="86">
        <v>341729</v>
      </c>
      <c r="E95" s="35">
        <v>205199</v>
      </c>
      <c r="F95" s="86">
        <v>313220</v>
      </c>
      <c r="G95" s="87">
        <v>2162946</v>
      </c>
      <c r="H95" s="87"/>
      <c r="I95" s="32">
        <f t="shared" ref="I95:N95" si="9">I38+I51+I68+I72+I94</f>
        <v>1799015060.28</v>
      </c>
      <c r="J95" s="32">
        <f t="shared" si="9"/>
        <v>629618379.32000017</v>
      </c>
      <c r="K95" s="32">
        <f t="shared" si="9"/>
        <v>599258081.15999985</v>
      </c>
      <c r="L95" s="32">
        <f t="shared" si="9"/>
        <v>503443107.38000005</v>
      </c>
      <c r="M95" s="32">
        <f t="shared" si="9"/>
        <v>66695492.420000002</v>
      </c>
      <c r="N95" s="32">
        <f t="shared" si="9"/>
        <v>1656979415.4999998</v>
      </c>
      <c r="O95" s="32">
        <f t="shared" ref="O95:P95" si="10">O38+O51+O68+O72+O94</f>
        <v>288975592.40000004</v>
      </c>
      <c r="P95" s="33">
        <f t="shared" si="10"/>
        <v>477</v>
      </c>
    </row>
    <row r="96" spans="1:16" x14ac:dyDescent="0.25">
      <c r="J96" s="19"/>
    </row>
    <row r="97" spans="10:15" x14ac:dyDescent="0.25">
      <c r="J97" s="19"/>
      <c r="N97" s="19"/>
    </row>
    <row r="98" spans="10:15" x14ac:dyDescent="0.25">
      <c r="J98" s="19"/>
      <c r="N98" s="19"/>
      <c r="O98" s="20"/>
    </row>
    <row r="99" spans="10:15" x14ac:dyDescent="0.25">
      <c r="J99" s="19"/>
      <c r="N99" s="19"/>
    </row>
    <row r="100" spans="10:15" x14ac:dyDescent="0.25">
      <c r="N100" s="19"/>
    </row>
  </sheetData>
  <mergeCells count="21">
    <mergeCell ref="I1:N1"/>
    <mergeCell ref="O1:P4"/>
    <mergeCell ref="I2:I6"/>
    <mergeCell ref="J2:J6"/>
    <mergeCell ref="K2:L4"/>
    <mergeCell ref="M2:M6"/>
    <mergeCell ref="N2:N6"/>
    <mergeCell ref="K5:K6"/>
    <mergeCell ref="L5:L6"/>
    <mergeCell ref="O5:O6"/>
    <mergeCell ref="P5:P6"/>
    <mergeCell ref="A1:G1"/>
    <mergeCell ref="G3:G6"/>
    <mergeCell ref="B3:B6"/>
    <mergeCell ref="A2:A9"/>
    <mergeCell ref="B2:F2"/>
    <mergeCell ref="C3:C6"/>
    <mergeCell ref="D3:E4"/>
    <mergeCell ref="F3:F6"/>
    <mergeCell ref="D5:D6"/>
    <mergeCell ref="E5:E6"/>
  </mergeCells>
  <printOptions horizontalCentered="1" verticalCentered="1"/>
  <pageMargins left="0" right="0" top="0" bottom="0" header="0.31496062992125984" footer="0.31496062992125984"/>
  <pageSetup paperSize="9" scale="41" fitToHeight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31" workbookViewId="0">
      <selection activeCell="H12" sqref="H12"/>
    </sheetView>
  </sheetViews>
  <sheetFormatPr defaultRowHeight="15" x14ac:dyDescent="0.25"/>
  <cols>
    <col min="1" max="1" width="47.42578125" style="16" customWidth="1"/>
    <col min="2" max="2" width="31.140625" style="16" customWidth="1"/>
    <col min="3" max="3" width="18.42578125" style="16" customWidth="1"/>
    <col min="4" max="16384" width="9.140625" style="16"/>
  </cols>
  <sheetData>
    <row r="1" spans="1:3" ht="58.5" customHeight="1" x14ac:dyDescent="0.25">
      <c r="A1" s="112" t="s">
        <v>93</v>
      </c>
      <c r="B1" s="112"/>
      <c r="C1" s="112"/>
    </row>
    <row r="2" spans="1:3" ht="15" hidden="1" customHeight="1" x14ac:dyDescent="0.25">
      <c r="A2" s="113"/>
      <c r="B2" s="113"/>
      <c r="C2" s="113"/>
    </row>
    <row r="3" spans="1:3" x14ac:dyDescent="0.25">
      <c r="A3" s="109" t="s">
        <v>0</v>
      </c>
      <c r="B3" s="109" t="s">
        <v>362</v>
      </c>
      <c r="C3" s="108" t="s">
        <v>353</v>
      </c>
    </row>
    <row r="4" spans="1:3" x14ac:dyDescent="0.25">
      <c r="A4" s="110"/>
      <c r="B4" s="110"/>
      <c r="C4" s="108"/>
    </row>
    <row r="5" spans="1:3" ht="15" customHeight="1" x14ac:dyDescent="0.25">
      <c r="A5" s="111"/>
      <c r="B5" s="111"/>
      <c r="C5" s="108"/>
    </row>
    <row r="6" spans="1:3" x14ac:dyDescent="0.25">
      <c r="A6" s="25" t="s">
        <v>7</v>
      </c>
      <c r="B6" s="49">
        <v>3978</v>
      </c>
      <c r="C6" s="11">
        <v>2665197.79</v>
      </c>
    </row>
    <row r="7" spans="1:3" x14ac:dyDescent="0.25">
      <c r="A7" s="25" t="s">
        <v>8</v>
      </c>
      <c r="B7" s="49">
        <v>20111</v>
      </c>
      <c r="C7" s="11">
        <v>13482480.18</v>
      </c>
    </row>
    <row r="8" spans="1:3" x14ac:dyDescent="0.25">
      <c r="A8" s="25" t="s">
        <v>9</v>
      </c>
      <c r="B8" s="49">
        <v>8498</v>
      </c>
      <c r="C8" s="11">
        <v>5673698.9399999995</v>
      </c>
    </row>
    <row r="9" spans="1:3" x14ac:dyDescent="0.25">
      <c r="A9" s="25" t="s">
        <v>10</v>
      </c>
      <c r="B9" s="49">
        <v>15061</v>
      </c>
      <c r="C9" s="11">
        <v>9784667.4299999997</v>
      </c>
    </row>
    <row r="10" spans="1:3" ht="30" x14ac:dyDescent="0.25">
      <c r="A10" s="25" t="s">
        <v>11</v>
      </c>
      <c r="B10" s="49">
        <v>10804</v>
      </c>
      <c r="C10" s="11">
        <v>7356188.5199999996</v>
      </c>
    </row>
    <row r="11" spans="1:3" x14ac:dyDescent="0.25">
      <c r="A11" s="25" t="s">
        <v>12</v>
      </c>
      <c r="B11" s="49">
        <v>10571</v>
      </c>
      <c r="C11" s="11">
        <v>7266724.6299999999</v>
      </c>
    </row>
    <row r="12" spans="1:3" x14ac:dyDescent="0.25">
      <c r="A12" s="25" t="s">
        <v>13</v>
      </c>
      <c r="B12" s="49">
        <v>11536</v>
      </c>
      <c r="C12" s="11">
        <v>7944816.4800000004</v>
      </c>
    </row>
    <row r="13" spans="1:3" ht="30" x14ac:dyDescent="0.25">
      <c r="A13" s="25" t="s">
        <v>14</v>
      </c>
      <c r="B13" s="49">
        <v>329</v>
      </c>
      <c r="C13" s="11">
        <v>229951.97000000003</v>
      </c>
    </row>
    <row r="14" spans="1:3" x14ac:dyDescent="0.25">
      <c r="A14" s="25" t="s">
        <v>15</v>
      </c>
      <c r="B14" s="49">
        <v>2692</v>
      </c>
      <c r="C14" s="11">
        <v>1801132.01</v>
      </c>
    </row>
    <row r="15" spans="1:3" x14ac:dyDescent="0.25">
      <c r="A15" s="25" t="s">
        <v>16</v>
      </c>
      <c r="B15" s="49">
        <v>4304</v>
      </c>
      <c r="C15" s="11">
        <v>2953362.5699999994</v>
      </c>
    </row>
    <row r="16" spans="1:3" x14ac:dyDescent="0.25">
      <c r="A16" s="25" t="s">
        <v>17</v>
      </c>
      <c r="B16" s="49">
        <v>5075</v>
      </c>
      <c r="C16" s="11">
        <v>3430987.25</v>
      </c>
    </row>
    <row r="17" spans="1:3" x14ac:dyDescent="0.25">
      <c r="A17" s="25" t="s">
        <v>18</v>
      </c>
      <c r="B17" s="49">
        <v>2489</v>
      </c>
      <c r="C17" s="11">
        <v>1683450.52</v>
      </c>
    </row>
    <row r="18" spans="1:3" ht="15.75" thickBot="1" x14ac:dyDescent="0.3">
      <c r="A18" s="25" t="s">
        <v>19</v>
      </c>
      <c r="B18" s="49">
        <v>2019</v>
      </c>
      <c r="C18" s="11">
        <v>1372100.8699999999</v>
      </c>
    </row>
    <row r="19" spans="1:3" ht="15.75" thickBot="1" x14ac:dyDescent="0.3">
      <c r="A19" s="43" t="s">
        <v>20</v>
      </c>
      <c r="B19" s="43">
        <v>16908</v>
      </c>
      <c r="C19" s="75">
        <f>SUM(C13:C18)</f>
        <v>11470985.189999998</v>
      </c>
    </row>
    <row r="20" spans="1:3" x14ac:dyDescent="0.25">
      <c r="A20" s="25" t="s">
        <v>21</v>
      </c>
      <c r="B20" s="49">
        <v>11809</v>
      </c>
      <c r="C20" s="11">
        <v>7982733.4699999988</v>
      </c>
    </row>
    <row r="21" spans="1:3" x14ac:dyDescent="0.25">
      <c r="A21" s="25" t="s">
        <v>22</v>
      </c>
      <c r="B21" s="49">
        <v>7283</v>
      </c>
      <c r="C21" s="11">
        <v>5055942.49</v>
      </c>
    </row>
    <row r="22" spans="1:3" x14ac:dyDescent="0.25">
      <c r="A22" s="25" t="s">
        <v>23</v>
      </c>
      <c r="B22" s="49">
        <v>11174</v>
      </c>
      <c r="C22" s="11">
        <v>7643014.8199999994</v>
      </c>
    </row>
    <row r="23" spans="1:3" ht="30" x14ac:dyDescent="0.25">
      <c r="A23" s="25" t="s">
        <v>24</v>
      </c>
      <c r="B23" s="49">
        <v>6112</v>
      </c>
      <c r="C23" s="11">
        <v>4099681.61</v>
      </c>
    </row>
    <row r="24" spans="1:3" x14ac:dyDescent="0.25">
      <c r="A24" s="25" t="s">
        <v>25</v>
      </c>
      <c r="B24" s="49">
        <v>5591</v>
      </c>
      <c r="C24" s="11">
        <v>3675716.7299999995</v>
      </c>
    </row>
    <row r="25" spans="1:3" x14ac:dyDescent="0.25">
      <c r="A25" s="25" t="s">
        <v>26</v>
      </c>
      <c r="B25" s="49">
        <v>10373</v>
      </c>
      <c r="C25" s="11">
        <v>6754530.6399999987</v>
      </c>
    </row>
    <row r="26" spans="1:3" x14ac:dyDescent="0.25">
      <c r="A26" s="25" t="s">
        <v>27</v>
      </c>
      <c r="B26" s="49">
        <v>5525</v>
      </c>
      <c r="C26" s="11">
        <v>3790043.25</v>
      </c>
    </row>
    <row r="27" spans="1:3" x14ac:dyDescent="0.25">
      <c r="A27" s="25" t="s">
        <v>28</v>
      </c>
      <c r="B27" s="49">
        <v>7803</v>
      </c>
      <c r="C27" s="11">
        <v>5103541.5399999991</v>
      </c>
    </row>
    <row r="28" spans="1:3" x14ac:dyDescent="0.25">
      <c r="A28" s="25" t="s">
        <v>29</v>
      </c>
      <c r="B28" s="49">
        <v>7045</v>
      </c>
      <c r="C28" s="11">
        <v>4670523.8499999996</v>
      </c>
    </row>
    <row r="29" spans="1:3" x14ac:dyDescent="0.25">
      <c r="A29" s="25" t="s">
        <v>30</v>
      </c>
      <c r="B29" s="49">
        <v>7504</v>
      </c>
      <c r="C29" s="11">
        <v>4941415.72</v>
      </c>
    </row>
    <row r="30" spans="1:3" x14ac:dyDescent="0.25">
      <c r="A30" s="25" t="s">
        <v>31</v>
      </c>
      <c r="B30" s="49">
        <v>17170</v>
      </c>
      <c r="C30" s="11">
        <v>11761255.6</v>
      </c>
    </row>
    <row r="31" spans="1:3" x14ac:dyDescent="0.25">
      <c r="A31" s="25" t="s">
        <v>32</v>
      </c>
      <c r="B31" s="49">
        <v>10638</v>
      </c>
      <c r="C31" s="11">
        <v>7221633.4900000002</v>
      </c>
    </row>
    <row r="32" spans="1:3" x14ac:dyDescent="0.25">
      <c r="A32" s="25" t="s">
        <v>33</v>
      </c>
      <c r="B32" s="49">
        <v>18224</v>
      </c>
      <c r="C32" s="11">
        <v>12480550.32</v>
      </c>
    </row>
    <row r="33" spans="1:3" ht="15.75" thickBot="1" x14ac:dyDescent="0.3">
      <c r="A33" s="25" t="s">
        <v>34</v>
      </c>
      <c r="B33" s="49">
        <v>9516</v>
      </c>
      <c r="C33" s="11">
        <v>6407436.4799999995</v>
      </c>
    </row>
    <row r="34" spans="1:3" ht="15.75" thickBot="1" x14ac:dyDescent="0.3">
      <c r="A34" s="43" t="s">
        <v>35</v>
      </c>
      <c r="B34" s="76">
        <f>B6+B7+B8+B9+B10+B11+B12+B19+B20+B21+B22+B23+B24+B25+B26+B27+B28+B29+B30+B31+B32+B33</f>
        <v>233234</v>
      </c>
      <c r="C34" s="77">
        <f>C6+C7+C8+C9+C10+C11+C12+C19+C20+C21+C22+C23+C24+C25+C26+C27+C28+C29+C30+C31+C32+C33</f>
        <v>157232779.16999996</v>
      </c>
    </row>
    <row r="35" spans="1:3" ht="30" x14ac:dyDescent="0.25">
      <c r="A35" s="25" t="s">
        <v>36</v>
      </c>
      <c r="B35" s="49">
        <v>10500</v>
      </c>
      <c r="C35" s="11">
        <v>7481565</v>
      </c>
    </row>
    <row r="36" spans="1:3" x14ac:dyDescent="0.25">
      <c r="A36" s="25" t="s">
        <v>37</v>
      </c>
      <c r="B36" s="49">
        <v>22843</v>
      </c>
      <c r="C36" s="11">
        <v>14680739.239999998</v>
      </c>
    </row>
    <row r="37" spans="1:3" ht="30" x14ac:dyDescent="0.25">
      <c r="A37" s="25" t="s">
        <v>38</v>
      </c>
      <c r="B37" s="49">
        <v>14987</v>
      </c>
      <c r="C37" s="11">
        <v>10678687.109999999</v>
      </c>
    </row>
    <row r="38" spans="1:3" x14ac:dyDescent="0.25">
      <c r="A38" s="25" t="s">
        <v>39</v>
      </c>
      <c r="B38" s="49">
        <v>16022</v>
      </c>
      <c r="C38" s="11">
        <v>10297018.959999999</v>
      </c>
    </row>
    <row r="39" spans="1:3" x14ac:dyDescent="0.25">
      <c r="A39" s="25" t="s">
        <v>40</v>
      </c>
      <c r="B39" s="49">
        <v>21962</v>
      </c>
      <c r="C39" s="11">
        <v>15208528.859999999</v>
      </c>
    </row>
    <row r="40" spans="1:3" x14ac:dyDescent="0.25">
      <c r="A40" s="25" t="s">
        <v>41</v>
      </c>
      <c r="B40" s="49">
        <v>44842</v>
      </c>
      <c r="C40" s="11">
        <v>31490260.259999998</v>
      </c>
    </row>
    <row r="41" spans="1:3" x14ac:dyDescent="0.25">
      <c r="A41" s="25" t="s">
        <v>42</v>
      </c>
      <c r="B41" s="49">
        <v>35042</v>
      </c>
      <c r="C41" s="11">
        <v>22861520.859999999</v>
      </c>
    </row>
    <row r="42" spans="1:3" x14ac:dyDescent="0.25">
      <c r="A42" s="25" t="s">
        <v>43</v>
      </c>
      <c r="B42" s="49">
        <v>25173</v>
      </c>
      <c r="C42" s="11">
        <v>16888767.689999998</v>
      </c>
    </row>
    <row r="43" spans="1:3" ht="30" x14ac:dyDescent="0.25">
      <c r="A43" s="25" t="s">
        <v>44</v>
      </c>
      <c r="B43" s="49">
        <v>29907</v>
      </c>
      <c r="C43" s="11">
        <v>19639730.759999998</v>
      </c>
    </row>
    <row r="44" spans="1:3" x14ac:dyDescent="0.25">
      <c r="A44" s="25" t="s">
        <v>45</v>
      </c>
      <c r="B44" s="49">
        <v>20044</v>
      </c>
      <c r="C44" s="11">
        <v>13300977.92</v>
      </c>
    </row>
    <row r="45" spans="1:3" x14ac:dyDescent="0.25">
      <c r="A45" s="25" t="s">
        <v>46</v>
      </c>
      <c r="B45" s="49">
        <v>61729</v>
      </c>
      <c r="C45" s="11">
        <v>40091093.719999999</v>
      </c>
    </row>
    <row r="46" spans="1:3" x14ac:dyDescent="0.25">
      <c r="A46" s="25" t="s">
        <v>95</v>
      </c>
      <c r="B46" s="49">
        <v>18073</v>
      </c>
      <c r="C46" s="11">
        <v>11615155.639999999</v>
      </c>
    </row>
    <row r="47" spans="1:3" ht="15.75" thickBot="1" x14ac:dyDescent="0.3">
      <c r="A47" s="25" t="s">
        <v>47</v>
      </c>
      <c r="B47" s="49">
        <v>28959</v>
      </c>
      <c r="C47" s="11">
        <v>19152707.619999997</v>
      </c>
    </row>
    <row r="48" spans="1:3" ht="15.75" thickBot="1" x14ac:dyDescent="0.3">
      <c r="A48" s="43" t="s">
        <v>48</v>
      </c>
      <c r="B48" s="43">
        <v>350083</v>
      </c>
      <c r="C48" s="77">
        <v>233386753.63999996</v>
      </c>
    </row>
    <row r="49" spans="1:3" x14ac:dyDescent="0.25">
      <c r="A49" s="25" t="s">
        <v>66</v>
      </c>
      <c r="B49" s="49">
        <v>65914</v>
      </c>
      <c r="C49" s="11">
        <v>44191679.519999996</v>
      </c>
    </row>
    <row r="50" spans="1:3" ht="15.75" thickBot="1" x14ac:dyDescent="0.3">
      <c r="A50" s="25" t="s">
        <v>68</v>
      </c>
      <c r="B50" s="49">
        <v>5203</v>
      </c>
      <c r="C50" s="11">
        <v>3707293.59</v>
      </c>
    </row>
    <row r="51" spans="1:3" ht="15.75" thickBot="1" x14ac:dyDescent="0.3">
      <c r="A51" s="43" t="s">
        <v>69</v>
      </c>
      <c r="B51" s="43">
        <v>71117</v>
      </c>
      <c r="C51" s="77">
        <v>47898973.109999999</v>
      </c>
    </row>
    <row r="52" spans="1:3" ht="15.75" thickBot="1" x14ac:dyDescent="0.3">
      <c r="A52" s="43" t="s">
        <v>92</v>
      </c>
      <c r="B52" s="22">
        <f>B51+B48+B34</f>
        <v>654434</v>
      </c>
      <c r="C52" s="23">
        <f>C51+C48+C34</f>
        <v>438518505.9199999</v>
      </c>
    </row>
  </sheetData>
  <mergeCells count="4">
    <mergeCell ref="C3:C5"/>
    <mergeCell ref="B3:B5"/>
    <mergeCell ref="A3:A5"/>
    <mergeCell ref="A1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5"/>
  <sheetViews>
    <sheetView workbookViewId="0">
      <selection sqref="A1:C2"/>
    </sheetView>
  </sheetViews>
  <sheetFormatPr defaultRowHeight="15" x14ac:dyDescent="0.25"/>
  <cols>
    <col min="1" max="1" width="47.85546875" style="16" customWidth="1"/>
    <col min="2" max="2" width="20" style="16" customWidth="1"/>
    <col min="3" max="3" width="20" style="65" customWidth="1"/>
    <col min="4" max="16384" width="9.140625" style="16"/>
  </cols>
  <sheetData>
    <row r="1" spans="1:3" ht="15" customHeight="1" x14ac:dyDescent="0.25">
      <c r="A1" s="114" t="s">
        <v>366</v>
      </c>
      <c r="B1" s="114"/>
      <c r="C1" s="114"/>
    </row>
    <row r="2" spans="1:3" ht="39.75" customHeight="1" x14ac:dyDescent="0.25">
      <c r="A2" s="115"/>
      <c r="B2" s="115"/>
      <c r="C2" s="115"/>
    </row>
    <row r="3" spans="1:3" ht="15" customHeight="1" x14ac:dyDescent="0.25">
      <c r="A3" s="118" t="s">
        <v>96</v>
      </c>
      <c r="B3" s="119" t="s">
        <v>361</v>
      </c>
      <c r="C3" s="122" t="s">
        <v>353</v>
      </c>
    </row>
    <row r="4" spans="1:3" x14ac:dyDescent="0.25">
      <c r="A4" s="118"/>
      <c r="B4" s="120"/>
      <c r="C4" s="123"/>
    </row>
    <row r="5" spans="1:3" x14ac:dyDescent="0.25">
      <c r="A5" s="118"/>
      <c r="B5" s="121"/>
      <c r="C5" s="124"/>
    </row>
    <row r="6" spans="1:3" x14ac:dyDescent="0.25">
      <c r="A6" s="116" t="s">
        <v>98</v>
      </c>
      <c r="B6" s="117"/>
      <c r="C6" s="24"/>
    </row>
    <row r="7" spans="1:3" x14ac:dyDescent="0.25">
      <c r="A7" s="66" t="s">
        <v>8</v>
      </c>
      <c r="B7" s="67">
        <v>24</v>
      </c>
      <c r="C7" s="68">
        <v>199530.48000000004</v>
      </c>
    </row>
    <row r="8" spans="1:3" x14ac:dyDescent="0.25">
      <c r="A8" s="66" t="s">
        <v>9</v>
      </c>
      <c r="B8" s="67">
        <v>274</v>
      </c>
      <c r="C8" s="68">
        <v>1803042.68</v>
      </c>
    </row>
    <row r="9" spans="1:3" x14ac:dyDescent="0.25">
      <c r="A9" s="66" t="s">
        <v>10</v>
      </c>
      <c r="B9" s="67">
        <v>30</v>
      </c>
      <c r="C9" s="68">
        <v>249413.10000000003</v>
      </c>
    </row>
    <row r="10" spans="1:3" ht="30" x14ac:dyDescent="0.25">
      <c r="A10" s="66" t="s">
        <v>11</v>
      </c>
      <c r="B10" s="67">
        <v>50</v>
      </c>
      <c r="C10" s="68">
        <v>368261</v>
      </c>
    </row>
    <row r="11" spans="1:3" x14ac:dyDescent="0.25">
      <c r="A11" s="66" t="s">
        <v>12</v>
      </c>
      <c r="B11" s="67">
        <v>127</v>
      </c>
      <c r="C11" s="68">
        <v>801756.08000000007</v>
      </c>
    </row>
    <row r="12" spans="1:3" x14ac:dyDescent="0.25">
      <c r="A12" s="66" t="s">
        <v>13</v>
      </c>
      <c r="B12" s="67">
        <v>60</v>
      </c>
      <c r="C12" s="68">
        <v>378782.40000000008</v>
      </c>
    </row>
    <row r="13" spans="1:3" x14ac:dyDescent="0.25">
      <c r="A13" s="66" t="s">
        <v>17</v>
      </c>
      <c r="B13" s="67">
        <v>82</v>
      </c>
      <c r="C13" s="68">
        <v>618486.8600000001</v>
      </c>
    </row>
    <row r="14" spans="1:3" x14ac:dyDescent="0.25">
      <c r="A14" s="69" t="s">
        <v>20</v>
      </c>
      <c r="B14" s="70">
        <v>82</v>
      </c>
      <c r="C14" s="71">
        <v>618486.8600000001</v>
      </c>
    </row>
    <row r="15" spans="1:3" x14ac:dyDescent="0.25">
      <c r="A15" s="66" t="s">
        <v>21</v>
      </c>
      <c r="B15" s="67">
        <v>84</v>
      </c>
      <c r="C15" s="68">
        <v>618678.48</v>
      </c>
    </row>
    <row r="16" spans="1:3" x14ac:dyDescent="0.25">
      <c r="A16" s="66" t="s">
        <v>22</v>
      </c>
      <c r="B16" s="67">
        <v>190</v>
      </c>
      <c r="C16" s="68">
        <v>1435101.85</v>
      </c>
    </row>
    <row r="17" spans="1:3" x14ac:dyDescent="0.25">
      <c r="A17" s="66" t="s">
        <v>25</v>
      </c>
      <c r="B17" s="67">
        <v>55</v>
      </c>
      <c r="C17" s="68">
        <v>366730.27999999997</v>
      </c>
    </row>
    <row r="18" spans="1:3" x14ac:dyDescent="0.25">
      <c r="A18" s="66" t="s">
        <v>26</v>
      </c>
      <c r="B18" s="67">
        <v>200</v>
      </c>
      <c r="C18" s="68">
        <v>1291877.6200000001</v>
      </c>
    </row>
    <row r="19" spans="1:3" x14ac:dyDescent="0.25">
      <c r="A19" s="66" t="s">
        <v>27</v>
      </c>
      <c r="B19" s="67">
        <v>35</v>
      </c>
      <c r="C19" s="68">
        <v>220956.39999999997</v>
      </c>
    </row>
    <row r="20" spans="1:3" x14ac:dyDescent="0.25">
      <c r="A20" s="66" t="s">
        <v>29</v>
      </c>
      <c r="B20" s="67">
        <v>26</v>
      </c>
      <c r="C20" s="68">
        <v>164139.03999999998</v>
      </c>
    </row>
    <row r="21" spans="1:3" x14ac:dyDescent="0.25">
      <c r="A21" s="66" t="s">
        <v>32</v>
      </c>
      <c r="B21" s="67">
        <v>60</v>
      </c>
      <c r="C21" s="68">
        <v>408052.02</v>
      </c>
    </row>
    <row r="22" spans="1:3" x14ac:dyDescent="0.25">
      <c r="A22" s="66" t="s">
        <v>33</v>
      </c>
      <c r="B22" s="67">
        <v>182</v>
      </c>
      <c r="C22" s="68">
        <v>1305077.9200000002</v>
      </c>
    </row>
    <row r="23" spans="1:3" x14ac:dyDescent="0.25">
      <c r="A23" s="66" t="s">
        <v>34</v>
      </c>
      <c r="B23" s="67">
        <v>111</v>
      </c>
      <c r="C23" s="68">
        <v>736521.42</v>
      </c>
    </row>
    <row r="24" spans="1:3" x14ac:dyDescent="0.25">
      <c r="A24" s="69" t="s">
        <v>35</v>
      </c>
      <c r="B24" s="70">
        <v>1590</v>
      </c>
      <c r="C24" s="71">
        <v>10966407.629999999</v>
      </c>
    </row>
    <row r="25" spans="1:3" x14ac:dyDescent="0.25">
      <c r="A25" s="66" t="s">
        <v>37</v>
      </c>
      <c r="B25" s="67">
        <v>450</v>
      </c>
      <c r="C25" s="68">
        <v>4073189</v>
      </c>
    </row>
    <row r="26" spans="1:3" ht="30" x14ac:dyDescent="0.25">
      <c r="A26" s="66" t="s">
        <v>38</v>
      </c>
      <c r="B26" s="67">
        <v>310</v>
      </c>
      <c r="C26" s="68">
        <v>2718114.1000000006</v>
      </c>
    </row>
    <row r="27" spans="1:3" x14ac:dyDescent="0.25">
      <c r="A27" s="66" t="s">
        <v>39</v>
      </c>
      <c r="B27" s="67">
        <v>252</v>
      </c>
      <c r="C27" s="68">
        <v>1786016.88</v>
      </c>
    </row>
    <row r="28" spans="1:3" x14ac:dyDescent="0.25">
      <c r="A28" s="66" t="s">
        <v>41</v>
      </c>
      <c r="B28" s="67">
        <v>130</v>
      </c>
      <c r="C28" s="68">
        <v>957478.60000000009</v>
      </c>
    </row>
    <row r="29" spans="1:3" x14ac:dyDescent="0.25">
      <c r="A29" s="66" t="s">
        <v>42</v>
      </c>
      <c r="B29" s="67">
        <v>626</v>
      </c>
      <c r="C29" s="68">
        <v>6350640.0299999993</v>
      </c>
    </row>
    <row r="30" spans="1:3" ht="30" x14ac:dyDescent="0.25">
      <c r="A30" s="66" t="s">
        <v>44</v>
      </c>
      <c r="B30" s="67">
        <v>1130</v>
      </c>
      <c r="C30" s="68">
        <v>8797225.2700000014</v>
      </c>
    </row>
    <row r="31" spans="1:3" x14ac:dyDescent="0.25">
      <c r="A31" s="66" t="s">
        <v>46</v>
      </c>
      <c r="B31" s="67">
        <v>2138</v>
      </c>
      <c r="C31" s="68">
        <v>16936459.870000001</v>
      </c>
    </row>
    <row r="32" spans="1:3" x14ac:dyDescent="0.25">
      <c r="A32" s="69" t="s">
        <v>48</v>
      </c>
      <c r="B32" s="70">
        <v>5036</v>
      </c>
      <c r="C32" s="71">
        <v>41619123.75</v>
      </c>
    </row>
    <row r="33" spans="1:3" x14ac:dyDescent="0.25">
      <c r="A33" s="66" t="s">
        <v>56</v>
      </c>
      <c r="B33" s="67">
        <v>240</v>
      </c>
      <c r="C33" s="68">
        <v>2235337.08</v>
      </c>
    </row>
    <row r="34" spans="1:3" x14ac:dyDescent="0.25">
      <c r="A34" s="69" t="s">
        <v>65</v>
      </c>
      <c r="B34" s="70">
        <v>240</v>
      </c>
      <c r="C34" s="71">
        <v>2235337.08</v>
      </c>
    </row>
    <row r="35" spans="1:3" x14ac:dyDescent="0.25">
      <c r="A35" s="66" t="s">
        <v>66</v>
      </c>
      <c r="B35" s="67">
        <v>95</v>
      </c>
      <c r="C35" s="68">
        <v>840660.19</v>
      </c>
    </row>
    <row r="36" spans="1:3" x14ac:dyDescent="0.25">
      <c r="A36" s="66" t="s">
        <v>68</v>
      </c>
      <c r="B36" s="67">
        <v>157</v>
      </c>
      <c r="C36" s="68">
        <v>1046434.3400000001</v>
      </c>
    </row>
    <row r="37" spans="1:3" x14ac:dyDescent="0.25">
      <c r="A37" s="69" t="s">
        <v>69</v>
      </c>
      <c r="B37" s="70">
        <v>252</v>
      </c>
      <c r="C37" s="71">
        <v>1887094.53</v>
      </c>
    </row>
    <row r="38" spans="1:3" x14ac:dyDescent="0.25">
      <c r="A38" s="66" t="s">
        <v>74</v>
      </c>
      <c r="B38" s="67">
        <v>60</v>
      </c>
      <c r="C38" s="68">
        <v>368165.01</v>
      </c>
    </row>
    <row r="39" spans="1:3" x14ac:dyDescent="0.25">
      <c r="A39" s="66" t="s">
        <v>99</v>
      </c>
      <c r="B39" s="67">
        <v>30</v>
      </c>
      <c r="C39" s="68">
        <v>690452.05</v>
      </c>
    </row>
    <row r="40" spans="1:3" x14ac:dyDescent="0.25">
      <c r="A40" s="66" t="s">
        <v>100</v>
      </c>
      <c r="B40" s="67">
        <v>2</v>
      </c>
      <c r="C40" s="68">
        <v>274445.18</v>
      </c>
    </row>
    <row r="41" spans="1:3" x14ac:dyDescent="0.25">
      <c r="A41" s="66" t="s">
        <v>101</v>
      </c>
      <c r="B41" s="67">
        <v>500</v>
      </c>
      <c r="C41" s="68">
        <v>49725362.700000003</v>
      </c>
    </row>
    <row r="42" spans="1:3" x14ac:dyDescent="0.25">
      <c r="A42" s="66" t="s">
        <v>102</v>
      </c>
      <c r="B42" s="67">
        <v>2</v>
      </c>
      <c r="C42" s="68">
        <v>274445.18</v>
      </c>
    </row>
    <row r="43" spans="1:3" x14ac:dyDescent="0.25">
      <c r="A43" s="66" t="s">
        <v>103</v>
      </c>
      <c r="B43" s="67">
        <v>2</v>
      </c>
      <c r="C43" s="68">
        <v>274445.18</v>
      </c>
    </row>
    <row r="44" spans="1:3" x14ac:dyDescent="0.25">
      <c r="A44" s="69" t="s">
        <v>91</v>
      </c>
      <c r="B44" s="70">
        <v>596</v>
      </c>
      <c r="C44" s="71">
        <v>51607315.300000004</v>
      </c>
    </row>
    <row r="45" spans="1:3" ht="15.75" thickBot="1" x14ac:dyDescent="0.3">
      <c r="A45" s="72" t="s">
        <v>92</v>
      </c>
      <c r="B45" s="73">
        <v>7714</v>
      </c>
      <c r="C45" s="74">
        <v>108315278.28999999</v>
      </c>
    </row>
    <row r="46" spans="1:3" x14ac:dyDescent="0.25">
      <c r="A46" s="116" t="s">
        <v>104</v>
      </c>
      <c r="B46" s="117"/>
      <c r="C46" s="24"/>
    </row>
    <row r="47" spans="1:3" ht="30" x14ac:dyDescent="0.25">
      <c r="A47" s="66" t="s">
        <v>63</v>
      </c>
      <c r="B47" s="67">
        <v>96</v>
      </c>
      <c r="C47" s="68">
        <v>9937620.4800000004</v>
      </c>
    </row>
    <row r="48" spans="1:3" x14ac:dyDescent="0.25">
      <c r="A48" s="69" t="s">
        <v>65</v>
      </c>
      <c r="B48" s="70">
        <v>96</v>
      </c>
      <c r="C48" s="71">
        <v>9937620.4800000004</v>
      </c>
    </row>
    <row r="49" spans="1:3" ht="15.75" thickBot="1" x14ac:dyDescent="0.3">
      <c r="A49" s="72" t="s">
        <v>92</v>
      </c>
      <c r="B49" s="73">
        <v>96</v>
      </c>
      <c r="C49" s="74">
        <v>9937620.4800000004</v>
      </c>
    </row>
    <row r="50" spans="1:3" x14ac:dyDescent="0.25">
      <c r="A50" s="116" t="s">
        <v>105</v>
      </c>
      <c r="B50" s="117"/>
      <c r="C50" s="24"/>
    </row>
    <row r="51" spans="1:3" ht="30" x14ac:dyDescent="0.25">
      <c r="A51" s="66" t="s">
        <v>63</v>
      </c>
      <c r="B51" s="67">
        <v>130</v>
      </c>
      <c r="C51" s="68">
        <v>13457194.399999999</v>
      </c>
    </row>
    <row r="52" spans="1:3" x14ac:dyDescent="0.25">
      <c r="A52" s="66" t="s">
        <v>64</v>
      </c>
      <c r="B52" s="67">
        <v>412</v>
      </c>
      <c r="C52" s="68">
        <v>49539734.720000014</v>
      </c>
    </row>
    <row r="53" spans="1:3" x14ac:dyDescent="0.25">
      <c r="A53" s="69" t="s">
        <v>65</v>
      </c>
      <c r="B53" s="70">
        <v>542</v>
      </c>
      <c r="C53" s="71">
        <v>62996929.120000012</v>
      </c>
    </row>
    <row r="54" spans="1:3" x14ac:dyDescent="0.25">
      <c r="A54" s="66" t="s">
        <v>72</v>
      </c>
      <c r="B54" s="67">
        <v>36</v>
      </c>
      <c r="C54" s="68">
        <v>306469.44</v>
      </c>
    </row>
    <row r="55" spans="1:3" x14ac:dyDescent="0.25">
      <c r="A55" s="69" t="s">
        <v>91</v>
      </c>
      <c r="B55" s="70">
        <v>36</v>
      </c>
      <c r="C55" s="71">
        <v>306469.44</v>
      </c>
    </row>
    <row r="56" spans="1:3" ht="15.75" thickBot="1" x14ac:dyDescent="0.3">
      <c r="A56" s="72" t="s">
        <v>92</v>
      </c>
      <c r="B56" s="73">
        <v>578</v>
      </c>
      <c r="C56" s="74">
        <v>63303398.56000001</v>
      </c>
    </row>
    <row r="57" spans="1:3" x14ac:dyDescent="0.25">
      <c r="A57" s="116" t="s">
        <v>106</v>
      </c>
      <c r="B57" s="117"/>
      <c r="C57" s="24"/>
    </row>
    <row r="58" spans="1:3" x14ac:dyDescent="0.25">
      <c r="A58" s="66" t="s">
        <v>61</v>
      </c>
      <c r="B58" s="67">
        <v>335</v>
      </c>
      <c r="C58" s="68">
        <v>29196330.100000001</v>
      </c>
    </row>
    <row r="59" spans="1:3" x14ac:dyDescent="0.25">
      <c r="A59" s="69" t="s">
        <v>65</v>
      </c>
      <c r="B59" s="70">
        <v>335</v>
      </c>
      <c r="C59" s="71">
        <v>29196330.100000001</v>
      </c>
    </row>
    <row r="60" spans="1:3" x14ac:dyDescent="0.25">
      <c r="A60" s="66" t="s">
        <v>66</v>
      </c>
      <c r="B60" s="67">
        <v>221</v>
      </c>
      <c r="C60" s="68">
        <v>4521423.53</v>
      </c>
    </row>
    <row r="61" spans="1:3" x14ac:dyDescent="0.25">
      <c r="A61" s="69" t="s">
        <v>69</v>
      </c>
      <c r="B61" s="70">
        <v>221</v>
      </c>
      <c r="C61" s="71">
        <v>4521423.53</v>
      </c>
    </row>
    <row r="62" spans="1:3" ht="15.75" thickBot="1" x14ac:dyDescent="0.3">
      <c r="A62" s="72" t="s">
        <v>92</v>
      </c>
      <c r="B62" s="73">
        <v>556</v>
      </c>
      <c r="C62" s="74">
        <v>33717753.630000003</v>
      </c>
    </row>
    <row r="63" spans="1:3" x14ac:dyDescent="0.25">
      <c r="A63" s="116" t="s">
        <v>107</v>
      </c>
      <c r="B63" s="117"/>
      <c r="C63" s="24"/>
    </row>
    <row r="64" spans="1:3" x14ac:dyDescent="0.25">
      <c r="A64" s="66" t="s">
        <v>42</v>
      </c>
      <c r="B64" s="67">
        <v>210</v>
      </c>
      <c r="C64" s="68">
        <v>61934762.400000021</v>
      </c>
    </row>
    <row r="65" spans="1:3" x14ac:dyDescent="0.25">
      <c r="A65" s="69" t="s">
        <v>48</v>
      </c>
      <c r="B65" s="70">
        <v>210</v>
      </c>
      <c r="C65" s="71">
        <v>61934762.400000021</v>
      </c>
    </row>
    <row r="66" spans="1:3" x14ac:dyDescent="0.25">
      <c r="A66" s="66" t="s">
        <v>82</v>
      </c>
      <c r="B66" s="67">
        <v>28</v>
      </c>
      <c r="C66" s="68">
        <v>6936693.3999999994</v>
      </c>
    </row>
    <row r="67" spans="1:3" x14ac:dyDescent="0.25">
      <c r="A67" s="66" t="s">
        <v>83</v>
      </c>
      <c r="B67" s="67">
        <v>152</v>
      </c>
      <c r="C67" s="68">
        <v>37656335.600000001</v>
      </c>
    </row>
    <row r="68" spans="1:3" x14ac:dyDescent="0.25">
      <c r="A68" s="69" t="s">
        <v>91</v>
      </c>
      <c r="B68" s="70">
        <v>180</v>
      </c>
      <c r="C68" s="71">
        <f>SUM(C66:C67)</f>
        <v>44593029</v>
      </c>
    </row>
    <row r="69" spans="1:3" ht="15.75" thickBot="1" x14ac:dyDescent="0.3">
      <c r="A69" s="72" t="s">
        <v>92</v>
      </c>
      <c r="B69" s="73">
        <v>390</v>
      </c>
      <c r="C69" s="74">
        <v>106527791.40000001</v>
      </c>
    </row>
    <row r="70" spans="1:3" x14ac:dyDescent="0.25">
      <c r="A70" s="116" t="s">
        <v>108</v>
      </c>
      <c r="B70" s="117"/>
      <c r="C70" s="24"/>
    </row>
    <row r="71" spans="1:3" x14ac:dyDescent="0.25">
      <c r="A71" s="66" t="s">
        <v>39</v>
      </c>
      <c r="B71" s="67">
        <v>378</v>
      </c>
      <c r="C71" s="68">
        <v>2892520.26</v>
      </c>
    </row>
    <row r="72" spans="1:3" x14ac:dyDescent="0.25">
      <c r="A72" s="66" t="s">
        <v>40</v>
      </c>
      <c r="B72" s="67">
        <v>324</v>
      </c>
      <c r="C72" s="68">
        <v>2479303.0800000005</v>
      </c>
    </row>
    <row r="73" spans="1:3" x14ac:dyDescent="0.25">
      <c r="A73" s="66" t="s">
        <v>41</v>
      </c>
      <c r="B73" s="67">
        <v>480</v>
      </c>
      <c r="C73" s="68">
        <v>5249390.4000000004</v>
      </c>
    </row>
    <row r="74" spans="1:3" x14ac:dyDescent="0.25">
      <c r="A74" s="69" t="s">
        <v>48</v>
      </c>
      <c r="B74" s="70">
        <v>1182</v>
      </c>
      <c r="C74" s="71">
        <v>10621213.74</v>
      </c>
    </row>
    <row r="75" spans="1:3" x14ac:dyDescent="0.25">
      <c r="A75" s="66" t="s">
        <v>60</v>
      </c>
      <c r="B75" s="67">
        <v>556</v>
      </c>
      <c r="C75" s="68">
        <v>5126634.2800000012</v>
      </c>
    </row>
    <row r="76" spans="1:3" x14ac:dyDescent="0.25">
      <c r="A76" s="66" t="s">
        <v>64</v>
      </c>
      <c r="B76" s="67">
        <v>75</v>
      </c>
      <c r="C76" s="68">
        <v>3205675.5</v>
      </c>
    </row>
    <row r="77" spans="1:3" x14ac:dyDescent="0.25">
      <c r="A77" s="69" t="s">
        <v>65</v>
      </c>
      <c r="B77" s="70">
        <v>631</v>
      </c>
      <c r="C77" s="71">
        <v>8332309.7800000012</v>
      </c>
    </row>
    <row r="78" spans="1:3" x14ac:dyDescent="0.25">
      <c r="A78" s="66" t="s">
        <v>109</v>
      </c>
      <c r="B78" s="67">
        <v>600</v>
      </c>
      <c r="C78" s="68">
        <v>27021732</v>
      </c>
    </row>
    <row r="79" spans="1:3" x14ac:dyDescent="0.25">
      <c r="A79" s="66" t="s">
        <v>72</v>
      </c>
      <c r="B79" s="67">
        <v>141</v>
      </c>
      <c r="C79" s="68">
        <v>1078955.9700000002</v>
      </c>
    </row>
    <row r="80" spans="1:3" x14ac:dyDescent="0.25">
      <c r="A80" s="66" t="s">
        <v>110</v>
      </c>
      <c r="B80" s="67">
        <v>300</v>
      </c>
      <c r="C80" s="68">
        <v>13510866</v>
      </c>
    </row>
    <row r="81" spans="1:3" x14ac:dyDescent="0.25">
      <c r="A81" s="69" t="s">
        <v>91</v>
      </c>
      <c r="B81" s="70">
        <v>1041</v>
      </c>
      <c r="C81" s="71">
        <v>41611553.969999999</v>
      </c>
    </row>
    <row r="82" spans="1:3" ht="15.75" thickBot="1" x14ac:dyDescent="0.3">
      <c r="A82" s="72" t="s">
        <v>92</v>
      </c>
      <c r="B82" s="73">
        <v>2854</v>
      </c>
      <c r="C82" s="74">
        <v>60565077.490000002</v>
      </c>
    </row>
    <row r="83" spans="1:3" x14ac:dyDescent="0.25">
      <c r="A83" s="116" t="s">
        <v>111</v>
      </c>
      <c r="B83" s="117"/>
      <c r="C83" s="24"/>
    </row>
    <row r="84" spans="1:3" x14ac:dyDescent="0.25">
      <c r="A84" s="66" t="s">
        <v>8</v>
      </c>
      <c r="B84" s="67">
        <v>95</v>
      </c>
      <c r="C84" s="68">
        <v>1057689.6099999999</v>
      </c>
    </row>
    <row r="85" spans="1:3" x14ac:dyDescent="0.25">
      <c r="A85" s="66" t="s">
        <v>9</v>
      </c>
      <c r="B85" s="67">
        <v>52</v>
      </c>
      <c r="C85" s="68">
        <v>730686.75000000012</v>
      </c>
    </row>
    <row r="86" spans="1:3" x14ac:dyDescent="0.25">
      <c r="A86" s="66" t="s">
        <v>12</v>
      </c>
      <c r="B86" s="67">
        <v>155</v>
      </c>
      <c r="C86" s="68">
        <v>1452956.0500000003</v>
      </c>
    </row>
    <row r="87" spans="1:3" x14ac:dyDescent="0.25">
      <c r="A87" s="66" t="s">
        <v>13</v>
      </c>
      <c r="B87" s="67">
        <v>160</v>
      </c>
      <c r="C87" s="68">
        <v>1499825.6</v>
      </c>
    </row>
    <row r="88" spans="1:3" x14ac:dyDescent="0.25">
      <c r="A88" s="66" t="s">
        <v>21</v>
      </c>
      <c r="B88" s="67">
        <v>162</v>
      </c>
      <c r="C88" s="68">
        <v>1972538.48</v>
      </c>
    </row>
    <row r="89" spans="1:3" ht="30" x14ac:dyDescent="0.25">
      <c r="A89" s="66" t="s">
        <v>24</v>
      </c>
      <c r="B89" s="67">
        <v>124</v>
      </c>
      <c r="C89" s="68">
        <v>1114921.2</v>
      </c>
    </row>
    <row r="90" spans="1:3" x14ac:dyDescent="0.25">
      <c r="A90" s="66" t="s">
        <v>25</v>
      </c>
      <c r="B90" s="67">
        <v>55</v>
      </c>
      <c r="C90" s="68">
        <v>673390.95</v>
      </c>
    </row>
    <row r="91" spans="1:3" x14ac:dyDescent="0.25">
      <c r="A91" s="66" t="s">
        <v>26</v>
      </c>
      <c r="B91" s="67">
        <v>167</v>
      </c>
      <c r="C91" s="68">
        <v>2134764.17</v>
      </c>
    </row>
    <row r="92" spans="1:3" x14ac:dyDescent="0.25">
      <c r="A92" s="66" t="s">
        <v>29</v>
      </c>
      <c r="B92" s="67">
        <v>138</v>
      </c>
      <c r="C92" s="68">
        <v>1264808.18</v>
      </c>
    </row>
    <row r="93" spans="1:3" x14ac:dyDescent="0.25">
      <c r="A93" s="66" t="s">
        <v>32</v>
      </c>
      <c r="B93" s="67">
        <v>180</v>
      </c>
      <c r="C93" s="68">
        <v>1687303.7999999996</v>
      </c>
    </row>
    <row r="94" spans="1:3" x14ac:dyDescent="0.25">
      <c r="A94" s="66" t="s">
        <v>33</v>
      </c>
      <c r="B94" s="67">
        <v>209</v>
      </c>
      <c r="C94" s="68">
        <v>1962495.0399999998</v>
      </c>
    </row>
    <row r="95" spans="1:3" x14ac:dyDescent="0.25">
      <c r="A95" s="69" t="s">
        <v>35</v>
      </c>
      <c r="B95" s="70">
        <v>1497</v>
      </c>
      <c r="C95" s="71">
        <v>15551379.829999998</v>
      </c>
    </row>
    <row r="96" spans="1:3" x14ac:dyDescent="0.25">
      <c r="A96" s="66" t="s">
        <v>37</v>
      </c>
      <c r="B96" s="67">
        <v>250</v>
      </c>
      <c r="C96" s="68">
        <v>2770883.3</v>
      </c>
    </row>
    <row r="97" spans="1:3" x14ac:dyDescent="0.25">
      <c r="A97" s="66" t="s">
        <v>39</v>
      </c>
      <c r="B97" s="67">
        <v>378</v>
      </c>
      <c r="C97" s="68">
        <v>3371260.24</v>
      </c>
    </row>
    <row r="98" spans="1:3" x14ac:dyDescent="0.25">
      <c r="A98" s="66" t="s">
        <v>41</v>
      </c>
      <c r="B98" s="67">
        <v>1488</v>
      </c>
      <c r="C98" s="68">
        <v>16273110.240000002</v>
      </c>
    </row>
    <row r="99" spans="1:3" x14ac:dyDescent="0.25">
      <c r="A99" s="66" t="s">
        <v>42</v>
      </c>
      <c r="B99" s="67">
        <v>697</v>
      </c>
      <c r="C99" s="68">
        <v>8263283.9399999995</v>
      </c>
    </row>
    <row r="100" spans="1:3" x14ac:dyDescent="0.25">
      <c r="A100" s="66" t="s">
        <v>43</v>
      </c>
      <c r="B100" s="67">
        <v>820</v>
      </c>
      <c r="C100" s="68">
        <v>7925192.7400000012</v>
      </c>
    </row>
    <row r="101" spans="1:3" ht="30" x14ac:dyDescent="0.25">
      <c r="A101" s="66" t="s">
        <v>44</v>
      </c>
      <c r="B101" s="67">
        <v>300</v>
      </c>
      <c r="C101" s="68">
        <v>2705424.8099999996</v>
      </c>
    </row>
    <row r="102" spans="1:3" x14ac:dyDescent="0.25">
      <c r="A102" s="66" t="s">
        <v>45</v>
      </c>
      <c r="B102" s="67">
        <v>51</v>
      </c>
      <c r="C102" s="68">
        <v>478069.41</v>
      </c>
    </row>
    <row r="103" spans="1:3" x14ac:dyDescent="0.25">
      <c r="A103" s="66" t="s">
        <v>46</v>
      </c>
      <c r="B103" s="67">
        <v>300</v>
      </c>
      <c r="C103" s="68">
        <v>2712025.83</v>
      </c>
    </row>
    <row r="104" spans="1:3" x14ac:dyDescent="0.25">
      <c r="A104" s="66" t="s">
        <v>47</v>
      </c>
      <c r="B104" s="67">
        <v>450</v>
      </c>
      <c r="C104" s="68">
        <v>6277171.5</v>
      </c>
    </row>
    <row r="105" spans="1:3" x14ac:dyDescent="0.25">
      <c r="A105" s="69" t="s">
        <v>48</v>
      </c>
      <c r="B105" s="70">
        <v>4734</v>
      </c>
      <c r="C105" s="71">
        <v>50776422.009999998</v>
      </c>
    </row>
    <row r="106" spans="1:3" x14ac:dyDescent="0.25">
      <c r="A106" s="66" t="s">
        <v>54</v>
      </c>
      <c r="B106" s="67">
        <v>562</v>
      </c>
      <c r="C106" s="68">
        <v>7358041.3399999999</v>
      </c>
    </row>
    <row r="107" spans="1:3" x14ac:dyDescent="0.25">
      <c r="A107" s="66" t="s">
        <v>112</v>
      </c>
      <c r="B107" s="67">
        <v>0</v>
      </c>
      <c r="C107" s="68"/>
    </row>
    <row r="108" spans="1:3" x14ac:dyDescent="0.25">
      <c r="A108" s="66" t="s">
        <v>56</v>
      </c>
      <c r="B108" s="67">
        <v>170</v>
      </c>
      <c r="C108" s="68">
        <v>2213284.4</v>
      </c>
    </row>
    <row r="109" spans="1:3" ht="30" x14ac:dyDescent="0.25">
      <c r="A109" s="66" t="s">
        <v>63</v>
      </c>
      <c r="B109" s="67">
        <v>187</v>
      </c>
      <c r="C109" s="68">
        <v>2434612.8400000003</v>
      </c>
    </row>
    <row r="110" spans="1:3" x14ac:dyDescent="0.25">
      <c r="A110" s="66" t="s">
        <v>64</v>
      </c>
      <c r="B110" s="67">
        <v>300</v>
      </c>
      <c r="C110" s="68">
        <v>4212680.0999999996</v>
      </c>
    </row>
    <row r="111" spans="1:3" x14ac:dyDescent="0.25">
      <c r="A111" s="69" t="s">
        <v>65</v>
      </c>
      <c r="B111" s="70">
        <v>1219</v>
      </c>
      <c r="C111" s="71">
        <f>SUM(C106:C110)</f>
        <v>16218618.68</v>
      </c>
    </row>
    <row r="112" spans="1:3" x14ac:dyDescent="0.25">
      <c r="A112" s="66" t="s">
        <v>66</v>
      </c>
      <c r="B112" s="67">
        <v>410</v>
      </c>
      <c r="C112" s="68">
        <v>5337921.2</v>
      </c>
    </row>
    <row r="113" spans="1:3" x14ac:dyDescent="0.25">
      <c r="A113" s="66" t="s">
        <v>68</v>
      </c>
      <c r="B113" s="67">
        <v>320</v>
      </c>
      <c r="C113" s="68">
        <v>3167713.2700000005</v>
      </c>
    </row>
    <row r="114" spans="1:3" x14ac:dyDescent="0.25">
      <c r="A114" s="69" t="s">
        <v>69</v>
      </c>
      <c r="B114" s="70">
        <v>730</v>
      </c>
      <c r="C114" s="71">
        <v>8505634.4700000007</v>
      </c>
    </row>
    <row r="115" spans="1:3" x14ac:dyDescent="0.25">
      <c r="A115" s="66" t="s">
        <v>72</v>
      </c>
      <c r="B115" s="67">
        <v>60</v>
      </c>
      <c r="C115" s="68">
        <v>562434.6</v>
      </c>
    </row>
    <row r="116" spans="1:3" x14ac:dyDescent="0.25">
      <c r="A116" s="69" t="s">
        <v>91</v>
      </c>
      <c r="B116" s="70">
        <v>60</v>
      </c>
      <c r="C116" s="71">
        <v>562434.6</v>
      </c>
    </row>
    <row r="117" spans="1:3" ht="15.75" thickBot="1" x14ac:dyDescent="0.3">
      <c r="A117" s="72" t="s">
        <v>92</v>
      </c>
      <c r="B117" s="73">
        <v>8240</v>
      </c>
      <c r="C117" s="74">
        <f>C116+C114+C111+C105+C95</f>
        <v>91614489.589999989</v>
      </c>
    </row>
    <row r="118" spans="1:3" x14ac:dyDescent="0.25">
      <c r="A118" s="116" t="s">
        <v>113</v>
      </c>
      <c r="B118" s="117"/>
      <c r="C118" s="24"/>
    </row>
    <row r="119" spans="1:3" x14ac:dyDescent="0.25">
      <c r="A119" s="66" t="s">
        <v>64</v>
      </c>
      <c r="B119" s="67">
        <v>30</v>
      </c>
      <c r="C119" s="68">
        <v>1024275</v>
      </c>
    </row>
    <row r="120" spans="1:3" x14ac:dyDescent="0.25">
      <c r="A120" s="69" t="s">
        <v>65</v>
      </c>
      <c r="B120" s="70">
        <v>30</v>
      </c>
      <c r="C120" s="71">
        <f>SUM(C119)</f>
        <v>1024275</v>
      </c>
    </row>
    <row r="121" spans="1:3" ht="15.75" thickBot="1" x14ac:dyDescent="0.3">
      <c r="A121" s="72" t="s">
        <v>92</v>
      </c>
      <c r="B121" s="73">
        <v>30</v>
      </c>
      <c r="C121" s="74">
        <v>1024275</v>
      </c>
    </row>
    <row r="122" spans="1:3" x14ac:dyDescent="0.25">
      <c r="A122" s="116" t="s">
        <v>114</v>
      </c>
      <c r="B122" s="117"/>
      <c r="C122" s="24"/>
    </row>
    <row r="123" spans="1:3" ht="30" x14ac:dyDescent="0.25">
      <c r="A123" s="66" t="s">
        <v>63</v>
      </c>
      <c r="B123" s="67">
        <v>38</v>
      </c>
      <c r="C123" s="68">
        <v>499516.85000000003</v>
      </c>
    </row>
    <row r="124" spans="1:3" x14ac:dyDescent="0.25">
      <c r="A124" s="66" t="s">
        <v>64</v>
      </c>
      <c r="B124" s="67">
        <v>60</v>
      </c>
      <c r="C124" s="68">
        <v>1062801.5999999999</v>
      </c>
    </row>
    <row r="125" spans="1:3" x14ac:dyDescent="0.25">
      <c r="A125" s="69" t="s">
        <v>65</v>
      </c>
      <c r="B125" s="70">
        <v>98</v>
      </c>
      <c r="C125" s="71">
        <v>1562318.45</v>
      </c>
    </row>
    <row r="126" spans="1:3" ht="15.75" thickBot="1" x14ac:dyDescent="0.3">
      <c r="A126" s="72" t="s">
        <v>92</v>
      </c>
      <c r="B126" s="73">
        <v>98</v>
      </c>
      <c r="C126" s="74">
        <v>1562318.45</v>
      </c>
    </row>
    <row r="127" spans="1:3" x14ac:dyDescent="0.25">
      <c r="A127" s="116" t="s">
        <v>115</v>
      </c>
      <c r="B127" s="117"/>
      <c r="C127" s="24"/>
    </row>
    <row r="128" spans="1:3" x14ac:dyDescent="0.25">
      <c r="A128" s="66" t="s">
        <v>39</v>
      </c>
      <c r="B128" s="67">
        <v>580</v>
      </c>
      <c r="C128" s="68">
        <v>18908498.799999997</v>
      </c>
    </row>
    <row r="129" spans="1:3" x14ac:dyDescent="0.25">
      <c r="A129" s="66" t="s">
        <v>42</v>
      </c>
      <c r="B129" s="67">
        <v>500</v>
      </c>
      <c r="C129" s="68">
        <v>7612199.8100000005</v>
      </c>
    </row>
    <row r="130" spans="1:3" x14ac:dyDescent="0.25">
      <c r="A130" s="66" t="s">
        <v>43</v>
      </c>
      <c r="B130" s="67">
        <v>900</v>
      </c>
      <c r="C130" s="68">
        <v>28888690.800000001</v>
      </c>
    </row>
    <row r="131" spans="1:3" ht="30" x14ac:dyDescent="0.25">
      <c r="A131" s="66" t="s">
        <v>44</v>
      </c>
      <c r="B131" s="67">
        <v>680</v>
      </c>
      <c r="C131" s="68">
        <v>7520521.1999999983</v>
      </c>
    </row>
    <row r="132" spans="1:3" x14ac:dyDescent="0.25">
      <c r="A132" s="66" t="s">
        <v>46</v>
      </c>
      <c r="B132" s="67">
        <v>600</v>
      </c>
      <c r="C132" s="68">
        <v>19560516.000000004</v>
      </c>
    </row>
    <row r="133" spans="1:3" x14ac:dyDescent="0.25">
      <c r="A133" s="66" t="s">
        <v>47</v>
      </c>
      <c r="B133" s="67">
        <v>600</v>
      </c>
      <c r="C133" s="68">
        <v>3940200</v>
      </c>
    </row>
    <row r="134" spans="1:3" x14ac:dyDescent="0.25">
      <c r="A134" s="69" t="s">
        <v>48</v>
      </c>
      <c r="B134" s="70">
        <v>3860</v>
      </c>
      <c r="C134" s="71">
        <f>SUM(C128:C133)</f>
        <v>86430626.609999999</v>
      </c>
    </row>
    <row r="135" spans="1:3" x14ac:dyDescent="0.25">
      <c r="A135" s="66" t="s">
        <v>62</v>
      </c>
      <c r="B135" s="67">
        <v>3576</v>
      </c>
      <c r="C135" s="68">
        <v>273798269.48000002</v>
      </c>
    </row>
    <row r="136" spans="1:3" x14ac:dyDescent="0.25">
      <c r="A136" s="69" t="s">
        <v>65</v>
      </c>
      <c r="B136" s="70">
        <v>3576</v>
      </c>
      <c r="C136" s="71">
        <v>273798269.48000002</v>
      </c>
    </row>
    <row r="137" spans="1:3" x14ac:dyDescent="0.25">
      <c r="A137" s="66" t="s">
        <v>82</v>
      </c>
      <c r="B137" s="67">
        <v>55</v>
      </c>
      <c r="C137" s="68">
        <v>11437072.9</v>
      </c>
    </row>
    <row r="138" spans="1:3" x14ac:dyDescent="0.25">
      <c r="A138" s="66" t="s">
        <v>83</v>
      </c>
      <c r="B138" s="67">
        <v>145</v>
      </c>
      <c r="C138" s="68">
        <v>30327383.950000003</v>
      </c>
    </row>
    <row r="139" spans="1:3" x14ac:dyDescent="0.25">
      <c r="A139" s="69" t="s">
        <v>91</v>
      </c>
      <c r="B139" s="70">
        <v>200</v>
      </c>
      <c r="C139" s="71">
        <f>SUM(C137:C138)</f>
        <v>41764456.850000001</v>
      </c>
    </row>
    <row r="140" spans="1:3" ht="15.75" thickBot="1" x14ac:dyDescent="0.3">
      <c r="A140" s="72" t="s">
        <v>92</v>
      </c>
      <c r="B140" s="73">
        <v>7636</v>
      </c>
      <c r="C140" s="74">
        <f>C134+C136+C139</f>
        <v>401993352.94000006</v>
      </c>
    </row>
    <row r="141" spans="1:3" x14ac:dyDescent="0.25">
      <c r="A141" s="116" t="s">
        <v>116</v>
      </c>
      <c r="B141" s="117"/>
      <c r="C141" s="24"/>
    </row>
    <row r="142" spans="1:3" ht="30" x14ac:dyDescent="0.25">
      <c r="A142" s="66" t="s">
        <v>63</v>
      </c>
      <c r="B142" s="67">
        <v>114</v>
      </c>
      <c r="C142" s="68">
        <v>1493767.68</v>
      </c>
    </row>
    <row r="143" spans="1:3" x14ac:dyDescent="0.25">
      <c r="A143" s="69" t="s">
        <v>65</v>
      </c>
      <c r="B143" s="70">
        <v>114</v>
      </c>
      <c r="C143" s="71">
        <v>1493767.68</v>
      </c>
    </row>
    <row r="144" spans="1:3" ht="15.75" thickBot="1" x14ac:dyDescent="0.3">
      <c r="A144" s="72" t="s">
        <v>92</v>
      </c>
      <c r="B144" s="73">
        <v>114</v>
      </c>
      <c r="C144" s="74">
        <v>1493767.68</v>
      </c>
    </row>
    <row r="145" spans="1:3" x14ac:dyDescent="0.25">
      <c r="A145" s="116" t="s">
        <v>117</v>
      </c>
      <c r="B145" s="117"/>
      <c r="C145" s="24"/>
    </row>
    <row r="146" spans="1:3" x14ac:dyDescent="0.25">
      <c r="A146" s="66" t="s">
        <v>41</v>
      </c>
      <c r="B146" s="67">
        <v>240</v>
      </c>
      <c r="C146" s="68">
        <v>2079446.1399999997</v>
      </c>
    </row>
    <row r="147" spans="1:3" x14ac:dyDescent="0.25">
      <c r="A147" s="66" t="s">
        <v>42</v>
      </c>
      <c r="B147" s="67">
        <v>61</v>
      </c>
      <c r="C147" s="68">
        <v>844661.37</v>
      </c>
    </row>
    <row r="148" spans="1:3" x14ac:dyDescent="0.25">
      <c r="A148" s="69" t="s">
        <v>48</v>
      </c>
      <c r="B148" s="70">
        <v>301</v>
      </c>
      <c r="C148" s="71">
        <v>2924107.51</v>
      </c>
    </row>
    <row r="149" spans="1:3" x14ac:dyDescent="0.25">
      <c r="A149" s="66" t="s">
        <v>66</v>
      </c>
      <c r="B149" s="67">
        <v>11</v>
      </c>
      <c r="C149" s="68">
        <v>133381.56</v>
      </c>
    </row>
    <row r="150" spans="1:3" x14ac:dyDescent="0.25">
      <c r="A150" s="69" t="s">
        <v>69</v>
      </c>
      <c r="B150" s="70">
        <v>11</v>
      </c>
      <c r="C150" s="71">
        <v>133381.56</v>
      </c>
    </row>
    <row r="151" spans="1:3" ht="15.75" thickBot="1" x14ac:dyDescent="0.3">
      <c r="A151" s="72" t="s">
        <v>92</v>
      </c>
      <c r="B151" s="73">
        <v>312</v>
      </c>
      <c r="C151" s="74">
        <v>3057489.07</v>
      </c>
    </row>
    <row r="152" spans="1:3" x14ac:dyDescent="0.25">
      <c r="A152" s="116" t="s">
        <v>118</v>
      </c>
      <c r="B152" s="117"/>
      <c r="C152" s="24"/>
    </row>
    <row r="153" spans="1:3" x14ac:dyDescent="0.25">
      <c r="A153" s="66" t="s">
        <v>41</v>
      </c>
      <c r="B153" s="67">
        <v>130</v>
      </c>
      <c r="C153" s="68">
        <v>565782.1</v>
      </c>
    </row>
    <row r="154" spans="1:3" x14ac:dyDescent="0.25">
      <c r="A154" s="69" t="s">
        <v>48</v>
      </c>
      <c r="B154" s="70">
        <v>130</v>
      </c>
      <c r="C154" s="71">
        <v>565782.1</v>
      </c>
    </row>
    <row r="155" spans="1:3" ht="30" x14ac:dyDescent="0.25">
      <c r="A155" s="66" t="s">
        <v>63</v>
      </c>
      <c r="B155" s="67">
        <v>345</v>
      </c>
      <c r="C155" s="68">
        <v>1787500.1999999995</v>
      </c>
    </row>
    <row r="156" spans="1:3" x14ac:dyDescent="0.25">
      <c r="A156" s="66" t="s">
        <v>64</v>
      </c>
      <c r="B156" s="67">
        <v>700</v>
      </c>
      <c r="C156" s="68">
        <v>35710136</v>
      </c>
    </row>
    <row r="157" spans="1:3" x14ac:dyDescent="0.25">
      <c r="A157" s="69" t="s">
        <v>65</v>
      </c>
      <c r="B157" s="70">
        <v>1045</v>
      </c>
      <c r="C157" s="71">
        <v>37497636.200000003</v>
      </c>
    </row>
    <row r="158" spans="1:3" x14ac:dyDescent="0.25">
      <c r="A158" s="66" t="s">
        <v>66</v>
      </c>
      <c r="B158" s="67">
        <v>15</v>
      </c>
      <c r="C158" s="68">
        <v>77717.399999999994</v>
      </c>
    </row>
    <row r="159" spans="1:3" x14ac:dyDescent="0.25">
      <c r="A159" s="69" t="s">
        <v>69</v>
      </c>
      <c r="B159" s="70">
        <v>15</v>
      </c>
      <c r="C159" s="71">
        <v>77717.399999999994</v>
      </c>
    </row>
    <row r="160" spans="1:3" x14ac:dyDescent="0.25">
      <c r="A160" s="66" t="s">
        <v>75</v>
      </c>
      <c r="B160" s="67">
        <v>200</v>
      </c>
      <c r="C160" s="68">
        <v>8197707.4000000013</v>
      </c>
    </row>
    <row r="161" spans="1:3" x14ac:dyDescent="0.25">
      <c r="A161" s="66" t="s">
        <v>119</v>
      </c>
      <c r="B161" s="67">
        <v>750</v>
      </c>
      <c r="C161" s="68">
        <v>30947294.100000005</v>
      </c>
    </row>
    <row r="162" spans="1:3" ht="30" x14ac:dyDescent="0.25">
      <c r="A162" s="66" t="s">
        <v>120</v>
      </c>
      <c r="B162" s="67">
        <v>400</v>
      </c>
      <c r="C162" s="68">
        <v>16743588.700000001</v>
      </c>
    </row>
    <row r="163" spans="1:3" x14ac:dyDescent="0.25">
      <c r="A163" s="69" t="s">
        <v>91</v>
      </c>
      <c r="B163" s="70">
        <v>1350</v>
      </c>
      <c r="C163" s="71">
        <v>55888590.20000001</v>
      </c>
    </row>
    <row r="164" spans="1:3" ht="15.75" thickBot="1" x14ac:dyDescent="0.3">
      <c r="A164" s="72" t="s">
        <v>92</v>
      </c>
      <c r="B164" s="73">
        <v>2540</v>
      </c>
      <c r="C164" s="74">
        <v>94029725.900000006</v>
      </c>
    </row>
    <row r="165" spans="1:3" x14ac:dyDescent="0.25">
      <c r="A165" s="116" t="s">
        <v>121</v>
      </c>
      <c r="B165" s="117"/>
      <c r="C165" s="24"/>
    </row>
    <row r="166" spans="1:3" x14ac:dyDescent="0.25">
      <c r="A166" s="66" t="s">
        <v>7</v>
      </c>
      <c r="B166" s="67">
        <v>31</v>
      </c>
      <c r="C166" s="68">
        <v>284086.80000000005</v>
      </c>
    </row>
    <row r="167" spans="1:3" x14ac:dyDescent="0.25">
      <c r="A167" s="66" t="s">
        <v>9</v>
      </c>
      <c r="B167" s="67">
        <v>28</v>
      </c>
      <c r="C167" s="68">
        <v>252330.28000000006</v>
      </c>
    </row>
    <row r="168" spans="1:3" x14ac:dyDescent="0.25">
      <c r="A168" s="66" t="s">
        <v>10</v>
      </c>
      <c r="B168" s="67">
        <v>31</v>
      </c>
      <c r="C168" s="68">
        <v>310678.27999999991</v>
      </c>
    </row>
    <row r="169" spans="1:3" x14ac:dyDescent="0.25">
      <c r="A169" s="66" t="s">
        <v>12</v>
      </c>
      <c r="B169" s="67">
        <v>135</v>
      </c>
      <c r="C169" s="68">
        <v>955565.09999999986</v>
      </c>
    </row>
    <row r="170" spans="1:3" x14ac:dyDescent="0.25">
      <c r="A170" s="66" t="s">
        <v>15</v>
      </c>
      <c r="B170" s="67">
        <v>30</v>
      </c>
      <c r="C170" s="68">
        <v>260652.03000000003</v>
      </c>
    </row>
    <row r="171" spans="1:3" x14ac:dyDescent="0.25">
      <c r="A171" s="66" t="s">
        <v>16</v>
      </c>
      <c r="B171" s="67">
        <v>24</v>
      </c>
      <c r="C171" s="68">
        <v>206225.96000000002</v>
      </c>
    </row>
    <row r="172" spans="1:3" x14ac:dyDescent="0.25">
      <c r="A172" s="66" t="s">
        <v>17</v>
      </c>
      <c r="B172" s="67">
        <v>82</v>
      </c>
      <c r="C172" s="68">
        <v>772486.62</v>
      </c>
    </row>
    <row r="173" spans="1:3" x14ac:dyDescent="0.25">
      <c r="A173" s="69" t="s">
        <v>20</v>
      </c>
      <c r="B173" s="70">
        <v>136</v>
      </c>
      <c r="C173" s="71">
        <v>1239364.6100000001</v>
      </c>
    </row>
    <row r="174" spans="1:3" x14ac:dyDescent="0.25">
      <c r="A174" s="66" t="s">
        <v>21</v>
      </c>
      <c r="B174" s="67">
        <v>46</v>
      </c>
      <c r="C174" s="68">
        <v>462000.0799999999</v>
      </c>
    </row>
    <row r="175" spans="1:3" x14ac:dyDescent="0.25">
      <c r="A175" s="66" t="s">
        <v>25</v>
      </c>
      <c r="B175" s="67">
        <v>82</v>
      </c>
      <c r="C175" s="68">
        <v>711747.41</v>
      </c>
    </row>
    <row r="176" spans="1:3" x14ac:dyDescent="0.25">
      <c r="A176" s="66" t="s">
        <v>26</v>
      </c>
      <c r="B176" s="67">
        <v>125</v>
      </c>
      <c r="C176" s="68">
        <v>1075990.6000000001</v>
      </c>
    </row>
    <row r="177" spans="1:3" x14ac:dyDescent="0.25">
      <c r="A177" s="66" t="s">
        <v>27</v>
      </c>
      <c r="B177" s="67">
        <v>37</v>
      </c>
      <c r="C177" s="68">
        <v>307712.90000000002</v>
      </c>
    </row>
    <row r="178" spans="1:3" x14ac:dyDescent="0.25">
      <c r="A178" s="66" t="s">
        <v>29</v>
      </c>
      <c r="B178" s="67">
        <v>26</v>
      </c>
      <c r="C178" s="68">
        <v>228417.36000000004</v>
      </c>
    </row>
    <row r="179" spans="1:3" x14ac:dyDescent="0.25">
      <c r="A179" s="66" t="s">
        <v>31</v>
      </c>
      <c r="B179" s="67">
        <v>60</v>
      </c>
      <c r="C179" s="68">
        <v>516043.15000000008</v>
      </c>
    </row>
    <row r="180" spans="1:3" x14ac:dyDescent="0.25">
      <c r="A180" s="66" t="s">
        <v>32</v>
      </c>
      <c r="B180" s="67">
        <v>36</v>
      </c>
      <c r="C180" s="68">
        <v>795443.39999999991</v>
      </c>
    </row>
    <row r="181" spans="1:3" x14ac:dyDescent="0.25">
      <c r="A181" s="66" t="s">
        <v>34</v>
      </c>
      <c r="B181" s="67">
        <v>72</v>
      </c>
      <c r="C181" s="68">
        <v>567504.18000000017</v>
      </c>
    </row>
    <row r="182" spans="1:3" x14ac:dyDescent="0.25">
      <c r="A182" s="69" t="s">
        <v>35</v>
      </c>
      <c r="B182" s="70">
        <v>845</v>
      </c>
      <c r="C182" s="71">
        <v>7706884.1500000013</v>
      </c>
    </row>
    <row r="183" spans="1:3" ht="30" x14ac:dyDescent="0.25">
      <c r="A183" s="66" t="s">
        <v>38</v>
      </c>
      <c r="B183" s="67">
        <v>1536</v>
      </c>
      <c r="C183" s="68">
        <v>18414900.620000001</v>
      </c>
    </row>
    <row r="184" spans="1:3" x14ac:dyDescent="0.25">
      <c r="A184" s="66" t="s">
        <v>41</v>
      </c>
      <c r="B184" s="67">
        <v>2071</v>
      </c>
      <c r="C184" s="68">
        <v>22207241.529999997</v>
      </c>
    </row>
    <row r="185" spans="1:3" x14ac:dyDescent="0.25">
      <c r="A185" s="69" t="s">
        <v>48</v>
      </c>
      <c r="B185" s="70">
        <v>3607</v>
      </c>
      <c r="C185" s="71">
        <v>40622142.149999999</v>
      </c>
    </row>
    <row r="186" spans="1:3" ht="30" x14ac:dyDescent="0.25">
      <c r="A186" s="66" t="s">
        <v>63</v>
      </c>
      <c r="B186" s="67">
        <v>541</v>
      </c>
      <c r="C186" s="68">
        <v>22881455.499999996</v>
      </c>
    </row>
    <row r="187" spans="1:3" x14ac:dyDescent="0.25">
      <c r="A187" s="69" t="s">
        <v>65</v>
      </c>
      <c r="B187" s="70">
        <v>541</v>
      </c>
      <c r="C187" s="71">
        <f>C186</f>
        <v>22881455.499999996</v>
      </c>
    </row>
    <row r="188" spans="1:3" x14ac:dyDescent="0.25">
      <c r="A188" s="66" t="s">
        <v>66</v>
      </c>
      <c r="B188" s="67">
        <v>1018</v>
      </c>
      <c r="C188" s="68">
        <v>21706853.829999998</v>
      </c>
    </row>
    <row r="189" spans="1:3" x14ac:dyDescent="0.25">
      <c r="A189" s="69" t="s">
        <v>69</v>
      </c>
      <c r="B189" s="70">
        <v>1018</v>
      </c>
      <c r="C189" s="71">
        <v>21706853.829999998</v>
      </c>
    </row>
    <row r="190" spans="1:3" ht="15.75" thickBot="1" x14ac:dyDescent="0.3">
      <c r="A190" s="72" t="s">
        <v>92</v>
      </c>
      <c r="B190" s="73">
        <v>6011</v>
      </c>
      <c r="C190" s="74">
        <f>C189+C187+C185+C182</f>
        <v>92917335.629999995</v>
      </c>
    </row>
    <row r="191" spans="1:3" x14ac:dyDescent="0.25">
      <c r="A191" s="116" t="s">
        <v>122</v>
      </c>
      <c r="B191" s="117"/>
      <c r="C191" s="24"/>
    </row>
    <row r="192" spans="1:3" x14ac:dyDescent="0.25">
      <c r="A192" s="66" t="s">
        <v>64</v>
      </c>
      <c r="B192" s="67">
        <v>125</v>
      </c>
      <c r="C192" s="68">
        <v>2410168.6</v>
      </c>
    </row>
    <row r="193" spans="1:3" x14ac:dyDescent="0.25">
      <c r="A193" s="69" t="s">
        <v>65</v>
      </c>
      <c r="B193" s="70">
        <v>125</v>
      </c>
      <c r="C193" s="71">
        <v>2410168.6</v>
      </c>
    </row>
    <row r="194" spans="1:3" ht="15.75" thickBot="1" x14ac:dyDescent="0.3">
      <c r="A194" s="72" t="s">
        <v>92</v>
      </c>
      <c r="B194" s="73">
        <v>125</v>
      </c>
      <c r="C194" s="74">
        <v>2410168.6</v>
      </c>
    </row>
    <row r="195" spans="1:3" x14ac:dyDescent="0.25">
      <c r="A195" s="116" t="s">
        <v>123</v>
      </c>
      <c r="B195" s="117"/>
      <c r="C195" s="24"/>
    </row>
    <row r="196" spans="1:3" x14ac:dyDescent="0.25">
      <c r="A196" s="66" t="s">
        <v>62</v>
      </c>
      <c r="B196" s="67">
        <v>368</v>
      </c>
      <c r="C196" s="68">
        <v>33225171.140000001</v>
      </c>
    </row>
    <row r="197" spans="1:3" x14ac:dyDescent="0.25">
      <c r="A197" s="69" t="s">
        <v>65</v>
      </c>
      <c r="B197" s="70">
        <v>368</v>
      </c>
      <c r="C197" s="71">
        <v>33225171.140000001</v>
      </c>
    </row>
    <row r="198" spans="1:3" x14ac:dyDescent="0.25">
      <c r="A198" s="66" t="s">
        <v>124</v>
      </c>
      <c r="B198" s="67">
        <v>325</v>
      </c>
      <c r="C198" s="68">
        <v>19104920.350000001</v>
      </c>
    </row>
    <row r="199" spans="1:3" x14ac:dyDescent="0.25">
      <c r="A199" s="69" t="s">
        <v>91</v>
      </c>
      <c r="B199" s="70">
        <v>325</v>
      </c>
      <c r="C199" s="71">
        <v>19104920.350000001</v>
      </c>
    </row>
    <row r="200" spans="1:3" ht="15.75" thickBot="1" x14ac:dyDescent="0.3">
      <c r="A200" s="72" t="s">
        <v>92</v>
      </c>
      <c r="B200" s="73">
        <v>693</v>
      </c>
      <c r="C200" s="74">
        <v>52330091.490000002</v>
      </c>
    </row>
    <row r="201" spans="1:3" x14ac:dyDescent="0.25">
      <c r="A201" s="116" t="s">
        <v>125</v>
      </c>
      <c r="B201" s="117"/>
      <c r="C201" s="24"/>
    </row>
    <row r="202" spans="1:3" ht="30" x14ac:dyDescent="0.25">
      <c r="A202" s="66" t="s">
        <v>38</v>
      </c>
      <c r="B202" s="67">
        <v>277</v>
      </c>
      <c r="C202" s="68">
        <v>5593524.7100000009</v>
      </c>
    </row>
    <row r="203" spans="1:3" x14ac:dyDescent="0.25">
      <c r="A203" s="69" t="s">
        <v>48</v>
      </c>
      <c r="B203" s="70">
        <v>277</v>
      </c>
      <c r="C203" s="71">
        <v>5593524.7100000009</v>
      </c>
    </row>
    <row r="204" spans="1:3" ht="15.75" thickBot="1" x14ac:dyDescent="0.3">
      <c r="A204" s="72" t="s">
        <v>92</v>
      </c>
      <c r="B204" s="73">
        <v>277</v>
      </c>
      <c r="C204" s="74">
        <v>5593524.7100000009</v>
      </c>
    </row>
    <row r="205" spans="1:3" x14ac:dyDescent="0.25">
      <c r="A205" s="116" t="s">
        <v>126</v>
      </c>
      <c r="B205" s="117"/>
      <c r="C205" s="24"/>
    </row>
    <row r="206" spans="1:3" ht="30" x14ac:dyDescent="0.25">
      <c r="A206" s="66" t="s">
        <v>38</v>
      </c>
      <c r="B206" s="67">
        <v>382</v>
      </c>
      <c r="C206" s="68">
        <v>9845263.0800000001</v>
      </c>
    </row>
    <row r="207" spans="1:3" x14ac:dyDescent="0.25">
      <c r="A207" s="69" t="s">
        <v>48</v>
      </c>
      <c r="B207" s="70">
        <v>382</v>
      </c>
      <c r="C207" s="71">
        <v>9845263.0800000001</v>
      </c>
    </row>
    <row r="208" spans="1:3" x14ac:dyDescent="0.25">
      <c r="A208" s="66" t="s">
        <v>58</v>
      </c>
      <c r="B208" s="67">
        <v>805</v>
      </c>
      <c r="C208" s="68">
        <v>24704162</v>
      </c>
    </row>
    <row r="209" spans="1:3" x14ac:dyDescent="0.25">
      <c r="A209" s="66" t="s">
        <v>60</v>
      </c>
      <c r="B209" s="67">
        <v>219</v>
      </c>
      <c r="C209" s="68">
        <v>4336103.03</v>
      </c>
    </row>
    <row r="210" spans="1:3" x14ac:dyDescent="0.25">
      <c r="A210" s="69" t="s">
        <v>65</v>
      </c>
      <c r="B210" s="70">
        <v>1024</v>
      </c>
      <c r="C210" s="71">
        <v>29040265.030000001</v>
      </c>
    </row>
    <row r="211" spans="1:3" x14ac:dyDescent="0.25">
      <c r="A211" s="66" t="s">
        <v>66</v>
      </c>
      <c r="B211" s="67">
        <v>365</v>
      </c>
      <c r="C211" s="68">
        <v>13334840.65</v>
      </c>
    </row>
    <row r="212" spans="1:3" x14ac:dyDescent="0.25">
      <c r="A212" s="69" t="s">
        <v>69</v>
      </c>
      <c r="B212" s="70">
        <v>365</v>
      </c>
      <c r="C212" s="71">
        <v>13334840.65</v>
      </c>
    </row>
    <row r="213" spans="1:3" ht="15.75" thickBot="1" x14ac:dyDescent="0.3">
      <c r="A213" s="72" t="s">
        <v>92</v>
      </c>
      <c r="B213" s="73">
        <v>1771</v>
      </c>
      <c r="C213" s="74">
        <v>52220368.759999998</v>
      </c>
    </row>
    <row r="214" spans="1:3" x14ac:dyDescent="0.25">
      <c r="A214" s="116" t="s">
        <v>127</v>
      </c>
      <c r="B214" s="117"/>
      <c r="C214" s="24"/>
    </row>
    <row r="215" spans="1:3" ht="30" x14ac:dyDescent="0.25">
      <c r="A215" s="66" t="s">
        <v>63</v>
      </c>
      <c r="B215" s="67">
        <v>215</v>
      </c>
      <c r="C215" s="68">
        <v>3113344.0500000003</v>
      </c>
    </row>
    <row r="216" spans="1:3" x14ac:dyDescent="0.25">
      <c r="A216" s="69" t="s">
        <v>65</v>
      </c>
      <c r="B216" s="70">
        <v>215</v>
      </c>
      <c r="C216" s="71">
        <v>3113344.0500000003</v>
      </c>
    </row>
    <row r="217" spans="1:3" ht="15.75" thickBot="1" x14ac:dyDescent="0.3">
      <c r="A217" s="72" t="s">
        <v>92</v>
      </c>
      <c r="B217" s="73">
        <v>215</v>
      </c>
      <c r="C217" s="74">
        <v>3113344.0500000003</v>
      </c>
    </row>
    <row r="218" spans="1:3" x14ac:dyDescent="0.25">
      <c r="A218" s="116" t="s">
        <v>128</v>
      </c>
      <c r="B218" s="117"/>
      <c r="C218" s="24"/>
    </row>
    <row r="219" spans="1:3" x14ac:dyDescent="0.25">
      <c r="A219" s="66" t="s">
        <v>64</v>
      </c>
      <c r="B219" s="67">
        <v>843</v>
      </c>
      <c r="C219" s="68">
        <v>87264729.840000018</v>
      </c>
    </row>
    <row r="220" spans="1:3" x14ac:dyDescent="0.25">
      <c r="A220" s="69" t="s">
        <v>65</v>
      </c>
      <c r="B220" s="70">
        <v>843</v>
      </c>
      <c r="C220" s="71">
        <v>87264729.840000018</v>
      </c>
    </row>
    <row r="221" spans="1:3" x14ac:dyDescent="0.25">
      <c r="A221" s="66" t="s">
        <v>68</v>
      </c>
      <c r="B221" s="67">
        <v>33</v>
      </c>
      <c r="C221" s="68">
        <v>3416057.040000001</v>
      </c>
    </row>
    <row r="222" spans="1:3" x14ac:dyDescent="0.25">
      <c r="A222" s="69" t="s">
        <v>69</v>
      </c>
      <c r="B222" s="70">
        <v>33</v>
      </c>
      <c r="C222" s="71">
        <v>3416057.040000001</v>
      </c>
    </row>
    <row r="223" spans="1:3" ht="15.75" thickBot="1" x14ac:dyDescent="0.3">
      <c r="A223" s="72" t="s">
        <v>92</v>
      </c>
      <c r="B223" s="73">
        <v>876</v>
      </c>
      <c r="C223" s="74">
        <v>90680786.880000025</v>
      </c>
    </row>
    <row r="224" spans="1:3" x14ac:dyDescent="0.25">
      <c r="A224" s="116" t="s">
        <v>129</v>
      </c>
      <c r="B224" s="117"/>
      <c r="C224" s="24"/>
    </row>
    <row r="225" spans="1:3" x14ac:dyDescent="0.25">
      <c r="A225" s="66" t="s">
        <v>7</v>
      </c>
      <c r="B225" s="67">
        <v>205</v>
      </c>
      <c r="C225" s="68">
        <v>2034903.3300000005</v>
      </c>
    </row>
    <row r="226" spans="1:3" x14ac:dyDescent="0.25">
      <c r="A226" s="66" t="s">
        <v>8</v>
      </c>
      <c r="B226" s="67">
        <v>1310</v>
      </c>
      <c r="C226" s="68">
        <v>12608129.619999997</v>
      </c>
    </row>
    <row r="227" spans="1:3" x14ac:dyDescent="0.25">
      <c r="A227" s="66" t="s">
        <v>9</v>
      </c>
      <c r="B227" s="67">
        <v>190</v>
      </c>
      <c r="C227" s="68">
        <v>1877913.7199999997</v>
      </c>
    </row>
    <row r="228" spans="1:3" x14ac:dyDescent="0.25">
      <c r="A228" s="66" t="s">
        <v>10</v>
      </c>
      <c r="B228" s="67">
        <v>1015</v>
      </c>
      <c r="C228" s="68">
        <v>10375465.99</v>
      </c>
    </row>
    <row r="229" spans="1:3" ht="30" x14ac:dyDescent="0.25">
      <c r="A229" s="66" t="s">
        <v>11</v>
      </c>
      <c r="B229" s="67">
        <v>751</v>
      </c>
      <c r="C229" s="68">
        <v>8199492.1099999994</v>
      </c>
    </row>
    <row r="230" spans="1:3" x14ac:dyDescent="0.25">
      <c r="A230" s="66" t="s">
        <v>12</v>
      </c>
      <c r="B230" s="67">
        <v>194</v>
      </c>
      <c r="C230" s="68">
        <v>2004103.4199999995</v>
      </c>
    </row>
    <row r="231" spans="1:3" x14ac:dyDescent="0.25">
      <c r="A231" s="66" t="s">
        <v>13</v>
      </c>
      <c r="B231" s="67">
        <v>567</v>
      </c>
      <c r="C231" s="68">
        <v>6273153.2699999996</v>
      </c>
    </row>
    <row r="232" spans="1:3" ht="30" x14ac:dyDescent="0.25">
      <c r="A232" s="66" t="s">
        <v>14</v>
      </c>
      <c r="B232" s="67">
        <v>69</v>
      </c>
      <c r="C232" s="68">
        <v>527999.73</v>
      </c>
    </row>
    <row r="233" spans="1:3" x14ac:dyDescent="0.25">
      <c r="A233" s="66" t="s">
        <v>15</v>
      </c>
      <c r="B233" s="67">
        <v>168</v>
      </c>
      <c r="C233" s="68">
        <v>1437747.09</v>
      </c>
    </row>
    <row r="234" spans="1:3" x14ac:dyDescent="0.25">
      <c r="A234" s="66" t="s">
        <v>16</v>
      </c>
      <c r="B234" s="67">
        <v>462</v>
      </c>
      <c r="C234" s="68">
        <v>4447633.4799999986</v>
      </c>
    </row>
    <row r="235" spans="1:3" x14ac:dyDescent="0.25">
      <c r="A235" s="66" t="s">
        <v>17</v>
      </c>
      <c r="B235" s="67">
        <v>129</v>
      </c>
      <c r="C235" s="68">
        <v>1183408.1400000001</v>
      </c>
    </row>
    <row r="236" spans="1:3" x14ac:dyDescent="0.25">
      <c r="A236" s="66" t="s">
        <v>18</v>
      </c>
      <c r="B236" s="67">
        <v>183</v>
      </c>
      <c r="C236" s="68">
        <v>1526225.3900000004</v>
      </c>
    </row>
    <row r="237" spans="1:3" x14ac:dyDescent="0.25">
      <c r="A237" s="66" t="s">
        <v>19</v>
      </c>
      <c r="B237" s="67">
        <v>148</v>
      </c>
      <c r="C237" s="68">
        <v>1237547.2</v>
      </c>
    </row>
    <row r="238" spans="1:3" x14ac:dyDescent="0.25">
      <c r="A238" s="69" t="s">
        <v>20</v>
      </c>
      <c r="B238" s="70">
        <v>1159</v>
      </c>
      <c r="C238" s="71">
        <f>SUM(C232:C237)</f>
        <v>10360561.029999999</v>
      </c>
    </row>
    <row r="239" spans="1:3" x14ac:dyDescent="0.25">
      <c r="A239" s="66" t="s">
        <v>21</v>
      </c>
      <c r="B239" s="67">
        <v>542</v>
      </c>
      <c r="C239" s="68">
        <v>5356854.8099999996</v>
      </c>
    </row>
    <row r="240" spans="1:3" x14ac:dyDescent="0.25">
      <c r="A240" s="66" t="s">
        <v>22</v>
      </c>
      <c r="B240" s="67">
        <v>406</v>
      </c>
      <c r="C240" s="68">
        <v>3770989.2300000004</v>
      </c>
    </row>
    <row r="241" spans="1:3" x14ac:dyDescent="0.25">
      <c r="A241" s="66" t="s">
        <v>23</v>
      </c>
      <c r="B241" s="67">
        <v>820</v>
      </c>
      <c r="C241" s="68">
        <v>7655357.6500000004</v>
      </c>
    </row>
    <row r="242" spans="1:3" ht="30" x14ac:dyDescent="0.25">
      <c r="A242" s="66" t="s">
        <v>24</v>
      </c>
      <c r="B242" s="67">
        <v>325</v>
      </c>
      <c r="C242" s="68">
        <v>2616085.75</v>
      </c>
    </row>
    <row r="243" spans="1:3" x14ac:dyDescent="0.25">
      <c r="A243" s="66" t="s">
        <v>25</v>
      </c>
      <c r="B243" s="67">
        <v>218</v>
      </c>
      <c r="C243" s="68">
        <v>1680990.44</v>
      </c>
    </row>
    <row r="244" spans="1:3" x14ac:dyDescent="0.25">
      <c r="A244" s="66" t="s">
        <v>26</v>
      </c>
      <c r="B244" s="67">
        <v>258</v>
      </c>
      <c r="C244" s="68">
        <v>2125868.5299999998</v>
      </c>
    </row>
    <row r="245" spans="1:3" x14ac:dyDescent="0.25">
      <c r="A245" s="66" t="s">
        <v>27</v>
      </c>
      <c r="B245" s="67">
        <v>306</v>
      </c>
      <c r="C245" s="68">
        <v>2515842.2799999998</v>
      </c>
    </row>
    <row r="246" spans="1:3" x14ac:dyDescent="0.25">
      <c r="A246" s="66" t="s">
        <v>28</v>
      </c>
      <c r="B246" s="67">
        <v>573</v>
      </c>
      <c r="C246" s="68">
        <v>5039432.1400000006</v>
      </c>
    </row>
    <row r="247" spans="1:3" x14ac:dyDescent="0.25">
      <c r="A247" s="66" t="s">
        <v>29</v>
      </c>
      <c r="B247" s="67">
        <v>302</v>
      </c>
      <c r="C247" s="68">
        <v>2567111.7300000004</v>
      </c>
    </row>
    <row r="248" spans="1:3" x14ac:dyDescent="0.25">
      <c r="A248" s="66" t="s">
        <v>30</v>
      </c>
      <c r="B248" s="67">
        <v>551</v>
      </c>
      <c r="C248" s="68">
        <v>4259006.51</v>
      </c>
    </row>
    <row r="249" spans="1:3" x14ac:dyDescent="0.25">
      <c r="A249" s="66" t="s">
        <v>31</v>
      </c>
      <c r="B249" s="67">
        <v>1201</v>
      </c>
      <c r="C249" s="68">
        <v>10060882.15</v>
      </c>
    </row>
    <row r="250" spans="1:3" x14ac:dyDescent="0.25">
      <c r="A250" s="66" t="s">
        <v>32</v>
      </c>
      <c r="B250" s="67">
        <v>415</v>
      </c>
      <c r="C250" s="68">
        <v>3209320.3100000005</v>
      </c>
    </row>
    <row r="251" spans="1:3" x14ac:dyDescent="0.25">
      <c r="A251" s="66" t="s">
        <v>33</v>
      </c>
      <c r="B251" s="67">
        <v>920</v>
      </c>
      <c r="C251" s="68">
        <v>7312317.9499999993</v>
      </c>
    </row>
    <row r="252" spans="1:3" x14ac:dyDescent="0.25">
      <c r="A252" s="66" t="s">
        <v>34</v>
      </c>
      <c r="B252" s="67">
        <v>516</v>
      </c>
      <c r="C252" s="68">
        <v>4838371.41</v>
      </c>
    </row>
    <row r="253" spans="1:3" x14ac:dyDescent="0.25">
      <c r="A253" s="69" t="s">
        <v>35</v>
      </c>
      <c r="B253" s="70">
        <v>12744</v>
      </c>
      <c r="C253" s="71">
        <f>SUM(C225:C252)-C238</f>
        <v>116742153.38000003</v>
      </c>
    </row>
    <row r="254" spans="1:3" x14ac:dyDescent="0.25">
      <c r="A254" s="66" t="s">
        <v>37</v>
      </c>
      <c r="B254" s="67">
        <v>665</v>
      </c>
      <c r="C254" s="68">
        <v>6234765.2500000009</v>
      </c>
    </row>
    <row r="255" spans="1:3" x14ac:dyDescent="0.25">
      <c r="A255" s="66" t="s">
        <v>39</v>
      </c>
      <c r="B255" s="67">
        <v>1036</v>
      </c>
      <c r="C255" s="68">
        <v>13449262.829999996</v>
      </c>
    </row>
    <row r="256" spans="1:3" x14ac:dyDescent="0.25">
      <c r="A256" s="66" t="s">
        <v>40</v>
      </c>
      <c r="B256" s="67">
        <v>351</v>
      </c>
      <c r="C256" s="68">
        <v>2685911.67</v>
      </c>
    </row>
    <row r="257" spans="1:3" x14ac:dyDescent="0.25">
      <c r="A257" s="66" t="s">
        <v>42</v>
      </c>
      <c r="B257" s="67">
        <v>726</v>
      </c>
      <c r="C257" s="68">
        <v>8004891.2700000023</v>
      </c>
    </row>
    <row r="258" spans="1:3" x14ac:dyDescent="0.25">
      <c r="A258" s="66" t="s">
        <v>43</v>
      </c>
      <c r="B258" s="67">
        <v>820</v>
      </c>
      <c r="C258" s="68">
        <v>8036340.9300000006</v>
      </c>
    </row>
    <row r="259" spans="1:3" ht="30" x14ac:dyDescent="0.25">
      <c r="A259" s="66" t="s">
        <v>44</v>
      </c>
      <c r="B259" s="67">
        <v>705</v>
      </c>
      <c r="C259" s="68">
        <v>5579771.1100000003</v>
      </c>
    </row>
    <row r="260" spans="1:3" x14ac:dyDescent="0.25">
      <c r="A260" s="66" t="s">
        <v>45</v>
      </c>
      <c r="B260" s="67">
        <v>454</v>
      </c>
      <c r="C260" s="68">
        <v>3213530.04</v>
      </c>
    </row>
    <row r="261" spans="1:3" x14ac:dyDescent="0.25">
      <c r="A261" s="66" t="s">
        <v>46</v>
      </c>
      <c r="B261" s="67">
        <v>1482</v>
      </c>
      <c r="C261" s="68">
        <v>12628092.649999999</v>
      </c>
    </row>
    <row r="262" spans="1:3" x14ac:dyDescent="0.25">
      <c r="A262" s="66" t="s">
        <v>47</v>
      </c>
      <c r="B262" s="67">
        <v>1297</v>
      </c>
      <c r="C262" s="68">
        <v>16196832.240000006</v>
      </c>
    </row>
    <row r="263" spans="1:3" x14ac:dyDescent="0.25">
      <c r="A263" s="69" t="s">
        <v>48</v>
      </c>
      <c r="B263" s="70">
        <v>7536</v>
      </c>
      <c r="C263" s="71">
        <v>76029397.99000001</v>
      </c>
    </row>
    <row r="264" spans="1:3" ht="30" x14ac:dyDescent="0.25">
      <c r="A264" s="66" t="s">
        <v>49</v>
      </c>
      <c r="B264" s="67">
        <v>230</v>
      </c>
      <c r="C264" s="68">
        <v>2471587.42</v>
      </c>
    </row>
    <row r="265" spans="1:3" x14ac:dyDescent="0.25">
      <c r="A265" s="66" t="s">
        <v>54</v>
      </c>
      <c r="B265" s="67">
        <v>3043</v>
      </c>
      <c r="C265" s="68">
        <v>32795412.100000001</v>
      </c>
    </row>
    <row r="266" spans="1:3" x14ac:dyDescent="0.25">
      <c r="A266" s="66" t="s">
        <v>56</v>
      </c>
      <c r="B266" s="67">
        <v>90</v>
      </c>
      <c r="C266" s="68">
        <v>884781.90000000014</v>
      </c>
    </row>
    <row r="267" spans="1:3" x14ac:dyDescent="0.25">
      <c r="A267" s="69" t="s">
        <v>65</v>
      </c>
      <c r="B267" s="70">
        <v>3363</v>
      </c>
      <c r="C267" s="71">
        <v>36151781.420000002</v>
      </c>
    </row>
    <row r="268" spans="1:3" x14ac:dyDescent="0.25">
      <c r="A268" s="66" t="s">
        <v>66</v>
      </c>
      <c r="B268" s="67">
        <v>516</v>
      </c>
      <c r="C268" s="68">
        <v>6969055.8699999992</v>
      </c>
    </row>
    <row r="269" spans="1:3" x14ac:dyDescent="0.25">
      <c r="A269" s="66" t="s">
        <v>68</v>
      </c>
      <c r="B269" s="67">
        <v>367</v>
      </c>
      <c r="C269" s="68">
        <v>3484798.17</v>
      </c>
    </row>
    <row r="270" spans="1:3" x14ac:dyDescent="0.25">
      <c r="A270" s="69" t="s">
        <v>69</v>
      </c>
      <c r="B270" s="70">
        <v>883</v>
      </c>
      <c r="C270" s="71">
        <v>10453854.039999999</v>
      </c>
    </row>
    <row r="271" spans="1:3" ht="15.75" thickBot="1" x14ac:dyDescent="0.3">
      <c r="A271" s="72" t="s">
        <v>92</v>
      </c>
      <c r="B271" s="73">
        <v>24526</v>
      </c>
      <c r="C271" s="74">
        <f>C253+C263+C267+C270</f>
        <v>239377186.83000001</v>
      </c>
    </row>
    <row r="272" spans="1:3" x14ac:dyDescent="0.25">
      <c r="A272" s="116" t="s">
        <v>130</v>
      </c>
      <c r="B272" s="117"/>
      <c r="C272" s="24"/>
    </row>
    <row r="273" spans="1:3" x14ac:dyDescent="0.25">
      <c r="A273" s="66" t="s">
        <v>41</v>
      </c>
      <c r="B273" s="67">
        <v>240</v>
      </c>
      <c r="C273" s="68">
        <v>2812173.5999999996</v>
      </c>
    </row>
    <row r="274" spans="1:3" x14ac:dyDescent="0.25">
      <c r="A274" s="69" t="s">
        <v>48</v>
      </c>
      <c r="B274" s="70">
        <v>240</v>
      </c>
      <c r="C274" s="71">
        <v>2812173.5999999996</v>
      </c>
    </row>
    <row r="275" spans="1:3" ht="15.75" thickBot="1" x14ac:dyDescent="0.3">
      <c r="A275" s="72" t="s">
        <v>92</v>
      </c>
      <c r="B275" s="73">
        <v>240</v>
      </c>
      <c r="C275" s="74">
        <v>2812173.5999999996</v>
      </c>
    </row>
    <row r="276" spans="1:3" x14ac:dyDescent="0.25">
      <c r="A276" s="116" t="s">
        <v>131</v>
      </c>
      <c r="B276" s="117"/>
      <c r="C276" s="24"/>
    </row>
    <row r="277" spans="1:3" x14ac:dyDescent="0.25">
      <c r="A277" s="66" t="s">
        <v>46</v>
      </c>
      <c r="B277" s="67">
        <v>90</v>
      </c>
      <c r="C277" s="68">
        <v>2029738.4999999998</v>
      </c>
    </row>
    <row r="278" spans="1:3" x14ac:dyDescent="0.25">
      <c r="A278" s="69" t="s">
        <v>48</v>
      </c>
      <c r="B278" s="70">
        <v>90</v>
      </c>
      <c r="C278" s="71">
        <v>2029738.4999999998</v>
      </c>
    </row>
    <row r="279" spans="1:3" x14ac:dyDescent="0.25">
      <c r="A279" s="66" t="s">
        <v>56</v>
      </c>
      <c r="B279" s="67">
        <v>100</v>
      </c>
      <c r="C279" s="68">
        <v>1623961.1700000002</v>
      </c>
    </row>
    <row r="280" spans="1:3" x14ac:dyDescent="0.25">
      <c r="A280" s="66" t="s">
        <v>64</v>
      </c>
      <c r="B280" s="67">
        <v>255</v>
      </c>
      <c r="C280" s="68">
        <v>7835504.9000000004</v>
      </c>
    </row>
    <row r="281" spans="1:3" x14ac:dyDescent="0.25">
      <c r="A281" s="69" t="s">
        <v>65</v>
      </c>
      <c r="B281" s="70">
        <v>355</v>
      </c>
      <c r="C281" s="71">
        <v>9459466.0700000003</v>
      </c>
    </row>
    <row r="282" spans="1:3" ht="15.75" thickBot="1" x14ac:dyDescent="0.3">
      <c r="A282" s="72" t="s">
        <v>92</v>
      </c>
      <c r="B282" s="73">
        <v>445</v>
      </c>
      <c r="C282" s="74">
        <v>11489204.57</v>
      </c>
    </row>
    <row r="283" spans="1:3" x14ac:dyDescent="0.25">
      <c r="A283" s="116" t="s">
        <v>132</v>
      </c>
      <c r="B283" s="117"/>
      <c r="C283" s="24"/>
    </row>
    <row r="284" spans="1:3" x14ac:dyDescent="0.25">
      <c r="A284" s="66" t="s">
        <v>7</v>
      </c>
      <c r="B284" s="67">
        <v>112</v>
      </c>
      <c r="C284" s="68">
        <v>864216.97000000009</v>
      </c>
    </row>
    <row r="285" spans="1:3" x14ac:dyDescent="0.25">
      <c r="A285" s="66" t="s">
        <v>8</v>
      </c>
      <c r="B285" s="67">
        <v>48</v>
      </c>
      <c r="C285" s="68">
        <v>549489.60000000009</v>
      </c>
    </row>
    <row r="286" spans="1:3" x14ac:dyDescent="0.25">
      <c r="A286" s="66" t="s">
        <v>9</v>
      </c>
      <c r="B286" s="67">
        <v>80</v>
      </c>
      <c r="C286" s="68">
        <v>709165.03000000014</v>
      </c>
    </row>
    <row r="287" spans="1:3" x14ac:dyDescent="0.25">
      <c r="A287" s="66" t="s">
        <v>10</v>
      </c>
      <c r="B287" s="67">
        <v>30</v>
      </c>
      <c r="C287" s="68">
        <v>449501.24</v>
      </c>
    </row>
    <row r="288" spans="1:3" x14ac:dyDescent="0.25">
      <c r="A288" s="66" t="s">
        <v>12</v>
      </c>
      <c r="B288" s="67">
        <v>165</v>
      </c>
      <c r="C288" s="68">
        <v>1183695.1499999999</v>
      </c>
    </row>
    <row r="289" spans="1:3" x14ac:dyDescent="0.25">
      <c r="A289" s="66" t="s">
        <v>13</v>
      </c>
      <c r="B289" s="67">
        <v>60</v>
      </c>
      <c r="C289" s="68">
        <v>430434.59999999992</v>
      </c>
    </row>
    <row r="290" spans="1:3" x14ac:dyDescent="0.25">
      <c r="A290" s="66" t="s">
        <v>17</v>
      </c>
      <c r="B290" s="67">
        <v>80</v>
      </c>
      <c r="C290" s="68">
        <v>659999.79999999993</v>
      </c>
    </row>
    <row r="291" spans="1:3" x14ac:dyDescent="0.25">
      <c r="A291" s="69" t="s">
        <v>20</v>
      </c>
      <c r="B291" s="70">
        <v>80</v>
      </c>
      <c r="C291" s="71">
        <v>659999.79999999993</v>
      </c>
    </row>
    <row r="292" spans="1:3" x14ac:dyDescent="0.25">
      <c r="A292" s="66" t="s">
        <v>21</v>
      </c>
      <c r="B292" s="67">
        <v>33</v>
      </c>
      <c r="C292" s="68">
        <v>386673.86999999988</v>
      </c>
    </row>
    <row r="293" spans="1:3" x14ac:dyDescent="0.25">
      <c r="A293" s="66" t="s">
        <v>26</v>
      </c>
      <c r="B293" s="67">
        <v>12</v>
      </c>
      <c r="C293" s="68">
        <v>104260.86</v>
      </c>
    </row>
    <row r="294" spans="1:3" x14ac:dyDescent="0.25">
      <c r="A294" s="66" t="s">
        <v>27</v>
      </c>
      <c r="B294" s="67">
        <v>28</v>
      </c>
      <c r="C294" s="68">
        <v>253765.18</v>
      </c>
    </row>
    <row r="295" spans="1:3" x14ac:dyDescent="0.25">
      <c r="A295" s="66" t="s">
        <v>29</v>
      </c>
      <c r="B295" s="67">
        <v>25</v>
      </c>
      <c r="C295" s="68">
        <v>213782.58999999997</v>
      </c>
    </row>
    <row r="296" spans="1:3" x14ac:dyDescent="0.25">
      <c r="A296" s="66" t="s">
        <v>32</v>
      </c>
      <c r="B296" s="67">
        <v>90</v>
      </c>
      <c r="C296" s="68">
        <v>863739.1</v>
      </c>
    </row>
    <row r="297" spans="1:3" x14ac:dyDescent="0.25">
      <c r="A297" s="66" t="s">
        <v>33</v>
      </c>
      <c r="B297" s="67">
        <v>27</v>
      </c>
      <c r="C297" s="68">
        <v>297478.14999999997</v>
      </c>
    </row>
    <row r="298" spans="1:3" x14ac:dyDescent="0.25">
      <c r="A298" s="69" t="s">
        <v>35</v>
      </c>
      <c r="B298" s="70">
        <v>790</v>
      </c>
      <c r="C298" s="71">
        <v>6966202.1400000006</v>
      </c>
    </row>
    <row r="299" spans="1:3" x14ac:dyDescent="0.25">
      <c r="A299" s="66" t="s">
        <v>39</v>
      </c>
      <c r="B299" s="67">
        <v>26</v>
      </c>
      <c r="C299" s="68">
        <v>186521.66000000003</v>
      </c>
    </row>
    <row r="300" spans="1:3" x14ac:dyDescent="0.25">
      <c r="A300" s="66" t="s">
        <v>41</v>
      </c>
      <c r="B300" s="67">
        <v>380</v>
      </c>
      <c r="C300" s="68">
        <v>5433520.8999999994</v>
      </c>
    </row>
    <row r="301" spans="1:3" x14ac:dyDescent="0.25">
      <c r="A301" s="66" t="s">
        <v>47</v>
      </c>
      <c r="B301" s="67">
        <v>340</v>
      </c>
      <c r="C301" s="68">
        <v>6504346.1999999993</v>
      </c>
    </row>
    <row r="302" spans="1:3" x14ac:dyDescent="0.25">
      <c r="A302" s="69" t="s">
        <v>48</v>
      </c>
      <c r="B302" s="70">
        <v>746</v>
      </c>
      <c r="C302" s="71">
        <v>12124388.759999998</v>
      </c>
    </row>
    <row r="303" spans="1:3" x14ac:dyDescent="0.25">
      <c r="A303" s="66" t="s">
        <v>66</v>
      </c>
      <c r="B303" s="67">
        <v>146</v>
      </c>
      <c r="C303" s="68">
        <v>2255132.02</v>
      </c>
    </row>
    <row r="304" spans="1:3" x14ac:dyDescent="0.25">
      <c r="A304" s="66" t="s">
        <v>68</v>
      </c>
      <c r="B304" s="67">
        <v>63</v>
      </c>
      <c r="C304" s="68">
        <v>970486.71000000008</v>
      </c>
    </row>
    <row r="305" spans="1:3" x14ac:dyDescent="0.25">
      <c r="A305" s="69" t="s">
        <v>69</v>
      </c>
      <c r="B305" s="70">
        <v>209</v>
      </c>
      <c r="C305" s="71">
        <v>3225618.73</v>
      </c>
    </row>
    <row r="306" spans="1:3" x14ac:dyDescent="0.25">
      <c r="A306" s="66" t="s">
        <v>72</v>
      </c>
      <c r="B306" s="67">
        <v>60</v>
      </c>
      <c r="C306" s="68">
        <v>430434.59999999992</v>
      </c>
    </row>
    <row r="307" spans="1:3" x14ac:dyDescent="0.25">
      <c r="A307" s="69" t="s">
        <v>91</v>
      </c>
      <c r="B307" s="70">
        <v>60</v>
      </c>
      <c r="C307" s="71">
        <v>430434.59999999992</v>
      </c>
    </row>
    <row r="308" spans="1:3" ht="15.75" thickBot="1" x14ac:dyDescent="0.3">
      <c r="A308" s="72" t="s">
        <v>92</v>
      </c>
      <c r="B308" s="73">
        <v>1805</v>
      </c>
      <c r="C308" s="74">
        <f>C298+C302+C305+C307</f>
        <v>22746644.23</v>
      </c>
    </row>
    <row r="309" spans="1:3" x14ac:dyDescent="0.25">
      <c r="A309" s="116" t="s">
        <v>133</v>
      </c>
      <c r="B309" s="117"/>
      <c r="C309" s="24"/>
    </row>
    <row r="310" spans="1:3" ht="30" x14ac:dyDescent="0.25">
      <c r="A310" s="66" t="s">
        <v>63</v>
      </c>
      <c r="B310" s="67">
        <v>84</v>
      </c>
      <c r="C310" s="68">
        <v>1604033.42</v>
      </c>
    </row>
    <row r="311" spans="1:3" x14ac:dyDescent="0.25">
      <c r="A311" s="69" t="s">
        <v>65</v>
      </c>
      <c r="B311" s="70">
        <v>84</v>
      </c>
      <c r="C311" s="71">
        <v>1604033.42</v>
      </c>
    </row>
    <row r="312" spans="1:3" x14ac:dyDescent="0.25">
      <c r="A312" s="66" t="s">
        <v>74</v>
      </c>
      <c r="B312" s="67">
        <v>60</v>
      </c>
      <c r="C312" s="68">
        <v>667173.60000000009</v>
      </c>
    </row>
    <row r="313" spans="1:3" ht="15.75" thickBot="1" x14ac:dyDescent="0.3">
      <c r="A313" s="69" t="s">
        <v>91</v>
      </c>
      <c r="B313" s="70">
        <v>60</v>
      </c>
      <c r="C313" s="71">
        <v>667173.60000000009</v>
      </c>
    </row>
    <row r="314" spans="1:3" ht="15.75" thickBot="1" x14ac:dyDescent="0.3">
      <c r="A314" s="72" t="s">
        <v>92</v>
      </c>
      <c r="B314" s="73">
        <v>144</v>
      </c>
      <c r="C314" s="74">
        <v>2271207.02</v>
      </c>
    </row>
    <row r="315" spans="1:3" ht="15.75" thickBot="1" x14ac:dyDescent="0.3">
      <c r="A315" s="72" t="s">
        <v>92</v>
      </c>
      <c r="B315" s="73">
        <v>68286</v>
      </c>
      <c r="C315" s="74">
        <f>C45+C49+C56+C62+C69+C82+C117+C121+C126+C140+C144+C151+C164+C190+C194+C200+C204+C213+C217+C223+C271+C275+C282+C308+C314</f>
        <v>1555104374.8499999</v>
      </c>
    </row>
  </sheetData>
  <mergeCells count="29">
    <mergeCell ref="A191:B191"/>
    <mergeCell ref="A57:B57"/>
    <mergeCell ref="A63:B63"/>
    <mergeCell ref="A70:B70"/>
    <mergeCell ref="A83:B83"/>
    <mergeCell ref="A272:B272"/>
    <mergeCell ref="A276:B276"/>
    <mergeCell ref="A283:B283"/>
    <mergeCell ref="A309:B309"/>
    <mergeCell ref="A195:B195"/>
    <mergeCell ref="A201:B201"/>
    <mergeCell ref="A205:B205"/>
    <mergeCell ref="A214:B214"/>
    <mergeCell ref="A218:B218"/>
    <mergeCell ref="A224:B224"/>
    <mergeCell ref="A1:C2"/>
    <mergeCell ref="A152:B152"/>
    <mergeCell ref="A165:B165"/>
    <mergeCell ref="A50:B50"/>
    <mergeCell ref="A3:A5"/>
    <mergeCell ref="B3:B5"/>
    <mergeCell ref="A6:B6"/>
    <mergeCell ref="A46:B46"/>
    <mergeCell ref="A118:B118"/>
    <mergeCell ref="A122:B122"/>
    <mergeCell ref="A127:B127"/>
    <mergeCell ref="A141:B141"/>
    <mergeCell ref="A145:B145"/>
    <mergeCell ref="C3:C5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9"/>
  <sheetViews>
    <sheetView workbookViewId="0">
      <selection sqref="A1:D2"/>
    </sheetView>
  </sheetViews>
  <sheetFormatPr defaultRowHeight="15" x14ac:dyDescent="0.25"/>
  <cols>
    <col min="1" max="1" width="53" style="16" customWidth="1"/>
    <col min="2" max="2" width="35.7109375" style="16" customWidth="1"/>
    <col min="3" max="3" width="1.5703125" style="16" hidden="1" customWidth="1"/>
    <col min="4" max="4" width="18.28515625" style="16" customWidth="1"/>
    <col min="5" max="16384" width="9.140625" style="16"/>
  </cols>
  <sheetData>
    <row r="1" spans="1:4" ht="15" customHeight="1" x14ac:dyDescent="0.25">
      <c r="A1" s="125" t="s">
        <v>364</v>
      </c>
      <c r="B1" s="125"/>
      <c r="C1" s="125"/>
      <c r="D1" s="125"/>
    </row>
    <row r="2" spans="1:4" ht="34.5" customHeight="1" x14ac:dyDescent="0.25">
      <c r="A2" s="125"/>
      <c r="B2" s="125"/>
      <c r="C2" s="125"/>
      <c r="D2" s="125"/>
    </row>
    <row r="3" spans="1:4" x14ac:dyDescent="0.25">
      <c r="A3" s="128" t="s">
        <v>94</v>
      </c>
      <c r="B3" s="129" t="s">
        <v>361</v>
      </c>
      <c r="C3" s="59"/>
      <c r="D3" s="126" t="s">
        <v>360</v>
      </c>
    </row>
    <row r="4" spans="1:4" x14ac:dyDescent="0.25">
      <c r="A4" s="128"/>
      <c r="B4" s="129"/>
      <c r="C4" s="59"/>
      <c r="D4" s="126"/>
    </row>
    <row r="5" spans="1:4" x14ac:dyDescent="0.25">
      <c r="A5" s="128"/>
      <c r="B5" s="129"/>
      <c r="C5" s="59"/>
      <c r="D5" s="126"/>
    </row>
    <row r="6" spans="1:4" x14ac:dyDescent="0.25">
      <c r="A6" s="127" t="s">
        <v>104</v>
      </c>
      <c r="B6" s="130"/>
      <c r="D6" s="58"/>
    </row>
    <row r="7" spans="1:4" ht="30" x14ac:dyDescent="0.25">
      <c r="A7" s="25" t="s">
        <v>63</v>
      </c>
      <c r="B7" s="2">
        <v>250</v>
      </c>
      <c r="D7" s="11">
        <v>6936691.3512624605</v>
      </c>
    </row>
    <row r="8" spans="1:4" x14ac:dyDescent="0.25">
      <c r="A8" s="34" t="s">
        <v>65</v>
      </c>
      <c r="B8" s="60">
        <v>250</v>
      </c>
      <c r="D8" s="11">
        <f>SUM(D7)</f>
        <v>6936691.3512624605</v>
      </c>
    </row>
    <row r="9" spans="1:4" x14ac:dyDescent="0.25">
      <c r="A9" s="34" t="s">
        <v>92</v>
      </c>
      <c r="B9" s="60">
        <v>250</v>
      </c>
      <c r="D9" s="11">
        <f>D8</f>
        <v>6936691.3512624605</v>
      </c>
    </row>
    <row r="10" spans="1:4" x14ac:dyDescent="0.25">
      <c r="A10" s="127" t="s">
        <v>134</v>
      </c>
      <c r="B10" s="127"/>
      <c r="D10" s="11"/>
    </row>
    <row r="11" spans="1:4" x14ac:dyDescent="0.25">
      <c r="A11" s="25" t="s">
        <v>64</v>
      </c>
      <c r="B11" s="2">
        <v>315</v>
      </c>
      <c r="D11" s="11">
        <v>15336078.425570298</v>
      </c>
    </row>
    <row r="12" spans="1:4" x14ac:dyDescent="0.25">
      <c r="A12" s="34" t="s">
        <v>65</v>
      </c>
      <c r="B12" s="60">
        <v>315</v>
      </c>
      <c r="D12" s="11">
        <f>SUM(D11)</f>
        <v>15336078.425570298</v>
      </c>
    </row>
    <row r="13" spans="1:4" x14ac:dyDescent="0.25">
      <c r="A13" s="34" t="s">
        <v>92</v>
      </c>
      <c r="B13" s="60">
        <v>315</v>
      </c>
      <c r="D13" s="11">
        <f>D12</f>
        <v>15336078.425570298</v>
      </c>
    </row>
    <row r="14" spans="1:4" x14ac:dyDescent="0.25">
      <c r="A14" s="127" t="s">
        <v>135</v>
      </c>
      <c r="B14" s="127"/>
      <c r="D14" s="11"/>
    </row>
    <row r="15" spans="1:4" x14ac:dyDescent="0.25">
      <c r="A15" s="25" t="s">
        <v>62</v>
      </c>
      <c r="B15" s="2">
        <v>8102</v>
      </c>
      <c r="D15" s="11">
        <v>617698583.19975436</v>
      </c>
    </row>
    <row r="16" spans="1:4" ht="30" x14ac:dyDescent="0.25">
      <c r="A16" s="25" t="s">
        <v>63</v>
      </c>
      <c r="B16" s="2">
        <v>244</v>
      </c>
      <c r="D16" s="11">
        <v>41581146.291788086</v>
      </c>
    </row>
    <row r="17" spans="1:4" x14ac:dyDescent="0.25">
      <c r="A17" s="34" t="s">
        <v>65</v>
      </c>
      <c r="B17" s="60">
        <v>8346</v>
      </c>
      <c r="D17" s="11">
        <f>SUM(D15:D16)</f>
        <v>659279729.49154246</v>
      </c>
    </row>
    <row r="18" spans="1:4" x14ac:dyDescent="0.25">
      <c r="A18" s="34" t="s">
        <v>92</v>
      </c>
      <c r="B18" s="60">
        <v>8346</v>
      </c>
      <c r="D18" s="11">
        <f>D17</f>
        <v>659279729.49154246</v>
      </c>
    </row>
    <row r="19" spans="1:4" x14ac:dyDescent="0.25">
      <c r="A19" s="127" t="s">
        <v>136</v>
      </c>
      <c r="B19" s="127"/>
      <c r="D19" s="11"/>
    </row>
    <row r="20" spans="1:4" ht="30" x14ac:dyDescent="0.25">
      <c r="A20" s="25" t="s">
        <v>38</v>
      </c>
      <c r="B20" s="2">
        <v>628</v>
      </c>
      <c r="D20" s="11">
        <v>30827730.37663012</v>
      </c>
    </row>
    <row r="21" spans="1:4" x14ac:dyDescent="0.25">
      <c r="A21" s="34" t="s">
        <v>48</v>
      </c>
      <c r="B21" s="60">
        <v>628</v>
      </c>
      <c r="D21" s="11">
        <f>SUM(D20)</f>
        <v>30827730.37663012</v>
      </c>
    </row>
    <row r="22" spans="1:4" ht="30" customHeight="1" x14ac:dyDescent="0.25">
      <c r="A22" s="25" t="s">
        <v>63</v>
      </c>
      <c r="B22" s="2">
        <v>710</v>
      </c>
      <c r="D22" s="11">
        <v>51707880.998335592</v>
      </c>
    </row>
    <row r="23" spans="1:4" x14ac:dyDescent="0.25">
      <c r="A23" s="25" t="s">
        <v>64</v>
      </c>
      <c r="B23" s="2">
        <v>310</v>
      </c>
      <c r="D23" s="11">
        <v>16145141.549487183</v>
      </c>
    </row>
    <row r="24" spans="1:4" x14ac:dyDescent="0.25">
      <c r="A24" s="34" t="s">
        <v>65</v>
      </c>
      <c r="B24" s="60">
        <v>1020</v>
      </c>
      <c r="D24" s="11">
        <f>SUM(D22:D23)</f>
        <v>67853022.547822773</v>
      </c>
    </row>
    <row r="25" spans="1:4" x14ac:dyDescent="0.25">
      <c r="A25" s="25" t="s">
        <v>66</v>
      </c>
      <c r="B25" s="2">
        <v>10</v>
      </c>
      <c r="D25" s="11">
        <v>386064.26834782609</v>
      </c>
    </row>
    <row r="26" spans="1:4" x14ac:dyDescent="0.25">
      <c r="A26" s="34" t="s">
        <v>69</v>
      </c>
      <c r="B26" s="60">
        <v>10</v>
      </c>
      <c r="D26" s="11">
        <f>SUM(D25)</f>
        <v>386064.26834782609</v>
      </c>
    </row>
    <row r="27" spans="1:4" x14ac:dyDescent="0.25">
      <c r="A27" s="34" t="s">
        <v>92</v>
      </c>
      <c r="B27" s="60">
        <v>1658</v>
      </c>
      <c r="D27" s="11">
        <f>D21+D24+D26</f>
        <v>99066817.19280073</v>
      </c>
    </row>
    <row r="28" spans="1:4" x14ac:dyDescent="0.25">
      <c r="A28" s="127" t="s">
        <v>137</v>
      </c>
      <c r="B28" s="127"/>
      <c r="D28" s="11"/>
    </row>
    <row r="29" spans="1:4" x14ac:dyDescent="0.25">
      <c r="A29" s="25" t="s">
        <v>41</v>
      </c>
      <c r="B29" s="2">
        <v>579</v>
      </c>
      <c r="D29" s="11">
        <v>8809461.4479445126</v>
      </c>
    </row>
    <row r="30" spans="1:4" x14ac:dyDescent="0.25">
      <c r="A30" s="25" t="s">
        <v>43</v>
      </c>
      <c r="B30" s="2">
        <v>294</v>
      </c>
      <c r="D30" s="11">
        <v>6102443.9939839579</v>
      </c>
    </row>
    <row r="31" spans="1:4" x14ac:dyDescent="0.25">
      <c r="A31" s="25" t="s">
        <v>47</v>
      </c>
      <c r="B31" s="2">
        <v>247</v>
      </c>
      <c r="D31" s="11">
        <v>5985568.3674990842</v>
      </c>
    </row>
    <row r="32" spans="1:4" x14ac:dyDescent="0.25">
      <c r="A32" s="34" t="s">
        <v>48</v>
      </c>
      <c r="B32" s="60">
        <v>1120</v>
      </c>
      <c r="D32" s="11">
        <f>SUM(D29:D31)</f>
        <v>20897473.809427556</v>
      </c>
    </row>
    <row r="33" spans="1:4" ht="30" x14ac:dyDescent="0.25">
      <c r="A33" s="25" t="s">
        <v>63</v>
      </c>
      <c r="B33" s="2">
        <v>245</v>
      </c>
      <c r="D33" s="11">
        <v>5292070.0331279188</v>
      </c>
    </row>
    <row r="34" spans="1:4" x14ac:dyDescent="0.25">
      <c r="A34" s="25" t="s">
        <v>64</v>
      </c>
      <c r="B34" s="2">
        <v>880</v>
      </c>
      <c r="D34" s="11">
        <v>20425726.454349317</v>
      </c>
    </row>
    <row r="35" spans="1:4" x14ac:dyDescent="0.25">
      <c r="A35" s="34" t="s">
        <v>65</v>
      </c>
      <c r="B35" s="60">
        <v>1125</v>
      </c>
      <c r="D35" s="11">
        <f>SUM(D33:D34)</f>
        <v>25717796.487477235</v>
      </c>
    </row>
    <row r="36" spans="1:4" x14ac:dyDescent="0.25">
      <c r="A36" s="34" t="s">
        <v>92</v>
      </c>
      <c r="B36" s="60">
        <v>2245</v>
      </c>
      <c r="D36" s="11">
        <f>D32+D35</f>
        <v>46615270.296904787</v>
      </c>
    </row>
    <row r="37" spans="1:4" x14ac:dyDescent="0.25">
      <c r="A37" s="127" t="s">
        <v>138</v>
      </c>
      <c r="B37" s="127"/>
      <c r="D37" s="11"/>
    </row>
    <row r="38" spans="1:4" ht="30" x14ac:dyDescent="0.25">
      <c r="A38" s="25" t="s">
        <v>63</v>
      </c>
      <c r="B38" s="2">
        <v>125</v>
      </c>
      <c r="D38" s="11">
        <v>8335274.7646732666</v>
      </c>
    </row>
    <row r="39" spans="1:4" x14ac:dyDescent="0.25">
      <c r="A39" s="25" t="s">
        <v>64</v>
      </c>
      <c r="B39" s="2">
        <v>1100</v>
      </c>
      <c r="D39" s="11">
        <v>184161663.89694199</v>
      </c>
    </row>
    <row r="40" spans="1:4" x14ac:dyDescent="0.25">
      <c r="A40" s="34" t="s">
        <v>65</v>
      </c>
      <c r="B40" s="60">
        <v>1225</v>
      </c>
      <c r="D40" s="11">
        <f>SUM(D38:D39)</f>
        <v>192496938.66161525</v>
      </c>
    </row>
    <row r="41" spans="1:4" x14ac:dyDescent="0.25">
      <c r="A41" s="34" t="s">
        <v>92</v>
      </c>
      <c r="B41" s="60">
        <v>1225</v>
      </c>
      <c r="D41" s="11">
        <f>D40</f>
        <v>192496938.66161525</v>
      </c>
    </row>
    <row r="42" spans="1:4" x14ac:dyDescent="0.25">
      <c r="A42" s="127" t="s">
        <v>139</v>
      </c>
      <c r="B42" s="127"/>
      <c r="D42" s="11"/>
    </row>
    <row r="43" spans="1:4" x14ac:dyDescent="0.25">
      <c r="A43" s="25" t="s">
        <v>54</v>
      </c>
      <c r="B43" s="2">
        <v>1073</v>
      </c>
      <c r="D43" s="11">
        <v>38295082.962625772</v>
      </c>
    </row>
    <row r="44" spans="1:4" x14ac:dyDescent="0.25">
      <c r="A44" s="34" t="s">
        <v>65</v>
      </c>
      <c r="B44" s="60">
        <v>1073</v>
      </c>
      <c r="D44" s="11">
        <f>SUM(D43)</f>
        <v>38295082.962625772</v>
      </c>
    </row>
    <row r="45" spans="1:4" x14ac:dyDescent="0.25">
      <c r="A45" s="34" t="s">
        <v>92</v>
      </c>
      <c r="B45" s="60">
        <v>1073</v>
      </c>
      <c r="D45" s="11">
        <f>D44</f>
        <v>38295082.962625772</v>
      </c>
    </row>
    <row r="46" spans="1:4" x14ac:dyDescent="0.25">
      <c r="A46" s="127" t="s">
        <v>140</v>
      </c>
      <c r="B46" s="127"/>
      <c r="D46" s="11"/>
    </row>
    <row r="47" spans="1:4" x14ac:dyDescent="0.25">
      <c r="A47" s="25" t="s">
        <v>8</v>
      </c>
      <c r="B47" s="2">
        <v>194</v>
      </c>
      <c r="D47" s="11">
        <v>2861926.6805933705</v>
      </c>
    </row>
    <row r="48" spans="1:4" x14ac:dyDescent="0.25">
      <c r="A48" s="25" t="s">
        <v>9</v>
      </c>
      <c r="B48" s="2">
        <v>163</v>
      </c>
      <c r="D48" s="11">
        <v>1447935.251271795</v>
      </c>
    </row>
    <row r="49" spans="1:4" x14ac:dyDescent="0.25">
      <c r="A49" s="25" t="s">
        <v>10</v>
      </c>
      <c r="B49" s="2">
        <v>394</v>
      </c>
      <c r="D49" s="11">
        <v>6232254.5293846158</v>
      </c>
    </row>
    <row r="50" spans="1:4" ht="30" x14ac:dyDescent="0.25">
      <c r="A50" s="25" t="s">
        <v>11</v>
      </c>
      <c r="B50" s="2">
        <v>323</v>
      </c>
      <c r="D50" s="11">
        <v>4778899.85200861</v>
      </c>
    </row>
    <row r="51" spans="1:4" x14ac:dyDescent="0.25">
      <c r="A51" s="25" t="s">
        <v>12</v>
      </c>
      <c r="B51" s="2">
        <v>170</v>
      </c>
      <c r="D51" s="11">
        <v>1837113.4917702745</v>
      </c>
    </row>
    <row r="52" spans="1:4" x14ac:dyDescent="0.25">
      <c r="A52" s="25" t="s">
        <v>13</v>
      </c>
      <c r="B52" s="2">
        <v>290</v>
      </c>
      <c r="D52" s="11">
        <v>3504139.887549296</v>
      </c>
    </row>
    <row r="53" spans="1:4" x14ac:dyDescent="0.25">
      <c r="A53" s="25" t="s">
        <v>21</v>
      </c>
      <c r="B53" s="2">
        <v>179</v>
      </c>
      <c r="D53" s="11">
        <v>2115365.8499999996</v>
      </c>
    </row>
    <row r="54" spans="1:4" x14ac:dyDescent="0.25">
      <c r="A54" s="25" t="s">
        <v>22</v>
      </c>
      <c r="B54" s="2">
        <v>161</v>
      </c>
      <c r="D54" s="11">
        <v>2091826.5601212124</v>
      </c>
    </row>
    <row r="55" spans="1:4" x14ac:dyDescent="0.25">
      <c r="A55" s="25" t="s">
        <v>23</v>
      </c>
      <c r="B55" s="2">
        <v>140</v>
      </c>
      <c r="D55" s="11">
        <v>1516040.1327272726</v>
      </c>
    </row>
    <row r="56" spans="1:4" ht="30" x14ac:dyDescent="0.25">
      <c r="A56" s="25" t="s">
        <v>24</v>
      </c>
      <c r="B56" s="2">
        <v>112</v>
      </c>
      <c r="D56" s="11">
        <v>1228855.2064903844</v>
      </c>
    </row>
    <row r="57" spans="1:4" x14ac:dyDescent="0.25">
      <c r="A57" s="25" t="s">
        <v>25</v>
      </c>
      <c r="B57" s="2">
        <v>142</v>
      </c>
      <c r="D57" s="11">
        <v>1494136.1900000002</v>
      </c>
    </row>
    <row r="58" spans="1:4" x14ac:dyDescent="0.25">
      <c r="A58" s="25" t="s">
        <v>26</v>
      </c>
      <c r="B58" s="2">
        <v>130</v>
      </c>
      <c r="D58" s="11">
        <v>1474614.23</v>
      </c>
    </row>
    <row r="59" spans="1:4" x14ac:dyDescent="0.25">
      <c r="A59" s="25" t="s">
        <v>27</v>
      </c>
      <c r="B59" s="2">
        <v>159</v>
      </c>
      <c r="D59" s="11">
        <v>1973266.1000635764</v>
      </c>
    </row>
    <row r="60" spans="1:4" x14ac:dyDescent="0.25">
      <c r="A60" s="25" t="s">
        <v>29</v>
      </c>
      <c r="B60" s="2">
        <v>77</v>
      </c>
      <c r="D60" s="11">
        <v>963710.90341791068</v>
      </c>
    </row>
    <row r="61" spans="1:4" x14ac:dyDescent="0.25">
      <c r="A61" s="25" t="s">
        <v>30</v>
      </c>
      <c r="B61" s="2">
        <v>69</v>
      </c>
      <c r="D61" s="11">
        <v>769015.60579591838</v>
      </c>
    </row>
    <row r="62" spans="1:4" x14ac:dyDescent="0.25">
      <c r="A62" s="25" t="s">
        <v>31</v>
      </c>
      <c r="B62" s="2">
        <v>102</v>
      </c>
      <c r="D62" s="11">
        <v>1155782.7774000003</v>
      </c>
    </row>
    <row r="63" spans="1:4" x14ac:dyDescent="0.25">
      <c r="A63" s="25" t="s">
        <v>32</v>
      </c>
      <c r="B63" s="2">
        <v>97</v>
      </c>
      <c r="D63" s="11">
        <v>1283242.9722352941</v>
      </c>
    </row>
    <row r="64" spans="1:4" x14ac:dyDescent="0.25">
      <c r="A64" s="25" t="s">
        <v>33</v>
      </c>
      <c r="B64" s="2">
        <v>555</v>
      </c>
      <c r="D64" s="11">
        <v>6459155.6188823534</v>
      </c>
    </row>
    <row r="65" spans="1:4" x14ac:dyDescent="0.25">
      <c r="A65" s="25" t="s">
        <v>34</v>
      </c>
      <c r="B65" s="2">
        <v>148</v>
      </c>
      <c r="D65" s="11">
        <v>1871349.404960396</v>
      </c>
    </row>
    <row r="66" spans="1:4" x14ac:dyDescent="0.25">
      <c r="A66" s="34" t="s">
        <v>35</v>
      </c>
      <c r="B66" s="60">
        <v>3605</v>
      </c>
      <c r="D66" s="11">
        <f>SUM(D47:D65)</f>
        <v>45058631.244672276</v>
      </c>
    </row>
    <row r="67" spans="1:4" ht="30" x14ac:dyDescent="0.25">
      <c r="A67" s="25" t="s">
        <v>38</v>
      </c>
      <c r="B67" s="2">
        <v>820</v>
      </c>
      <c r="D67" s="11">
        <v>11101958.816874364</v>
      </c>
    </row>
    <row r="68" spans="1:4" x14ac:dyDescent="0.25">
      <c r="A68" s="25" t="s">
        <v>42</v>
      </c>
      <c r="B68" s="2">
        <v>1204</v>
      </c>
      <c r="D68" s="11">
        <v>23385292.40777256</v>
      </c>
    </row>
    <row r="69" spans="1:4" x14ac:dyDescent="0.25">
      <c r="A69" s="25" t="s">
        <v>47</v>
      </c>
      <c r="B69" s="2">
        <v>1350</v>
      </c>
      <c r="D69" s="11">
        <v>18801781.303885471</v>
      </c>
    </row>
    <row r="70" spans="1:4" x14ac:dyDescent="0.25">
      <c r="A70" s="34" t="s">
        <v>48</v>
      </c>
      <c r="B70" s="60">
        <v>3374</v>
      </c>
      <c r="D70" s="11">
        <f>SUM(D67:D69)</f>
        <v>53289032.528532401</v>
      </c>
    </row>
    <row r="71" spans="1:4" x14ac:dyDescent="0.25">
      <c r="A71" s="25" t="s">
        <v>56</v>
      </c>
      <c r="B71" s="2">
        <v>2791</v>
      </c>
      <c r="D71" s="11">
        <v>41489003.724545166</v>
      </c>
    </row>
    <row r="72" spans="1:4" ht="30" x14ac:dyDescent="0.25">
      <c r="A72" s="25" t="s">
        <v>63</v>
      </c>
      <c r="B72" s="2">
        <v>72</v>
      </c>
      <c r="D72" s="11">
        <v>1191440.8282179488</v>
      </c>
    </row>
    <row r="73" spans="1:4" x14ac:dyDescent="0.25">
      <c r="A73" s="25" t="s">
        <v>64</v>
      </c>
      <c r="B73" s="2">
        <v>1900</v>
      </c>
      <c r="D73" s="11">
        <v>38480514.940670364</v>
      </c>
    </row>
    <row r="74" spans="1:4" x14ac:dyDescent="0.25">
      <c r="A74" s="34" t="s">
        <v>65</v>
      </c>
      <c r="B74" s="60">
        <v>4763</v>
      </c>
      <c r="D74" s="11">
        <f>SUM(D71:D73)</f>
        <v>81160959.493433475</v>
      </c>
    </row>
    <row r="75" spans="1:4" x14ac:dyDescent="0.25">
      <c r="A75" s="34" t="s">
        <v>92</v>
      </c>
      <c r="B75" s="60">
        <v>11742</v>
      </c>
      <c r="D75" s="11">
        <f>D66+D70+D74</f>
        <v>179508623.26663816</v>
      </c>
    </row>
    <row r="76" spans="1:4" x14ac:dyDescent="0.25">
      <c r="A76" s="127" t="s">
        <v>106</v>
      </c>
      <c r="B76" s="127"/>
      <c r="D76" s="11"/>
    </row>
    <row r="77" spans="1:4" x14ac:dyDescent="0.25">
      <c r="A77" s="25" t="s">
        <v>61</v>
      </c>
      <c r="B77" s="2">
        <v>765</v>
      </c>
      <c r="D77" s="11">
        <v>25806224.731875338</v>
      </c>
    </row>
    <row r="78" spans="1:4" x14ac:dyDescent="0.25">
      <c r="A78" s="34" t="s">
        <v>65</v>
      </c>
      <c r="B78" s="60">
        <v>765</v>
      </c>
      <c r="D78" s="11">
        <f>SUM(D77)</f>
        <v>25806224.731875338</v>
      </c>
    </row>
    <row r="79" spans="1:4" x14ac:dyDescent="0.25">
      <c r="A79" s="34" t="s">
        <v>92</v>
      </c>
      <c r="B79" s="60">
        <v>765</v>
      </c>
      <c r="D79" s="11">
        <f>D78</f>
        <v>25806224.731875338</v>
      </c>
    </row>
    <row r="80" spans="1:4" x14ac:dyDescent="0.25">
      <c r="A80" s="127" t="s">
        <v>141</v>
      </c>
      <c r="B80" s="127"/>
      <c r="D80" s="11"/>
    </row>
    <row r="81" spans="1:4" x14ac:dyDescent="0.25">
      <c r="A81" s="25" t="s">
        <v>8</v>
      </c>
      <c r="B81" s="2">
        <v>300</v>
      </c>
      <c r="D81" s="11">
        <v>5926230.9703030307</v>
      </c>
    </row>
    <row r="82" spans="1:4" x14ac:dyDescent="0.25">
      <c r="A82" s="25" t="s">
        <v>10</v>
      </c>
      <c r="B82" s="2">
        <v>157</v>
      </c>
      <c r="D82" s="11">
        <v>3112911.6400000006</v>
      </c>
    </row>
    <row r="83" spans="1:4" ht="15" customHeight="1" x14ac:dyDescent="0.25">
      <c r="A83" s="25" t="s">
        <v>21</v>
      </c>
      <c r="B83" s="2">
        <v>261</v>
      </c>
      <c r="D83" s="11">
        <v>5149160.92</v>
      </c>
    </row>
    <row r="84" spans="1:4" x14ac:dyDescent="0.25">
      <c r="A84" s="25" t="s">
        <v>34</v>
      </c>
      <c r="B84" s="2">
        <v>0</v>
      </c>
      <c r="D84" s="11"/>
    </row>
    <row r="85" spans="1:4" x14ac:dyDescent="0.25">
      <c r="A85" s="34" t="s">
        <v>35</v>
      </c>
      <c r="B85" s="60">
        <v>718</v>
      </c>
      <c r="D85" s="11">
        <f>SUM(D81:D84)</f>
        <v>14188303.530303031</v>
      </c>
    </row>
    <row r="86" spans="1:4" ht="30" x14ac:dyDescent="0.25">
      <c r="A86" s="25" t="s">
        <v>38</v>
      </c>
      <c r="B86" s="2">
        <v>3040</v>
      </c>
      <c r="D86" s="11">
        <v>71714487.448014647</v>
      </c>
    </row>
    <row r="87" spans="1:4" x14ac:dyDescent="0.25">
      <c r="A87" s="34" t="s">
        <v>48</v>
      </c>
      <c r="B87" s="60">
        <v>3040</v>
      </c>
      <c r="D87" s="11">
        <f>SUM(D86)</f>
        <v>71714487.448014647</v>
      </c>
    </row>
    <row r="88" spans="1:4" ht="30" x14ac:dyDescent="0.25">
      <c r="A88" s="25" t="s">
        <v>63</v>
      </c>
      <c r="B88" s="2">
        <v>2605</v>
      </c>
      <c r="D88" s="11">
        <v>60867687.568471171</v>
      </c>
    </row>
    <row r="89" spans="1:4" x14ac:dyDescent="0.25">
      <c r="A89" s="25" t="s">
        <v>64</v>
      </c>
      <c r="B89" s="2">
        <v>3060</v>
      </c>
      <c r="D89" s="11">
        <v>72725365.221860275</v>
      </c>
    </row>
    <row r="90" spans="1:4" x14ac:dyDescent="0.25">
      <c r="A90" s="34" t="s">
        <v>65</v>
      </c>
      <c r="B90" s="60">
        <v>5665</v>
      </c>
      <c r="D90" s="11">
        <f>SUM(D88:D89)</f>
        <v>133593052.79033145</v>
      </c>
    </row>
    <row r="91" spans="1:4" x14ac:dyDescent="0.25">
      <c r="A91" s="25" t="s">
        <v>66</v>
      </c>
      <c r="B91" s="2">
        <v>159</v>
      </c>
      <c r="D91" s="11">
        <v>3687412.4505782486</v>
      </c>
    </row>
    <row r="92" spans="1:4" x14ac:dyDescent="0.25">
      <c r="A92" s="34" t="s">
        <v>69</v>
      </c>
      <c r="B92" s="60">
        <v>159</v>
      </c>
      <c r="D92" s="11">
        <f>SUM(D91)</f>
        <v>3687412.4505782486</v>
      </c>
    </row>
    <row r="93" spans="1:4" x14ac:dyDescent="0.25">
      <c r="A93" s="34" t="s">
        <v>92</v>
      </c>
      <c r="B93" s="60">
        <v>9582</v>
      </c>
      <c r="D93" s="11">
        <f>D85+D87+D90+D92</f>
        <v>223183256.21922737</v>
      </c>
    </row>
    <row r="94" spans="1:4" x14ac:dyDescent="0.25">
      <c r="A94" s="127" t="s">
        <v>142</v>
      </c>
      <c r="B94" s="127"/>
      <c r="D94" s="11"/>
    </row>
    <row r="95" spans="1:4" x14ac:dyDescent="0.25">
      <c r="A95" s="25" t="s">
        <v>8</v>
      </c>
      <c r="B95" s="2">
        <v>798</v>
      </c>
      <c r="D95" s="11">
        <v>23286939.872699726</v>
      </c>
    </row>
    <row r="96" spans="1:4" x14ac:dyDescent="0.25">
      <c r="A96" s="25" t="s">
        <v>10</v>
      </c>
      <c r="B96" s="2">
        <v>283</v>
      </c>
      <c r="D96" s="11">
        <v>5571773.8554246733</v>
      </c>
    </row>
    <row r="97" spans="1:4" ht="30" x14ac:dyDescent="0.25">
      <c r="A97" s="25" t="s">
        <v>11</v>
      </c>
      <c r="B97" s="2">
        <v>443</v>
      </c>
      <c r="D97" s="11">
        <v>3048088.3258969607</v>
      </c>
    </row>
    <row r="98" spans="1:4" x14ac:dyDescent="0.25">
      <c r="A98" s="25" t="s">
        <v>12</v>
      </c>
      <c r="B98" s="2">
        <v>185</v>
      </c>
      <c r="D98" s="11">
        <v>2446374.1460093502</v>
      </c>
    </row>
    <row r="99" spans="1:4" x14ac:dyDescent="0.25">
      <c r="A99" s="25" t="s">
        <v>21</v>
      </c>
      <c r="B99" s="2">
        <v>287</v>
      </c>
      <c r="D99" s="11">
        <v>3759840.2904521273</v>
      </c>
    </row>
    <row r="100" spans="1:4" x14ac:dyDescent="0.25">
      <c r="A100" s="25" t="s">
        <v>23</v>
      </c>
      <c r="B100" s="2">
        <v>298</v>
      </c>
      <c r="D100" s="11">
        <v>12166225.651179072</v>
      </c>
    </row>
    <row r="101" spans="1:4" x14ac:dyDescent="0.25">
      <c r="A101" s="25" t="s">
        <v>26</v>
      </c>
      <c r="B101" s="2">
        <v>215</v>
      </c>
      <c r="D101" s="11">
        <v>1930280.7149676448</v>
      </c>
    </row>
    <row r="102" spans="1:4" x14ac:dyDescent="0.25">
      <c r="A102" s="25" t="s">
        <v>29</v>
      </c>
      <c r="B102" s="2">
        <v>37</v>
      </c>
      <c r="D102" s="11">
        <v>629113.29351954302</v>
      </c>
    </row>
    <row r="103" spans="1:4" x14ac:dyDescent="0.25">
      <c r="A103" s="25" t="s">
        <v>32</v>
      </c>
      <c r="B103" s="2">
        <v>637</v>
      </c>
      <c r="D103" s="11">
        <v>16361598.615813617</v>
      </c>
    </row>
    <row r="104" spans="1:4" x14ac:dyDescent="0.25">
      <c r="A104" s="25" t="s">
        <v>33</v>
      </c>
      <c r="B104" s="2">
        <v>379</v>
      </c>
      <c r="D104" s="11">
        <v>6104089.8528000014</v>
      </c>
    </row>
    <row r="105" spans="1:4" x14ac:dyDescent="0.25">
      <c r="A105" s="25" t="s">
        <v>34</v>
      </c>
      <c r="B105" s="2">
        <v>489</v>
      </c>
      <c r="D105" s="11">
        <v>12109042.670638498</v>
      </c>
    </row>
    <row r="106" spans="1:4" x14ac:dyDescent="0.25">
      <c r="A106" s="34" t="s">
        <v>35</v>
      </c>
      <c r="B106" s="60">
        <v>4051</v>
      </c>
      <c r="D106" s="11">
        <f>SUM(D95:D105)</f>
        <v>87413367.289401218</v>
      </c>
    </row>
    <row r="107" spans="1:4" ht="30" x14ac:dyDescent="0.25">
      <c r="A107" s="25" t="s">
        <v>38</v>
      </c>
      <c r="B107" s="2">
        <v>2319</v>
      </c>
      <c r="D107" s="11">
        <v>31252041.219754666</v>
      </c>
    </row>
    <row r="108" spans="1:4" x14ac:dyDescent="0.25">
      <c r="A108" s="25" t="s">
        <v>42</v>
      </c>
      <c r="B108" s="2">
        <v>7236</v>
      </c>
      <c r="D108" s="11">
        <v>420774535.16716421</v>
      </c>
    </row>
    <row r="109" spans="1:4" x14ac:dyDescent="0.25">
      <c r="A109" s="34" t="s">
        <v>48</v>
      </c>
      <c r="B109" s="60">
        <v>9555</v>
      </c>
      <c r="D109" s="11">
        <f>SUM(D107:D108)</f>
        <v>452026576.3869189</v>
      </c>
    </row>
    <row r="110" spans="1:4" x14ac:dyDescent="0.25">
      <c r="A110" s="25" t="s">
        <v>143</v>
      </c>
      <c r="B110" s="2">
        <v>4267</v>
      </c>
      <c r="D110" s="11">
        <v>67273220.629437745</v>
      </c>
    </row>
    <row r="111" spans="1:4" ht="30" x14ac:dyDescent="0.25">
      <c r="A111" s="25" t="s">
        <v>63</v>
      </c>
      <c r="B111" s="2">
        <v>400</v>
      </c>
      <c r="D111" s="11">
        <v>7379780.2131452188</v>
      </c>
    </row>
    <row r="112" spans="1:4" x14ac:dyDescent="0.25">
      <c r="A112" s="34" t="s">
        <v>65</v>
      </c>
      <c r="B112" s="60">
        <v>4667</v>
      </c>
      <c r="D112" s="11">
        <f>SUM(D110:D111)</f>
        <v>74653000.842582971</v>
      </c>
    </row>
    <row r="113" spans="1:4" x14ac:dyDescent="0.25">
      <c r="A113" s="25" t="s">
        <v>66</v>
      </c>
      <c r="B113" s="2">
        <v>156</v>
      </c>
      <c r="D113" s="11">
        <v>7378095.1970602134</v>
      </c>
    </row>
    <row r="114" spans="1:4" x14ac:dyDescent="0.25">
      <c r="A114" s="34" t="s">
        <v>69</v>
      </c>
      <c r="B114" s="60">
        <v>156</v>
      </c>
      <c r="D114" s="11">
        <f>SUM(D113)</f>
        <v>7378095.1970602134</v>
      </c>
    </row>
    <row r="115" spans="1:4" x14ac:dyDescent="0.25">
      <c r="A115" s="34" t="s">
        <v>92</v>
      </c>
      <c r="B115" s="60">
        <v>18429</v>
      </c>
      <c r="D115" s="11">
        <f>D106+D109+D112+D114</f>
        <v>621471039.71596324</v>
      </c>
    </row>
    <row r="116" spans="1:4" x14ac:dyDescent="0.25">
      <c r="A116" s="127" t="s">
        <v>108</v>
      </c>
      <c r="B116" s="127"/>
      <c r="D116" s="11"/>
    </row>
    <row r="117" spans="1:4" ht="30" x14ac:dyDescent="0.25">
      <c r="A117" s="25" t="s">
        <v>24</v>
      </c>
      <c r="B117" s="2">
        <v>170</v>
      </c>
      <c r="D117" s="11">
        <v>2251593.8048322587</v>
      </c>
    </row>
    <row r="118" spans="1:4" x14ac:dyDescent="0.25">
      <c r="A118" s="34" t="s">
        <v>35</v>
      </c>
      <c r="B118" s="60">
        <v>170</v>
      </c>
      <c r="D118" s="11">
        <f>SUM(D117)</f>
        <v>2251593.8048322587</v>
      </c>
    </row>
    <row r="119" spans="1:4" x14ac:dyDescent="0.25">
      <c r="A119" s="25" t="s">
        <v>41</v>
      </c>
      <c r="B119" s="2">
        <v>744</v>
      </c>
      <c r="D119" s="11">
        <v>18576794.624667499</v>
      </c>
    </row>
    <row r="120" spans="1:4" x14ac:dyDescent="0.25">
      <c r="A120" s="25" t="s">
        <v>42</v>
      </c>
      <c r="B120" s="2">
        <v>718</v>
      </c>
      <c r="D120" s="11">
        <v>15033209.246747687</v>
      </c>
    </row>
    <row r="121" spans="1:4" x14ac:dyDescent="0.25">
      <c r="A121" s="25" t="s">
        <v>47</v>
      </c>
      <c r="B121" s="2">
        <v>1062</v>
      </c>
      <c r="D121" s="11">
        <v>27625287.105955146</v>
      </c>
    </row>
    <row r="122" spans="1:4" x14ac:dyDescent="0.25">
      <c r="A122" s="34" t="s">
        <v>48</v>
      </c>
      <c r="B122" s="60">
        <v>2524</v>
      </c>
      <c r="D122" s="11">
        <f>SUM(D119:D121)</f>
        <v>61235290.977370329</v>
      </c>
    </row>
    <row r="123" spans="1:4" x14ac:dyDescent="0.25">
      <c r="A123" s="25" t="s">
        <v>56</v>
      </c>
      <c r="B123" s="2">
        <v>1349</v>
      </c>
      <c r="D123" s="11">
        <v>33262871.373961702</v>
      </c>
    </row>
    <row r="124" spans="1:4" x14ac:dyDescent="0.25">
      <c r="A124" s="25" t="s">
        <v>60</v>
      </c>
      <c r="B124" s="2">
        <v>867</v>
      </c>
      <c r="D124" s="11">
        <v>17514951.189265601</v>
      </c>
    </row>
    <row r="125" spans="1:4" ht="30" x14ac:dyDescent="0.25">
      <c r="A125" s="25" t="s">
        <v>63</v>
      </c>
      <c r="B125" s="2">
        <v>370</v>
      </c>
      <c r="D125" s="11">
        <v>11396631.484392725</v>
      </c>
    </row>
    <row r="126" spans="1:4" x14ac:dyDescent="0.25">
      <c r="A126" s="25" t="s">
        <v>64</v>
      </c>
      <c r="B126" s="2">
        <v>920</v>
      </c>
      <c r="D126" s="11">
        <v>22980375.402051926</v>
      </c>
    </row>
    <row r="127" spans="1:4" x14ac:dyDescent="0.25">
      <c r="A127" s="34" t="s">
        <v>65</v>
      </c>
      <c r="B127" s="60">
        <v>3506</v>
      </c>
      <c r="D127" s="11">
        <f>SUM(D123:D126)</f>
        <v>85154829.449671954</v>
      </c>
    </row>
    <row r="128" spans="1:4" x14ac:dyDescent="0.25">
      <c r="A128" s="25" t="s">
        <v>66</v>
      </c>
      <c r="B128" s="2">
        <v>38</v>
      </c>
      <c r="D128" s="11">
        <v>905502.83439684624</v>
      </c>
    </row>
    <row r="129" spans="1:4" x14ac:dyDescent="0.25">
      <c r="A129" s="34" t="s">
        <v>69</v>
      </c>
      <c r="B129" s="60">
        <v>38</v>
      </c>
      <c r="D129" s="11">
        <f>SUM(D128)</f>
        <v>905502.83439684624</v>
      </c>
    </row>
    <row r="130" spans="1:4" x14ac:dyDescent="0.25">
      <c r="A130" s="25" t="s">
        <v>109</v>
      </c>
      <c r="B130" s="2">
        <v>8</v>
      </c>
      <c r="D130" s="11">
        <v>666970.72270769242</v>
      </c>
    </row>
    <row r="131" spans="1:4" x14ac:dyDescent="0.25">
      <c r="A131" s="34" t="s">
        <v>91</v>
      </c>
      <c r="B131" s="60">
        <v>8</v>
      </c>
      <c r="D131" s="11">
        <f>SUM(D130)</f>
        <v>666970.72270769242</v>
      </c>
    </row>
    <row r="132" spans="1:4" x14ac:dyDescent="0.25">
      <c r="A132" s="34" t="s">
        <v>92</v>
      </c>
      <c r="B132" s="60">
        <v>6246</v>
      </c>
      <c r="D132" s="11">
        <f>D118+D122+D127+D129+D131</f>
        <v>150214187.78897905</v>
      </c>
    </row>
    <row r="133" spans="1:4" x14ac:dyDescent="0.25">
      <c r="A133" s="127" t="s">
        <v>144</v>
      </c>
      <c r="B133" s="127"/>
      <c r="D133" s="11"/>
    </row>
    <row r="134" spans="1:4" x14ac:dyDescent="0.25">
      <c r="A134" s="25" t="s">
        <v>8</v>
      </c>
      <c r="B134" s="2">
        <v>588</v>
      </c>
      <c r="D134" s="11">
        <v>14076754.683592357</v>
      </c>
    </row>
    <row r="135" spans="1:4" x14ac:dyDescent="0.25">
      <c r="A135" s="34" t="s">
        <v>35</v>
      </c>
      <c r="B135" s="60">
        <v>588</v>
      </c>
      <c r="D135" s="11">
        <f>SUM(D134)</f>
        <v>14076754.683592357</v>
      </c>
    </row>
    <row r="136" spans="1:4" ht="15" customHeight="1" x14ac:dyDescent="0.25">
      <c r="A136" s="25" t="s">
        <v>42</v>
      </c>
      <c r="B136" s="2">
        <v>129</v>
      </c>
      <c r="D136" s="11">
        <v>4898707.6433444628</v>
      </c>
    </row>
    <row r="137" spans="1:4" x14ac:dyDescent="0.25">
      <c r="A137" s="25" t="s">
        <v>47</v>
      </c>
      <c r="B137" s="2">
        <v>912</v>
      </c>
      <c r="D137" s="11">
        <v>29836658.804555293</v>
      </c>
    </row>
    <row r="138" spans="1:4" x14ac:dyDescent="0.25">
      <c r="A138" s="34" t="s">
        <v>48</v>
      </c>
      <c r="B138" s="60">
        <v>1041</v>
      </c>
      <c r="D138" s="11">
        <f>SUM(D136:D137)</f>
        <v>34735366.447899759</v>
      </c>
    </row>
    <row r="139" spans="1:4" x14ac:dyDescent="0.25">
      <c r="A139" s="25" t="s">
        <v>64</v>
      </c>
      <c r="B139" s="2">
        <v>560</v>
      </c>
      <c r="D139" s="11">
        <v>25425876.017999999</v>
      </c>
    </row>
    <row r="140" spans="1:4" x14ac:dyDescent="0.25">
      <c r="A140" s="34" t="s">
        <v>65</v>
      </c>
      <c r="B140" s="60">
        <v>560</v>
      </c>
      <c r="D140" s="11">
        <f>SUM(D139)</f>
        <v>25425876.017999999</v>
      </c>
    </row>
    <row r="141" spans="1:4" x14ac:dyDescent="0.25">
      <c r="A141" s="25" t="s">
        <v>66</v>
      </c>
      <c r="B141" s="2">
        <v>30</v>
      </c>
      <c r="D141" s="11">
        <v>813105.0322848612</v>
      </c>
    </row>
    <row r="142" spans="1:4" x14ac:dyDescent="0.25">
      <c r="A142" s="34" t="s">
        <v>69</v>
      </c>
      <c r="B142" s="60">
        <v>30</v>
      </c>
      <c r="D142" s="11">
        <f>SUM(D141)</f>
        <v>813105.0322848612</v>
      </c>
    </row>
    <row r="143" spans="1:4" x14ac:dyDescent="0.25">
      <c r="A143" s="34" t="s">
        <v>92</v>
      </c>
      <c r="B143" s="60">
        <v>2219</v>
      </c>
      <c r="D143" s="11">
        <f>D135+D138+D140+D142</f>
        <v>75051102.181776971</v>
      </c>
    </row>
    <row r="144" spans="1:4" x14ac:dyDescent="0.25">
      <c r="A144" s="127" t="s">
        <v>145</v>
      </c>
      <c r="B144" s="127"/>
      <c r="D144" s="11"/>
    </row>
    <row r="145" spans="1:4" x14ac:dyDescent="0.25">
      <c r="A145" s="25" t="s">
        <v>64</v>
      </c>
      <c r="B145" s="2">
        <v>250</v>
      </c>
      <c r="D145" s="11">
        <v>26048985.913730934</v>
      </c>
    </row>
    <row r="146" spans="1:4" x14ac:dyDescent="0.25">
      <c r="A146" s="34" t="s">
        <v>65</v>
      </c>
      <c r="B146" s="60">
        <v>250</v>
      </c>
      <c r="D146" s="11">
        <f>SUM(D145)</f>
        <v>26048985.913730934</v>
      </c>
    </row>
    <row r="147" spans="1:4" x14ac:dyDescent="0.25">
      <c r="A147" s="34" t="s">
        <v>92</v>
      </c>
      <c r="B147" s="60">
        <v>250</v>
      </c>
      <c r="D147" s="11">
        <f>D146</f>
        <v>26048985.913730934</v>
      </c>
    </row>
    <row r="148" spans="1:4" x14ac:dyDescent="0.25">
      <c r="A148" s="127" t="s">
        <v>118</v>
      </c>
      <c r="B148" s="127"/>
      <c r="D148" s="11"/>
    </row>
    <row r="149" spans="1:4" x14ac:dyDescent="0.25">
      <c r="A149" s="25" t="s">
        <v>64</v>
      </c>
      <c r="B149" s="2">
        <v>3517</v>
      </c>
      <c r="D149" s="11">
        <v>160531790.3174535</v>
      </c>
    </row>
    <row r="150" spans="1:4" ht="30" x14ac:dyDescent="0.25">
      <c r="A150" s="25" t="s">
        <v>63</v>
      </c>
      <c r="B150" s="2">
        <v>670</v>
      </c>
      <c r="D150" s="11">
        <v>8935857.8217247855</v>
      </c>
    </row>
    <row r="151" spans="1:4" x14ac:dyDescent="0.25">
      <c r="A151" s="34" t="s">
        <v>65</v>
      </c>
      <c r="B151" s="60">
        <v>4397</v>
      </c>
      <c r="D151" s="11">
        <f>SUM(D149:D150)</f>
        <v>169467648.13917828</v>
      </c>
    </row>
    <row r="152" spans="1:4" x14ac:dyDescent="0.25">
      <c r="A152" s="25" t="s">
        <v>42</v>
      </c>
      <c r="B152" s="2">
        <v>585</v>
      </c>
      <c r="D152" s="11">
        <v>16501720.361747127</v>
      </c>
    </row>
    <row r="153" spans="1:4" x14ac:dyDescent="0.25">
      <c r="A153" s="34" t="s">
        <v>48</v>
      </c>
      <c r="B153" s="60">
        <v>585</v>
      </c>
      <c r="D153" s="11">
        <f>SUM(D152)</f>
        <v>16501720.361747127</v>
      </c>
    </row>
    <row r="154" spans="1:4" x14ac:dyDescent="0.25">
      <c r="A154" s="25" t="s">
        <v>66</v>
      </c>
      <c r="B154" s="2">
        <v>70</v>
      </c>
      <c r="D154" s="11">
        <v>874088.51296094269</v>
      </c>
    </row>
    <row r="155" spans="1:4" x14ac:dyDescent="0.25">
      <c r="A155" s="34" t="s">
        <v>69</v>
      </c>
      <c r="B155" s="60">
        <v>70</v>
      </c>
      <c r="D155" s="11">
        <f>SUM(D154)</f>
        <v>874088.51296094269</v>
      </c>
    </row>
    <row r="156" spans="1:4" x14ac:dyDescent="0.25">
      <c r="A156" s="34" t="s">
        <v>92</v>
      </c>
      <c r="B156" s="60">
        <v>5052</v>
      </c>
      <c r="D156" s="11">
        <f>D151+D153+D155</f>
        <v>186843457.01388633</v>
      </c>
    </row>
    <row r="157" spans="1:4" x14ac:dyDescent="0.25">
      <c r="A157" s="127" t="s">
        <v>146</v>
      </c>
      <c r="B157" s="127"/>
      <c r="D157" s="11"/>
    </row>
    <row r="158" spans="1:4" x14ac:dyDescent="0.25">
      <c r="A158" s="25" t="s">
        <v>64</v>
      </c>
      <c r="B158" s="2">
        <v>608</v>
      </c>
      <c r="D158" s="11">
        <v>31111164.67660949</v>
      </c>
    </row>
    <row r="159" spans="1:4" x14ac:dyDescent="0.25">
      <c r="A159" s="25" t="s">
        <v>56</v>
      </c>
      <c r="B159" s="2">
        <v>838</v>
      </c>
      <c r="D159" s="11">
        <v>25640497.611847389</v>
      </c>
    </row>
    <row r="160" spans="1:4" ht="30" x14ac:dyDescent="0.25">
      <c r="A160" s="25" t="s">
        <v>63</v>
      </c>
      <c r="B160" s="2">
        <v>235</v>
      </c>
      <c r="D160" s="11">
        <v>3281304.3024545396</v>
      </c>
    </row>
    <row r="161" spans="1:4" x14ac:dyDescent="0.25">
      <c r="A161" s="34" t="s">
        <v>65</v>
      </c>
      <c r="B161" s="60">
        <v>1681</v>
      </c>
      <c r="D161" s="11">
        <f>SUM(D158:D160)</f>
        <v>60032966.590911418</v>
      </c>
    </row>
    <row r="162" spans="1:4" ht="30" x14ac:dyDescent="0.25">
      <c r="A162" s="25" t="s">
        <v>38</v>
      </c>
      <c r="B162" s="2">
        <v>380</v>
      </c>
      <c r="D162" s="11">
        <v>8508240.4366148505</v>
      </c>
    </row>
    <row r="163" spans="1:4" x14ac:dyDescent="0.25">
      <c r="A163" s="25" t="s">
        <v>42</v>
      </c>
      <c r="B163" s="2">
        <v>507</v>
      </c>
      <c r="D163" s="11">
        <v>16610919.721364327</v>
      </c>
    </row>
    <row r="164" spans="1:4" x14ac:dyDescent="0.25">
      <c r="A164" s="34" t="s">
        <v>48</v>
      </c>
      <c r="B164" s="60">
        <v>887</v>
      </c>
      <c r="D164" s="11">
        <f>SUM(D162:D163)</f>
        <v>25119160.157979175</v>
      </c>
    </row>
    <row r="165" spans="1:4" x14ac:dyDescent="0.25">
      <c r="A165" s="34" t="s">
        <v>92</v>
      </c>
      <c r="B165" s="60">
        <v>2568</v>
      </c>
      <c r="D165" s="11">
        <f>D161+D164</f>
        <v>85152126.748890594</v>
      </c>
    </row>
    <row r="166" spans="1:4" x14ac:dyDescent="0.25">
      <c r="A166" s="127" t="s">
        <v>132</v>
      </c>
      <c r="B166" s="127"/>
      <c r="D166" s="11"/>
    </row>
    <row r="167" spans="1:4" x14ac:dyDescent="0.25">
      <c r="A167" s="25" t="s">
        <v>64</v>
      </c>
      <c r="B167" s="2">
        <v>1388</v>
      </c>
      <c r="D167" s="11">
        <v>37805062.279999994</v>
      </c>
    </row>
    <row r="168" spans="1:4" ht="30" x14ac:dyDescent="0.25">
      <c r="A168" s="25" t="s">
        <v>63</v>
      </c>
      <c r="B168" s="2">
        <v>1696</v>
      </c>
      <c r="D168" s="11">
        <v>24529886.790885799</v>
      </c>
    </row>
    <row r="169" spans="1:4" x14ac:dyDescent="0.25">
      <c r="A169" s="25" t="s">
        <v>54</v>
      </c>
      <c r="B169" s="2">
        <v>262</v>
      </c>
      <c r="D169" s="11">
        <v>6776201.5726409582</v>
      </c>
    </row>
    <row r="170" spans="1:4" x14ac:dyDescent="0.25">
      <c r="A170" s="25" t="s">
        <v>56</v>
      </c>
      <c r="B170" s="2">
        <v>4477</v>
      </c>
      <c r="D170" s="11">
        <v>123297183.41277377</v>
      </c>
    </row>
    <row r="171" spans="1:4" x14ac:dyDescent="0.25">
      <c r="A171" s="34" t="s">
        <v>65</v>
      </c>
      <c r="B171" s="60">
        <v>7823</v>
      </c>
      <c r="D171" s="11">
        <f>SUM(D167:D170)</f>
        <v>192408334.05630052</v>
      </c>
    </row>
    <row r="172" spans="1:4" x14ac:dyDescent="0.25">
      <c r="A172" s="25" t="s">
        <v>47</v>
      </c>
      <c r="B172" s="61">
        <v>1175</v>
      </c>
      <c r="D172" s="11">
        <v>35195067.528026789</v>
      </c>
    </row>
    <row r="173" spans="1:4" ht="30" x14ac:dyDescent="0.25">
      <c r="A173" s="25" t="s">
        <v>38</v>
      </c>
      <c r="B173" s="2">
        <v>1180</v>
      </c>
      <c r="D173" s="11">
        <v>21257388.161226667</v>
      </c>
    </row>
    <row r="174" spans="1:4" x14ac:dyDescent="0.25">
      <c r="A174" s="25" t="s">
        <v>42</v>
      </c>
      <c r="B174" s="2">
        <v>1437</v>
      </c>
      <c r="D174" s="11">
        <v>37016713.178514473</v>
      </c>
    </row>
    <row r="175" spans="1:4" x14ac:dyDescent="0.25">
      <c r="A175" s="34" t="s">
        <v>48</v>
      </c>
      <c r="B175" s="60">
        <v>3792</v>
      </c>
      <c r="D175" s="11">
        <f>SUM(D172:D174)</f>
        <v>93469168.86776793</v>
      </c>
    </row>
    <row r="176" spans="1:4" x14ac:dyDescent="0.25">
      <c r="A176" s="25" t="s">
        <v>8</v>
      </c>
      <c r="B176" s="2">
        <v>1102</v>
      </c>
      <c r="D176" s="11">
        <v>22796766.77853065</v>
      </c>
    </row>
    <row r="177" spans="1:4" x14ac:dyDescent="0.25">
      <c r="A177" s="25" t="s">
        <v>9</v>
      </c>
      <c r="B177" s="2">
        <v>374</v>
      </c>
      <c r="D177" s="11">
        <v>5355712.1015680516</v>
      </c>
    </row>
    <row r="178" spans="1:4" x14ac:dyDescent="0.25">
      <c r="A178" s="25" t="s">
        <v>10</v>
      </c>
      <c r="B178" s="2">
        <v>478</v>
      </c>
      <c r="D178" s="11">
        <v>9293775.8504353091</v>
      </c>
    </row>
    <row r="179" spans="1:4" ht="30" x14ac:dyDescent="0.25">
      <c r="A179" s="25" t="s">
        <v>11</v>
      </c>
      <c r="B179" s="2">
        <v>406</v>
      </c>
      <c r="D179" s="11">
        <v>6767927.5678983284</v>
      </c>
    </row>
    <row r="180" spans="1:4" x14ac:dyDescent="0.25">
      <c r="A180" s="25" t="s">
        <v>12</v>
      </c>
      <c r="B180" s="2">
        <v>528</v>
      </c>
      <c r="D180" s="11">
        <v>10292594.945875295</v>
      </c>
    </row>
    <row r="181" spans="1:4" x14ac:dyDescent="0.25">
      <c r="A181" s="25" t="s">
        <v>13</v>
      </c>
      <c r="B181" s="2">
        <v>746</v>
      </c>
      <c r="D181" s="11">
        <v>11311178.199650409</v>
      </c>
    </row>
    <row r="182" spans="1:4" x14ac:dyDescent="0.25">
      <c r="A182" s="25" t="s">
        <v>21</v>
      </c>
      <c r="B182" s="2">
        <v>629</v>
      </c>
      <c r="D182" s="11">
        <v>11935166.358602921</v>
      </c>
    </row>
    <row r="183" spans="1:4" x14ac:dyDescent="0.25">
      <c r="A183" s="25" t="s">
        <v>22</v>
      </c>
      <c r="B183" s="2">
        <v>563</v>
      </c>
      <c r="D183" s="11">
        <v>10566915.549589882</v>
      </c>
    </row>
    <row r="184" spans="1:4" x14ac:dyDescent="0.25">
      <c r="A184" s="25" t="s">
        <v>23</v>
      </c>
      <c r="B184" s="2">
        <v>473</v>
      </c>
      <c r="D184" s="11">
        <v>9180024.9449931551</v>
      </c>
    </row>
    <row r="185" spans="1:4" ht="30" x14ac:dyDescent="0.25">
      <c r="A185" s="25" t="s">
        <v>24</v>
      </c>
      <c r="B185" s="2">
        <v>264</v>
      </c>
      <c r="D185" s="11">
        <v>3814723.8763785115</v>
      </c>
    </row>
    <row r="186" spans="1:4" x14ac:dyDescent="0.25">
      <c r="A186" s="25" t="s">
        <v>25</v>
      </c>
      <c r="B186" s="2">
        <v>281</v>
      </c>
      <c r="D186" s="11">
        <v>3506446.7294250801</v>
      </c>
    </row>
    <row r="187" spans="1:4" x14ac:dyDescent="0.25">
      <c r="A187" s="25" t="s">
        <v>26</v>
      </c>
      <c r="B187" s="2">
        <v>500</v>
      </c>
      <c r="D187" s="11">
        <v>9505026.2999963779</v>
      </c>
    </row>
    <row r="188" spans="1:4" x14ac:dyDescent="0.25">
      <c r="A188" s="25" t="s">
        <v>27</v>
      </c>
      <c r="B188" s="2">
        <v>396</v>
      </c>
      <c r="D188" s="11">
        <v>6123461.2428084332</v>
      </c>
    </row>
    <row r="189" spans="1:4" x14ac:dyDescent="0.25">
      <c r="A189" s="25" t="s">
        <v>28</v>
      </c>
      <c r="B189" s="2">
        <v>513</v>
      </c>
      <c r="D189" s="11">
        <v>7532557.5850133393</v>
      </c>
    </row>
    <row r="190" spans="1:4" x14ac:dyDescent="0.25">
      <c r="A190" s="25" t="s">
        <v>29</v>
      </c>
      <c r="B190" s="2">
        <v>312</v>
      </c>
      <c r="D190" s="11">
        <v>3924771.652004594</v>
      </c>
    </row>
    <row r="191" spans="1:4" x14ac:dyDescent="0.25">
      <c r="A191" s="25" t="s">
        <v>30</v>
      </c>
      <c r="B191" s="2">
        <v>611</v>
      </c>
      <c r="D191" s="11">
        <v>8159033.2350623244</v>
      </c>
    </row>
    <row r="192" spans="1:4" x14ac:dyDescent="0.25">
      <c r="A192" s="25" t="s">
        <v>31</v>
      </c>
      <c r="B192" s="2">
        <v>598</v>
      </c>
      <c r="D192" s="11">
        <v>8927052.5255990643</v>
      </c>
    </row>
    <row r="193" spans="1:4" x14ac:dyDescent="0.25">
      <c r="A193" s="25" t="s">
        <v>32</v>
      </c>
      <c r="B193" s="2">
        <v>319</v>
      </c>
      <c r="D193" s="11">
        <v>4137731.5990388151</v>
      </c>
    </row>
    <row r="194" spans="1:4" x14ac:dyDescent="0.25">
      <c r="A194" s="25" t="s">
        <v>33</v>
      </c>
      <c r="B194" s="2">
        <v>802</v>
      </c>
      <c r="D194" s="11">
        <v>13947903.74976326</v>
      </c>
    </row>
    <row r="195" spans="1:4" x14ac:dyDescent="0.25">
      <c r="A195" s="25" t="s">
        <v>34</v>
      </c>
      <c r="B195" s="2">
        <v>356</v>
      </c>
      <c r="D195" s="11">
        <v>4689438.6608012663</v>
      </c>
    </row>
    <row r="196" spans="1:4" x14ac:dyDescent="0.25">
      <c r="A196" s="34" t="s">
        <v>35</v>
      </c>
      <c r="B196" s="60">
        <v>10251</v>
      </c>
      <c r="D196" s="11">
        <f>SUM(D176:D195)</f>
        <v>171768209.45303503</v>
      </c>
    </row>
    <row r="197" spans="1:4" x14ac:dyDescent="0.25">
      <c r="A197" s="34" t="s">
        <v>92</v>
      </c>
      <c r="B197" s="60">
        <v>21988</v>
      </c>
      <c r="D197" s="11">
        <f>D171+D175+D196</f>
        <v>457645712.37710345</v>
      </c>
    </row>
    <row r="198" spans="1:4" x14ac:dyDescent="0.25">
      <c r="A198" s="127" t="s">
        <v>111</v>
      </c>
      <c r="B198" s="127"/>
      <c r="D198" s="11"/>
    </row>
    <row r="199" spans="1:4" x14ac:dyDescent="0.25">
      <c r="A199" s="25" t="s">
        <v>8</v>
      </c>
      <c r="B199" s="2">
        <v>288</v>
      </c>
      <c r="D199" s="11">
        <v>6018698.4559685392</v>
      </c>
    </row>
    <row r="200" spans="1:4" x14ac:dyDescent="0.25">
      <c r="A200" s="25" t="s">
        <v>9</v>
      </c>
      <c r="B200" s="2">
        <v>140</v>
      </c>
      <c r="D200" s="11">
        <v>2164790.9945116276</v>
      </c>
    </row>
    <row r="201" spans="1:4" x14ac:dyDescent="0.25">
      <c r="A201" s="25" t="s">
        <v>10</v>
      </c>
      <c r="B201" s="2">
        <v>70</v>
      </c>
      <c r="D201" s="11">
        <v>1668268.6608181819</v>
      </c>
    </row>
    <row r="202" spans="1:4" ht="30" x14ac:dyDescent="0.25">
      <c r="A202" s="25" t="s">
        <v>11</v>
      </c>
      <c r="B202" s="2">
        <v>114</v>
      </c>
      <c r="D202" s="11">
        <v>1817234.5449999997</v>
      </c>
    </row>
    <row r="203" spans="1:4" x14ac:dyDescent="0.25">
      <c r="A203" s="25" t="s">
        <v>12</v>
      </c>
      <c r="B203" s="2">
        <v>174</v>
      </c>
      <c r="D203" s="11">
        <v>2808463.8756591133</v>
      </c>
    </row>
    <row r="204" spans="1:4" x14ac:dyDescent="0.25">
      <c r="A204" s="25" t="s">
        <v>13</v>
      </c>
      <c r="B204" s="2">
        <v>225</v>
      </c>
      <c r="D204" s="11">
        <v>4589634.2396894731</v>
      </c>
    </row>
    <row r="205" spans="1:4" x14ac:dyDescent="0.25">
      <c r="A205" s="25" t="s">
        <v>21</v>
      </c>
      <c r="B205" s="2">
        <v>46</v>
      </c>
      <c r="D205" s="11">
        <v>816081.22355294111</v>
      </c>
    </row>
    <row r="206" spans="1:4" x14ac:dyDescent="0.25">
      <c r="A206" s="25" t="s">
        <v>23</v>
      </c>
      <c r="B206" s="2">
        <v>250</v>
      </c>
      <c r="D206" s="11">
        <v>11097227.979999999</v>
      </c>
    </row>
    <row r="207" spans="1:4" x14ac:dyDescent="0.25">
      <c r="A207" s="25" t="s">
        <v>26</v>
      </c>
      <c r="B207" s="2">
        <v>140</v>
      </c>
      <c r="D207" s="11">
        <v>2206004.994406655</v>
      </c>
    </row>
    <row r="208" spans="1:4" x14ac:dyDescent="0.25">
      <c r="A208" s="25" t="s">
        <v>28</v>
      </c>
      <c r="B208" s="2">
        <v>144</v>
      </c>
      <c r="D208" s="11">
        <v>2521873.8558043009</v>
      </c>
    </row>
    <row r="209" spans="1:4" x14ac:dyDescent="0.25">
      <c r="A209" s="25" t="s">
        <v>31</v>
      </c>
      <c r="B209" s="2">
        <v>183</v>
      </c>
      <c r="D209" s="11">
        <v>2987555.1667878311</v>
      </c>
    </row>
    <row r="210" spans="1:4" x14ac:dyDescent="0.25">
      <c r="A210" s="25" t="s">
        <v>32</v>
      </c>
      <c r="B210" s="2">
        <v>242</v>
      </c>
      <c r="D210" s="11">
        <v>3430482.6507600001</v>
      </c>
    </row>
    <row r="211" spans="1:4" x14ac:dyDescent="0.25">
      <c r="A211" s="25" t="s">
        <v>33</v>
      </c>
      <c r="B211" s="2">
        <v>494</v>
      </c>
      <c r="D211" s="11">
        <v>9145878.134100657</v>
      </c>
    </row>
    <row r="212" spans="1:4" x14ac:dyDescent="0.25">
      <c r="A212" s="25" t="s">
        <v>34</v>
      </c>
      <c r="B212" s="2">
        <v>228</v>
      </c>
      <c r="D212" s="11">
        <v>3379604.4271169812</v>
      </c>
    </row>
    <row r="213" spans="1:4" x14ac:dyDescent="0.25">
      <c r="A213" s="34" t="s">
        <v>35</v>
      </c>
      <c r="B213" s="60">
        <v>2738</v>
      </c>
      <c r="D213" s="11">
        <f>SUM(D199:D212)</f>
        <v>54651799.204176314</v>
      </c>
    </row>
    <row r="214" spans="1:4" x14ac:dyDescent="0.25">
      <c r="A214" s="25" t="s">
        <v>41</v>
      </c>
      <c r="B214" s="2">
        <v>1380</v>
      </c>
      <c r="D214" s="11">
        <v>48539218.942738399</v>
      </c>
    </row>
    <row r="215" spans="1:4" x14ac:dyDescent="0.25">
      <c r="A215" s="25" t="s">
        <v>42</v>
      </c>
      <c r="B215" s="2">
        <v>1176</v>
      </c>
      <c r="D215" s="11">
        <v>27511129.646984756</v>
      </c>
    </row>
    <row r="216" spans="1:4" x14ac:dyDescent="0.25">
      <c r="A216" s="25" t="s">
        <v>43</v>
      </c>
      <c r="B216" s="2">
        <v>681</v>
      </c>
      <c r="D216" s="11">
        <v>13535602.377815038</v>
      </c>
    </row>
    <row r="217" spans="1:4" x14ac:dyDescent="0.25">
      <c r="A217" s="25" t="s">
        <v>47</v>
      </c>
      <c r="B217" s="2">
        <v>950</v>
      </c>
      <c r="D217" s="11">
        <v>24841374.912927426</v>
      </c>
    </row>
    <row r="218" spans="1:4" x14ac:dyDescent="0.25">
      <c r="A218" s="34" t="s">
        <v>48</v>
      </c>
      <c r="B218" s="60">
        <v>4187</v>
      </c>
      <c r="D218" s="11">
        <f>SUM(D214:D217)</f>
        <v>114427325.88046563</v>
      </c>
    </row>
    <row r="219" spans="1:4" x14ac:dyDescent="0.25">
      <c r="A219" s="25" t="s">
        <v>54</v>
      </c>
      <c r="B219" s="2">
        <v>308</v>
      </c>
      <c r="D219" s="11">
        <v>6224102.7708099931</v>
      </c>
    </row>
    <row r="220" spans="1:4" x14ac:dyDescent="0.25">
      <c r="A220" s="25" t="s">
        <v>112</v>
      </c>
      <c r="B220" s="2">
        <v>0</v>
      </c>
      <c r="D220" s="11"/>
    </row>
    <row r="221" spans="1:4" x14ac:dyDescent="0.25">
      <c r="A221" s="25" t="s">
        <v>56</v>
      </c>
      <c r="B221" s="2">
        <v>466</v>
      </c>
      <c r="D221" s="11">
        <v>9229310.2634567954</v>
      </c>
    </row>
    <row r="222" spans="1:4" x14ac:dyDescent="0.25">
      <c r="A222" s="25" t="s">
        <v>58</v>
      </c>
      <c r="B222" s="2">
        <v>0</v>
      </c>
      <c r="D222" s="11"/>
    </row>
    <row r="223" spans="1:4" ht="30" x14ac:dyDescent="0.25">
      <c r="A223" s="25" t="s">
        <v>63</v>
      </c>
      <c r="B223" s="2">
        <v>690</v>
      </c>
      <c r="D223" s="11">
        <v>14415482.54884694</v>
      </c>
    </row>
    <row r="224" spans="1:4" x14ac:dyDescent="0.25">
      <c r="A224" s="25" t="s">
        <v>64</v>
      </c>
      <c r="B224" s="2">
        <v>1185</v>
      </c>
      <c r="D224" s="11">
        <v>27345408.381105434</v>
      </c>
    </row>
    <row r="225" spans="1:4" x14ac:dyDescent="0.25">
      <c r="A225" s="34" t="s">
        <v>65</v>
      </c>
      <c r="B225" s="60">
        <v>2649</v>
      </c>
      <c r="D225" s="11">
        <f>SUM(D219:D224)</f>
        <v>57214303.964219168</v>
      </c>
    </row>
    <row r="226" spans="1:4" x14ac:dyDescent="0.25">
      <c r="A226" s="25" t="s">
        <v>66</v>
      </c>
      <c r="B226" s="2">
        <v>199</v>
      </c>
      <c r="D226" s="11">
        <v>7979871.2891175793</v>
      </c>
    </row>
    <row r="227" spans="1:4" x14ac:dyDescent="0.25">
      <c r="A227" s="25" t="s">
        <v>68</v>
      </c>
      <c r="B227" s="2">
        <v>63</v>
      </c>
      <c r="D227" s="11">
        <v>807731.42032000003</v>
      </c>
    </row>
    <row r="228" spans="1:4" x14ac:dyDescent="0.25">
      <c r="A228" s="34" t="s">
        <v>69</v>
      </c>
      <c r="B228" s="60">
        <v>262</v>
      </c>
      <c r="D228" s="11">
        <f>SUM(D226:D227)</f>
        <v>8787602.7094375789</v>
      </c>
    </row>
    <row r="229" spans="1:4" x14ac:dyDescent="0.25">
      <c r="A229" s="34" t="s">
        <v>92</v>
      </c>
      <c r="B229" s="60">
        <v>9836</v>
      </c>
      <c r="D229" s="11">
        <f>D213+D218+D225+D228</f>
        <v>235081031.75829867</v>
      </c>
    </row>
    <row r="230" spans="1:4" ht="15" customHeight="1" x14ac:dyDescent="0.25">
      <c r="A230" s="127" t="s">
        <v>147</v>
      </c>
      <c r="B230" s="127"/>
      <c r="D230" s="11"/>
    </row>
    <row r="231" spans="1:4" x14ac:dyDescent="0.25">
      <c r="A231" s="25" t="s">
        <v>8</v>
      </c>
      <c r="B231" s="2">
        <v>830</v>
      </c>
      <c r="D231" s="11">
        <v>40144143.830259249</v>
      </c>
    </row>
    <row r="232" spans="1:4" x14ac:dyDescent="0.25">
      <c r="A232" s="34" t="s">
        <v>35</v>
      </c>
      <c r="B232" s="60">
        <v>830</v>
      </c>
      <c r="D232" s="11">
        <f>SUM(D231)</f>
        <v>40144143.830259249</v>
      </c>
    </row>
    <row r="233" spans="1:4" x14ac:dyDescent="0.25">
      <c r="A233" s="25" t="s">
        <v>42</v>
      </c>
      <c r="B233" s="2">
        <v>380</v>
      </c>
      <c r="D233" s="11">
        <v>21017535.311794888</v>
      </c>
    </row>
    <row r="234" spans="1:4" x14ac:dyDescent="0.25">
      <c r="A234" s="25" t="s">
        <v>47</v>
      </c>
      <c r="B234" s="2">
        <v>1052</v>
      </c>
      <c r="D234" s="11">
        <v>83243741.453926235</v>
      </c>
    </row>
    <row r="235" spans="1:4" x14ac:dyDescent="0.25">
      <c r="A235" s="34" t="s">
        <v>48</v>
      </c>
      <c r="B235" s="60">
        <v>1432</v>
      </c>
      <c r="D235" s="11">
        <f>SUM(D233:D234)</f>
        <v>104261276.76572113</v>
      </c>
    </row>
    <row r="236" spans="1:4" x14ac:dyDescent="0.25">
      <c r="A236" s="25" t="s">
        <v>64</v>
      </c>
      <c r="B236" s="2">
        <v>1010</v>
      </c>
      <c r="D236" s="11">
        <v>45516638.620014504</v>
      </c>
    </row>
    <row r="237" spans="1:4" x14ac:dyDescent="0.25">
      <c r="A237" s="34" t="s">
        <v>65</v>
      </c>
      <c r="B237" s="60">
        <v>1010</v>
      </c>
      <c r="D237" s="11">
        <f>SUM(D236)</f>
        <v>45516638.620014504</v>
      </c>
    </row>
    <row r="238" spans="1:4" x14ac:dyDescent="0.25">
      <c r="A238" s="34" t="s">
        <v>92</v>
      </c>
      <c r="B238" s="60">
        <v>3272</v>
      </c>
      <c r="D238" s="11">
        <f>D232+D235+D237</f>
        <v>189922059.21599489</v>
      </c>
    </row>
    <row r="239" spans="1:4" x14ac:dyDescent="0.25">
      <c r="A239" s="127" t="s">
        <v>148</v>
      </c>
      <c r="B239" s="127"/>
      <c r="D239" s="11"/>
    </row>
    <row r="240" spans="1:4" ht="30" x14ac:dyDescent="0.25">
      <c r="A240" s="25" t="s">
        <v>63</v>
      </c>
      <c r="B240" s="2">
        <v>350</v>
      </c>
      <c r="D240" s="11">
        <v>7861866.2013239423</v>
      </c>
    </row>
    <row r="241" spans="1:4" x14ac:dyDescent="0.25">
      <c r="A241" s="25" t="s">
        <v>64</v>
      </c>
      <c r="B241" s="2">
        <v>415</v>
      </c>
      <c r="D241" s="11">
        <v>16431866.257274451</v>
      </c>
    </row>
    <row r="242" spans="1:4" x14ac:dyDescent="0.25">
      <c r="A242" s="34" t="s">
        <v>65</v>
      </c>
      <c r="B242" s="60">
        <v>765</v>
      </c>
      <c r="D242" s="11">
        <f>SUM(D240:D241)</f>
        <v>24293732.458598394</v>
      </c>
    </row>
    <row r="243" spans="1:4" x14ac:dyDescent="0.25">
      <c r="A243" s="34" t="s">
        <v>92</v>
      </c>
      <c r="B243" s="60">
        <v>765</v>
      </c>
      <c r="D243" s="11">
        <f>D242</f>
        <v>24293732.458598394</v>
      </c>
    </row>
    <row r="244" spans="1:4" x14ac:dyDescent="0.25">
      <c r="A244" s="127" t="s">
        <v>149</v>
      </c>
      <c r="B244" s="127"/>
      <c r="D244" s="11"/>
    </row>
    <row r="245" spans="1:4" x14ac:dyDescent="0.25">
      <c r="A245" s="25" t="s">
        <v>42</v>
      </c>
      <c r="B245" s="2">
        <v>284</v>
      </c>
      <c r="D245" s="11">
        <v>11722478.667090194</v>
      </c>
    </row>
    <row r="246" spans="1:4" x14ac:dyDescent="0.25">
      <c r="A246" s="34" t="s">
        <v>48</v>
      </c>
      <c r="B246" s="60">
        <v>284</v>
      </c>
      <c r="D246" s="11">
        <f>SUM(D245)</f>
        <v>11722478.667090194</v>
      </c>
    </row>
    <row r="247" spans="1:4" x14ac:dyDescent="0.25">
      <c r="A247" s="25" t="s">
        <v>56</v>
      </c>
      <c r="B247" s="2">
        <v>9</v>
      </c>
      <c r="D247" s="11">
        <v>1086785.0480290405</v>
      </c>
    </row>
    <row r="248" spans="1:4" x14ac:dyDescent="0.25">
      <c r="A248" s="34" t="s">
        <v>65</v>
      </c>
      <c r="B248" s="60">
        <v>9</v>
      </c>
      <c r="D248" s="11">
        <f>SUM(D247)</f>
        <v>1086785.0480290405</v>
      </c>
    </row>
    <row r="249" spans="1:4" x14ac:dyDescent="0.25">
      <c r="A249" s="34" t="s">
        <v>92</v>
      </c>
      <c r="B249" s="60">
        <v>293</v>
      </c>
      <c r="D249" s="11">
        <f>D246+D248</f>
        <v>12809263.715119235</v>
      </c>
    </row>
    <row r="250" spans="1:4" x14ac:dyDescent="0.25">
      <c r="A250" s="127" t="s">
        <v>150</v>
      </c>
      <c r="B250" s="127"/>
      <c r="D250" s="11"/>
    </row>
    <row r="251" spans="1:4" x14ac:dyDescent="0.25">
      <c r="A251" s="25" t="s">
        <v>56</v>
      </c>
      <c r="B251" s="2">
        <v>1351</v>
      </c>
      <c r="D251" s="11">
        <v>31465630.231277585</v>
      </c>
    </row>
    <row r="252" spans="1:4" x14ac:dyDescent="0.25">
      <c r="A252" s="25" t="s">
        <v>64</v>
      </c>
      <c r="B252" s="2">
        <v>1782</v>
      </c>
      <c r="D252" s="11">
        <v>46006724.155789807</v>
      </c>
    </row>
    <row r="253" spans="1:4" x14ac:dyDescent="0.25">
      <c r="A253" s="25" t="s">
        <v>54</v>
      </c>
      <c r="B253" s="2">
        <v>173</v>
      </c>
      <c r="D253" s="11">
        <v>4064696.5633843532</v>
      </c>
    </row>
    <row r="254" spans="1:4" ht="30" x14ac:dyDescent="0.25">
      <c r="A254" s="25" t="s">
        <v>63</v>
      </c>
      <c r="B254" s="2">
        <v>430</v>
      </c>
      <c r="D254" s="11">
        <v>9345837.0760616921</v>
      </c>
    </row>
    <row r="255" spans="1:4" x14ac:dyDescent="0.25">
      <c r="A255" s="34" t="s">
        <v>65</v>
      </c>
      <c r="B255" s="60">
        <v>3736</v>
      </c>
      <c r="D255" s="11">
        <f>SUM(D251:D254)</f>
        <v>90882888.026513442</v>
      </c>
    </row>
    <row r="256" spans="1:4" x14ac:dyDescent="0.25">
      <c r="A256" s="25" t="s">
        <v>10</v>
      </c>
      <c r="B256" s="2">
        <v>41</v>
      </c>
      <c r="D256" s="11">
        <v>575849.20084776124</v>
      </c>
    </row>
    <row r="257" spans="1:4" x14ac:dyDescent="0.25">
      <c r="A257" s="25" t="s">
        <v>21</v>
      </c>
      <c r="B257" s="2">
        <v>122</v>
      </c>
      <c r="D257" s="11">
        <v>1340664.5430000001</v>
      </c>
    </row>
    <row r="258" spans="1:4" x14ac:dyDescent="0.25">
      <c r="A258" s="34" t="s">
        <v>35</v>
      </c>
      <c r="B258" s="60">
        <v>163</v>
      </c>
      <c r="D258" s="11">
        <f>SUM(D256:D257)</f>
        <v>1916513.7438477613</v>
      </c>
    </row>
    <row r="259" spans="1:4" x14ac:dyDescent="0.25">
      <c r="A259" s="25" t="s">
        <v>42</v>
      </c>
      <c r="B259" s="2">
        <v>612</v>
      </c>
      <c r="D259" s="11">
        <v>14783669.619237144</v>
      </c>
    </row>
    <row r="260" spans="1:4" x14ac:dyDescent="0.25">
      <c r="A260" s="25" t="s">
        <v>47</v>
      </c>
      <c r="B260" s="2">
        <v>583</v>
      </c>
      <c r="D260" s="11">
        <v>10539581.63075155</v>
      </c>
    </row>
    <row r="261" spans="1:4" x14ac:dyDescent="0.25">
      <c r="A261" s="34" t="s">
        <v>48</v>
      </c>
      <c r="B261" s="60">
        <v>1195</v>
      </c>
      <c r="D261" s="11">
        <f>SUM(D259:D260)</f>
        <v>25323251.249988694</v>
      </c>
    </row>
    <row r="262" spans="1:4" x14ac:dyDescent="0.25">
      <c r="A262" s="34" t="s">
        <v>92</v>
      </c>
      <c r="B262" s="60">
        <v>5094</v>
      </c>
      <c r="D262" s="11">
        <f>D255+D258+D261</f>
        <v>118122653.02034989</v>
      </c>
    </row>
    <row r="263" spans="1:4" x14ac:dyDescent="0.25">
      <c r="A263" s="127" t="s">
        <v>151</v>
      </c>
      <c r="B263" s="127"/>
      <c r="D263" s="11"/>
    </row>
    <row r="264" spans="1:4" x14ac:dyDescent="0.25">
      <c r="A264" s="25" t="s">
        <v>22</v>
      </c>
      <c r="B264" s="2">
        <v>35</v>
      </c>
      <c r="D264" s="11">
        <v>552416.54999999993</v>
      </c>
    </row>
    <row r="265" spans="1:4" x14ac:dyDescent="0.25">
      <c r="A265" s="34" t="s">
        <v>35</v>
      </c>
      <c r="B265" s="60">
        <v>35</v>
      </c>
      <c r="D265" s="11">
        <f>SUM(D264)</f>
        <v>552416.54999999993</v>
      </c>
    </row>
    <row r="266" spans="1:4" ht="30" x14ac:dyDescent="0.25">
      <c r="A266" s="25" t="s">
        <v>38</v>
      </c>
      <c r="B266" s="2">
        <v>78</v>
      </c>
      <c r="D266" s="11">
        <v>1835819.1647419357</v>
      </c>
    </row>
    <row r="267" spans="1:4" x14ac:dyDescent="0.25">
      <c r="A267" s="34" t="s">
        <v>48</v>
      </c>
      <c r="B267" s="60">
        <v>78</v>
      </c>
      <c r="D267" s="11">
        <f>SUM(D266)</f>
        <v>1835819.1647419357</v>
      </c>
    </row>
    <row r="268" spans="1:4" x14ac:dyDescent="0.25">
      <c r="A268" s="25" t="s">
        <v>56</v>
      </c>
      <c r="B268" s="2">
        <v>600</v>
      </c>
      <c r="D268" s="11">
        <v>14807327.137581076</v>
      </c>
    </row>
    <row r="269" spans="1:4" ht="30" x14ac:dyDescent="0.25">
      <c r="A269" s="25" t="s">
        <v>63</v>
      </c>
      <c r="B269" s="2">
        <v>311</v>
      </c>
      <c r="D269" s="11">
        <v>6313443.3687014775</v>
      </c>
    </row>
    <row r="270" spans="1:4" x14ac:dyDescent="0.25">
      <c r="A270" s="34" t="s">
        <v>65</v>
      </c>
      <c r="B270" s="60">
        <v>911</v>
      </c>
      <c r="D270" s="11">
        <f>SUM(D268:D269)</f>
        <v>21120770.506282553</v>
      </c>
    </row>
    <row r="271" spans="1:4" x14ac:dyDescent="0.25">
      <c r="A271" s="34" t="s">
        <v>92</v>
      </c>
      <c r="B271" s="60">
        <v>1024</v>
      </c>
      <c r="D271" s="11">
        <f>D265+D267+D270</f>
        <v>23509006.221024487</v>
      </c>
    </row>
    <row r="272" spans="1:4" x14ac:dyDescent="0.25">
      <c r="A272" s="127" t="s">
        <v>117</v>
      </c>
      <c r="B272" s="127"/>
      <c r="D272" s="11"/>
    </row>
    <row r="273" spans="1:4" ht="30" x14ac:dyDescent="0.25">
      <c r="A273" s="25" t="s">
        <v>38</v>
      </c>
      <c r="B273" s="2">
        <v>534</v>
      </c>
      <c r="D273" s="11">
        <v>6835042.4754083073</v>
      </c>
    </row>
    <row r="274" spans="1:4" x14ac:dyDescent="0.25">
      <c r="A274" s="25" t="s">
        <v>42</v>
      </c>
      <c r="B274" s="2">
        <v>920</v>
      </c>
      <c r="D274" s="11">
        <v>19008424.27056307</v>
      </c>
    </row>
    <row r="275" spans="1:4" x14ac:dyDescent="0.25">
      <c r="A275" s="34" t="s">
        <v>48</v>
      </c>
      <c r="B275" s="60">
        <v>1454</v>
      </c>
      <c r="D275" s="11">
        <f>SUM(D273:D274)</f>
        <v>25843466.745971378</v>
      </c>
    </row>
    <row r="276" spans="1:4" ht="30" x14ac:dyDescent="0.25">
      <c r="A276" s="25" t="s">
        <v>63</v>
      </c>
      <c r="B276" s="2">
        <v>900</v>
      </c>
      <c r="D276" s="11">
        <v>15634384.52335944</v>
      </c>
    </row>
    <row r="277" spans="1:4" x14ac:dyDescent="0.25">
      <c r="A277" s="25" t="s">
        <v>64</v>
      </c>
      <c r="B277" s="2">
        <v>1400</v>
      </c>
      <c r="D277" s="11">
        <v>31128791.682091035</v>
      </c>
    </row>
    <row r="278" spans="1:4" x14ac:dyDescent="0.25">
      <c r="A278" s="34" t="s">
        <v>65</v>
      </c>
      <c r="B278" s="60">
        <v>2307</v>
      </c>
      <c r="D278" s="11">
        <f>SUM(D276:D277)</f>
        <v>46763176.205450475</v>
      </c>
    </row>
    <row r="279" spans="1:4" x14ac:dyDescent="0.25">
      <c r="A279" s="25" t="s">
        <v>66</v>
      </c>
      <c r="B279" s="2">
        <v>66</v>
      </c>
      <c r="D279" s="11">
        <v>1307928.0041986143</v>
      </c>
    </row>
    <row r="280" spans="1:4" x14ac:dyDescent="0.25">
      <c r="A280" s="34" t="s">
        <v>69</v>
      </c>
      <c r="B280" s="60">
        <v>66</v>
      </c>
      <c r="D280" s="11">
        <f>SUM(D279)</f>
        <v>1307928.0041986143</v>
      </c>
    </row>
    <row r="281" spans="1:4" x14ac:dyDescent="0.25">
      <c r="A281" s="34" t="s">
        <v>92</v>
      </c>
      <c r="B281" s="60">
        <v>3827</v>
      </c>
      <c r="D281" s="11">
        <f>D275+D278+D280</f>
        <v>73914570.955620468</v>
      </c>
    </row>
    <row r="282" spans="1:4" x14ac:dyDescent="0.25">
      <c r="A282" s="127" t="s">
        <v>152</v>
      </c>
      <c r="B282" s="127"/>
      <c r="D282" s="11"/>
    </row>
    <row r="283" spans="1:4" x14ac:dyDescent="0.25">
      <c r="A283" s="25" t="s">
        <v>8</v>
      </c>
      <c r="B283" s="2">
        <v>300</v>
      </c>
      <c r="D283" s="11">
        <v>5574111</v>
      </c>
    </row>
    <row r="284" spans="1:4" x14ac:dyDescent="0.25">
      <c r="A284" s="25" t="s">
        <v>9</v>
      </c>
      <c r="B284" s="2">
        <v>52</v>
      </c>
      <c r="D284" s="11">
        <v>828153.56</v>
      </c>
    </row>
    <row r="285" spans="1:4" x14ac:dyDescent="0.25">
      <c r="A285" s="25" t="s">
        <v>10</v>
      </c>
      <c r="B285" s="2">
        <v>145</v>
      </c>
      <c r="D285" s="11">
        <v>2694153.6500000004</v>
      </c>
    </row>
    <row r="286" spans="1:4" ht="30" x14ac:dyDescent="0.25">
      <c r="A286" s="25" t="s">
        <v>11</v>
      </c>
      <c r="B286" s="2">
        <v>46</v>
      </c>
      <c r="D286" s="11">
        <v>854697.0199999999</v>
      </c>
    </row>
    <row r="287" spans="1:4" x14ac:dyDescent="0.25">
      <c r="A287" s="25" t="s">
        <v>12</v>
      </c>
      <c r="B287" s="2">
        <v>55</v>
      </c>
      <c r="D287" s="11">
        <v>470930.9</v>
      </c>
    </row>
    <row r="288" spans="1:4" x14ac:dyDescent="0.25">
      <c r="A288" s="25" t="s">
        <v>13</v>
      </c>
      <c r="B288" s="2">
        <v>56</v>
      </c>
      <c r="D288" s="11">
        <v>891857.68000000017</v>
      </c>
    </row>
    <row r="289" spans="1:4" x14ac:dyDescent="0.25">
      <c r="A289" s="25" t="s">
        <v>21</v>
      </c>
      <c r="B289" s="2">
        <v>137</v>
      </c>
      <c r="D289" s="11">
        <v>2545510.69</v>
      </c>
    </row>
    <row r="290" spans="1:4" x14ac:dyDescent="0.25">
      <c r="A290" s="25" t="s">
        <v>22</v>
      </c>
      <c r="B290" s="2">
        <v>55</v>
      </c>
      <c r="D290" s="11">
        <v>1021920.3499999999</v>
      </c>
    </row>
    <row r="291" spans="1:4" x14ac:dyDescent="0.25">
      <c r="A291" s="25" t="s">
        <v>23</v>
      </c>
      <c r="B291" s="2">
        <v>55</v>
      </c>
      <c r="D291" s="11">
        <v>1023848.5016037734</v>
      </c>
    </row>
    <row r="292" spans="1:4" ht="30" x14ac:dyDescent="0.25">
      <c r="A292" s="25" t="s">
        <v>24</v>
      </c>
      <c r="B292" s="2">
        <v>28</v>
      </c>
      <c r="D292" s="11">
        <v>445928.84</v>
      </c>
    </row>
    <row r="293" spans="1:4" x14ac:dyDescent="0.25">
      <c r="A293" s="25" t="s">
        <v>26</v>
      </c>
      <c r="B293" s="2">
        <v>60</v>
      </c>
      <c r="D293" s="11">
        <v>812056.48</v>
      </c>
    </row>
    <row r="294" spans="1:4" x14ac:dyDescent="0.25">
      <c r="A294" s="25" t="s">
        <v>27</v>
      </c>
      <c r="B294" s="2">
        <v>65</v>
      </c>
      <c r="D294" s="11">
        <v>1035191.9500000003</v>
      </c>
    </row>
    <row r="295" spans="1:4" x14ac:dyDescent="0.25">
      <c r="A295" s="25" t="s">
        <v>31</v>
      </c>
      <c r="B295" s="2">
        <v>79</v>
      </c>
      <c r="D295" s="11">
        <v>1259586.0931477274</v>
      </c>
    </row>
    <row r="296" spans="1:4" x14ac:dyDescent="0.25">
      <c r="A296" s="25" t="s">
        <v>32</v>
      </c>
      <c r="B296" s="2">
        <v>20</v>
      </c>
      <c r="D296" s="11">
        <v>318520.60000000003</v>
      </c>
    </row>
    <row r="297" spans="1:4" x14ac:dyDescent="0.25">
      <c r="A297" s="25" t="s">
        <v>33</v>
      </c>
      <c r="B297" s="2">
        <v>60</v>
      </c>
      <c r="D297" s="11">
        <v>955561.80000000016</v>
      </c>
    </row>
    <row r="298" spans="1:4" x14ac:dyDescent="0.25">
      <c r="A298" s="25" t="s">
        <v>34</v>
      </c>
      <c r="B298" s="2">
        <v>44</v>
      </c>
      <c r="D298" s="11">
        <v>700745.3200000003</v>
      </c>
    </row>
    <row r="299" spans="1:4" x14ac:dyDescent="0.25">
      <c r="A299" s="34" t="s">
        <v>35</v>
      </c>
      <c r="B299" s="60">
        <v>1257</v>
      </c>
      <c r="D299" s="11">
        <f>SUM(D283:D298)</f>
        <v>21432774.434751503</v>
      </c>
    </row>
    <row r="300" spans="1:4" ht="30" x14ac:dyDescent="0.25">
      <c r="A300" s="25" t="s">
        <v>38</v>
      </c>
      <c r="B300" s="2">
        <v>1554</v>
      </c>
      <c r="D300" s="11">
        <v>34403608.638856202</v>
      </c>
    </row>
    <row r="301" spans="1:4" x14ac:dyDescent="0.25">
      <c r="A301" s="34" t="s">
        <v>48</v>
      </c>
      <c r="B301" s="60">
        <v>1554</v>
      </c>
      <c r="D301" s="11">
        <f>SUM(D300)</f>
        <v>34403608.638856202</v>
      </c>
    </row>
    <row r="302" spans="1:4" ht="30" x14ac:dyDescent="0.25">
      <c r="A302" s="25" t="s">
        <v>63</v>
      </c>
      <c r="B302" s="2">
        <v>1720</v>
      </c>
      <c r="D302" s="11">
        <v>38115055.58936505</v>
      </c>
    </row>
    <row r="303" spans="1:4" x14ac:dyDescent="0.25">
      <c r="A303" s="25" t="s">
        <v>64</v>
      </c>
      <c r="B303" s="2">
        <v>1660</v>
      </c>
      <c r="D303" s="11">
        <v>36744632.938157625</v>
      </c>
    </row>
    <row r="304" spans="1:4" x14ac:dyDescent="0.25">
      <c r="A304" s="34" t="s">
        <v>65</v>
      </c>
      <c r="B304" s="60">
        <v>3380</v>
      </c>
      <c r="D304" s="11">
        <f>SUM(D302:D303)</f>
        <v>74859688.527522683</v>
      </c>
    </row>
    <row r="305" spans="1:4" x14ac:dyDescent="0.25">
      <c r="A305" s="25" t="s">
        <v>66</v>
      </c>
      <c r="B305" s="2">
        <v>108</v>
      </c>
      <c r="D305" s="11">
        <v>2349974.5999999996</v>
      </c>
    </row>
    <row r="306" spans="1:4" x14ac:dyDescent="0.25">
      <c r="A306" s="34" t="s">
        <v>69</v>
      </c>
      <c r="B306" s="60">
        <v>108</v>
      </c>
      <c r="D306" s="11">
        <f>SUM(D305)</f>
        <v>2349974.5999999996</v>
      </c>
    </row>
    <row r="307" spans="1:4" x14ac:dyDescent="0.25">
      <c r="A307" s="34" t="s">
        <v>92</v>
      </c>
      <c r="B307" s="60">
        <v>6299</v>
      </c>
      <c r="D307" s="11">
        <f>D299+D301+D304+D306</f>
        <v>133046046.20113039</v>
      </c>
    </row>
    <row r="308" spans="1:4" x14ac:dyDescent="0.25">
      <c r="A308" s="127" t="s">
        <v>121</v>
      </c>
      <c r="B308" s="127"/>
      <c r="D308" s="11"/>
    </row>
    <row r="309" spans="1:4" x14ac:dyDescent="0.25">
      <c r="A309" s="25" t="s">
        <v>7</v>
      </c>
      <c r="B309" s="2">
        <v>163</v>
      </c>
      <c r="D309" s="11">
        <v>2375484.7929577464</v>
      </c>
    </row>
    <row r="310" spans="1:4" x14ac:dyDescent="0.25">
      <c r="A310" s="25" t="s">
        <v>8</v>
      </c>
      <c r="B310" s="2">
        <v>174</v>
      </c>
      <c r="D310" s="11">
        <v>3282942.2047210643</v>
      </c>
    </row>
    <row r="311" spans="1:4" x14ac:dyDescent="0.25">
      <c r="A311" s="25" t="s">
        <v>9</v>
      </c>
      <c r="B311" s="2">
        <v>200</v>
      </c>
      <c r="D311" s="11">
        <v>2986333.4071791046</v>
      </c>
    </row>
    <row r="312" spans="1:4" x14ac:dyDescent="0.25">
      <c r="A312" s="25" t="s">
        <v>10</v>
      </c>
      <c r="B312" s="2">
        <v>280</v>
      </c>
      <c r="D312" s="11">
        <v>5153256.4062500019</v>
      </c>
    </row>
    <row r="313" spans="1:4" ht="30" x14ac:dyDescent="0.25">
      <c r="A313" s="25" t="s">
        <v>11</v>
      </c>
      <c r="B313" s="2">
        <v>167</v>
      </c>
      <c r="D313" s="11">
        <v>2651630.3224193542</v>
      </c>
    </row>
    <row r="314" spans="1:4" x14ac:dyDescent="0.25">
      <c r="A314" s="25" t="s">
        <v>12</v>
      </c>
      <c r="B314" s="2">
        <v>282</v>
      </c>
      <c r="D314" s="11">
        <v>3975599.0798653807</v>
      </c>
    </row>
    <row r="315" spans="1:4" x14ac:dyDescent="0.25">
      <c r="A315" s="25" t="s">
        <v>13</v>
      </c>
      <c r="B315" s="2">
        <v>250</v>
      </c>
      <c r="D315" s="11">
        <v>4257263.1752186045</v>
      </c>
    </row>
    <row r="316" spans="1:4" x14ac:dyDescent="0.25">
      <c r="A316" s="25" t="s">
        <v>15</v>
      </c>
      <c r="B316" s="2">
        <v>56</v>
      </c>
      <c r="D316" s="11">
        <v>798082.55268421047</v>
      </c>
    </row>
    <row r="317" spans="1:4" x14ac:dyDescent="0.25">
      <c r="A317" s="25" t="s">
        <v>16</v>
      </c>
      <c r="B317" s="2">
        <v>81</v>
      </c>
      <c r="D317" s="11">
        <v>1078406.8555999999</v>
      </c>
    </row>
    <row r="318" spans="1:4" x14ac:dyDescent="0.25">
      <c r="A318" s="25" t="s">
        <v>17</v>
      </c>
      <c r="B318" s="2">
        <v>78</v>
      </c>
      <c r="D318" s="11">
        <v>1165011.4449750001</v>
      </c>
    </row>
    <row r="319" spans="1:4" x14ac:dyDescent="0.25">
      <c r="A319" s="25" t="s">
        <v>19</v>
      </c>
      <c r="B319" s="2">
        <v>22</v>
      </c>
      <c r="D319" s="11">
        <v>312810.7855714286</v>
      </c>
    </row>
    <row r="320" spans="1:4" x14ac:dyDescent="0.25">
      <c r="A320" s="34" t="s">
        <v>20</v>
      </c>
      <c r="B320" s="60">
        <v>237</v>
      </c>
      <c r="D320" s="11">
        <f>SUM(D309:D319)</f>
        <v>28036821.027441896</v>
      </c>
    </row>
    <row r="321" spans="1:4" x14ac:dyDescent="0.25">
      <c r="A321" s="25" t="s">
        <v>21</v>
      </c>
      <c r="B321" s="2">
        <v>307</v>
      </c>
      <c r="D321" s="11">
        <v>6375842.8475966845</v>
      </c>
    </row>
    <row r="322" spans="1:4" x14ac:dyDescent="0.25">
      <c r="A322" s="25" t="s">
        <v>22</v>
      </c>
      <c r="B322" s="2">
        <v>140</v>
      </c>
      <c r="D322" s="11">
        <v>1954612.5869041095</v>
      </c>
    </row>
    <row r="323" spans="1:4" x14ac:dyDescent="0.25">
      <c r="A323" s="25" t="s">
        <v>23</v>
      </c>
      <c r="B323" s="2">
        <v>225</v>
      </c>
      <c r="D323" s="11">
        <v>4676507.3490564534</v>
      </c>
    </row>
    <row r="324" spans="1:4" ht="30" x14ac:dyDescent="0.25">
      <c r="A324" s="25" t="s">
        <v>24</v>
      </c>
      <c r="B324" s="2">
        <v>277</v>
      </c>
      <c r="D324" s="11">
        <v>3389732.4342901553</v>
      </c>
    </row>
    <row r="325" spans="1:4" x14ac:dyDescent="0.25">
      <c r="A325" s="25" t="s">
        <v>25</v>
      </c>
      <c r="B325" s="2">
        <v>196</v>
      </c>
      <c r="D325" s="11">
        <v>2269472.7354619047</v>
      </c>
    </row>
    <row r="326" spans="1:4" x14ac:dyDescent="0.25">
      <c r="A326" s="25" t="s">
        <v>26</v>
      </c>
      <c r="B326" s="2">
        <v>400</v>
      </c>
      <c r="D326" s="11">
        <v>6409141.1784615386</v>
      </c>
    </row>
    <row r="327" spans="1:4" x14ac:dyDescent="0.25">
      <c r="A327" s="25" t="s">
        <v>27</v>
      </c>
      <c r="B327" s="2">
        <v>123</v>
      </c>
      <c r="D327" s="11">
        <v>1881766.9485263161</v>
      </c>
    </row>
    <row r="328" spans="1:4" x14ac:dyDescent="0.25">
      <c r="A328" s="25" t="s">
        <v>28</v>
      </c>
      <c r="B328" s="2">
        <v>141</v>
      </c>
      <c r="D328" s="11">
        <v>1919053.9014123713</v>
      </c>
    </row>
    <row r="329" spans="1:4" x14ac:dyDescent="0.25">
      <c r="A329" s="25" t="s">
        <v>29</v>
      </c>
      <c r="B329" s="2">
        <v>179</v>
      </c>
      <c r="D329" s="11">
        <v>2037593.8768518516</v>
      </c>
    </row>
    <row r="330" spans="1:4" x14ac:dyDescent="0.25">
      <c r="A330" s="25" t="s">
        <v>30</v>
      </c>
      <c r="B330" s="2">
        <v>96</v>
      </c>
      <c r="D330" s="11">
        <v>1041239.5235614034</v>
      </c>
    </row>
    <row r="331" spans="1:4" x14ac:dyDescent="0.25">
      <c r="A331" s="25" t="s">
        <v>31</v>
      </c>
      <c r="B331" s="2">
        <v>311</v>
      </c>
      <c r="D331" s="11">
        <v>5082128.133306968</v>
      </c>
    </row>
    <row r="332" spans="1:4" x14ac:dyDescent="0.25">
      <c r="A332" s="25" t="s">
        <v>32</v>
      </c>
      <c r="B332" s="2">
        <v>140</v>
      </c>
      <c r="D332" s="11">
        <v>2588015.79979845</v>
      </c>
    </row>
    <row r="333" spans="1:4" x14ac:dyDescent="0.25">
      <c r="A333" s="25" t="s">
        <v>34</v>
      </c>
      <c r="B333" s="2">
        <v>180</v>
      </c>
      <c r="D333" s="11">
        <v>2633262.370177215</v>
      </c>
    </row>
    <row r="334" spans="1:4" x14ac:dyDescent="0.25">
      <c r="A334" s="34" t="s">
        <v>35</v>
      </c>
      <c r="B334" s="60">
        <v>4468</v>
      </c>
      <c r="D334" s="11">
        <f>SUM(D321:D333)</f>
        <v>42258369.685405426</v>
      </c>
    </row>
    <row r="335" spans="1:4" ht="30" x14ac:dyDescent="0.25">
      <c r="A335" s="25" t="s">
        <v>38</v>
      </c>
      <c r="B335" s="2">
        <v>102</v>
      </c>
      <c r="D335" s="11">
        <v>1638412.9746666667</v>
      </c>
    </row>
    <row r="336" spans="1:4" x14ac:dyDescent="0.25">
      <c r="A336" s="25" t="s">
        <v>41</v>
      </c>
      <c r="B336" s="2">
        <v>264</v>
      </c>
      <c r="D336" s="11">
        <v>6034675.6030670647</v>
      </c>
    </row>
    <row r="337" spans="1:4" x14ac:dyDescent="0.25">
      <c r="A337" s="34" t="s">
        <v>48</v>
      </c>
      <c r="B337" s="60">
        <v>366</v>
      </c>
      <c r="D337" s="11">
        <f>SUM(D335:D336)</f>
        <v>7673088.5777337309</v>
      </c>
    </row>
    <row r="338" spans="1:4" ht="30" x14ac:dyDescent="0.25">
      <c r="A338" s="25" t="s">
        <v>63</v>
      </c>
      <c r="B338" s="2">
        <v>260</v>
      </c>
      <c r="D338" s="11">
        <v>5083062.4004193367</v>
      </c>
    </row>
    <row r="339" spans="1:4" x14ac:dyDescent="0.25">
      <c r="A339" s="34" t="s">
        <v>65</v>
      </c>
      <c r="B339" s="60">
        <v>260</v>
      </c>
      <c r="D339" s="11">
        <f>SUM(D338)</f>
        <v>5083062.4004193367</v>
      </c>
    </row>
    <row r="340" spans="1:4" x14ac:dyDescent="0.25">
      <c r="A340" s="25" t="s">
        <v>66</v>
      </c>
      <c r="B340" s="2">
        <v>98</v>
      </c>
      <c r="D340" s="11">
        <v>2137758.1929032258</v>
      </c>
    </row>
    <row r="341" spans="1:4" x14ac:dyDescent="0.25">
      <c r="A341" s="34" t="s">
        <v>69</v>
      </c>
      <c r="B341" s="60">
        <v>98</v>
      </c>
      <c r="D341" s="11">
        <f>SUM(D340)</f>
        <v>2137758.1929032258</v>
      </c>
    </row>
    <row r="342" spans="1:4" x14ac:dyDescent="0.25">
      <c r="A342" s="34" t="s">
        <v>92</v>
      </c>
      <c r="B342" s="60">
        <v>5192</v>
      </c>
      <c r="D342" s="11">
        <f>D320+D334+D337+D339+D341</f>
        <v>85189099.883903608</v>
      </c>
    </row>
    <row r="343" spans="1:4" x14ac:dyDescent="0.25">
      <c r="A343" s="127" t="s">
        <v>153</v>
      </c>
      <c r="B343" s="127"/>
      <c r="D343" s="11"/>
    </row>
    <row r="344" spans="1:4" x14ac:dyDescent="0.25">
      <c r="A344" s="25" t="s">
        <v>56</v>
      </c>
      <c r="B344" s="2">
        <v>2782</v>
      </c>
      <c r="D344" s="11">
        <v>70255497.494830519</v>
      </c>
    </row>
    <row r="345" spans="1:4" ht="30" x14ac:dyDescent="0.25">
      <c r="A345" s="25" t="s">
        <v>63</v>
      </c>
      <c r="B345" s="2">
        <v>506</v>
      </c>
      <c r="D345" s="11">
        <v>10966675.922357092</v>
      </c>
    </row>
    <row r="346" spans="1:4" x14ac:dyDescent="0.25">
      <c r="A346" s="34" t="s">
        <v>65</v>
      </c>
      <c r="B346" s="60">
        <v>3288</v>
      </c>
      <c r="D346" s="11">
        <f>SUM(D344:D345)</f>
        <v>81222173.417187616</v>
      </c>
    </row>
    <row r="347" spans="1:4" x14ac:dyDescent="0.25">
      <c r="A347" s="25" t="s">
        <v>8</v>
      </c>
      <c r="B347" s="2">
        <v>216</v>
      </c>
      <c r="D347" s="11">
        <v>6454460.9036101075</v>
      </c>
    </row>
    <row r="348" spans="1:4" x14ac:dyDescent="0.25">
      <c r="A348" s="25" t="s">
        <v>10</v>
      </c>
      <c r="B348" s="2">
        <v>70</v>
      </c>
      <c r="D348" s="11">
        <v>1313085.4213125</v>
      </c>
    </row>
    <row r="349" spans="1:4" ht="30" x14ac:dyDescent="0.25">
      <c r="A349" s="25" t="s">
        <v>11</v>
      </c>
      <c r="B349" s="2">
        <v>48</v>
      </c>
      <c r="D349" s="11">
        <v>647540.94675000012</v>
      </c>
    </row>
    <row r="350" spans="1:4" x14ac:dyDescent="0.25">
      <c r="A350" s="25" t="s">
        <v>12</v>
      </c>
      <c r="B350" s="2">
        <v>106</v>
      </c>
      <c r="D350" s="11">
        <v>1983434.8185980394</v>
      </c>
    </row>
    <row r="351" spans="1:4" x14ac:dyDescent="0.25">
      <c r="A351" s="25" t="s">
        <v>21</v>
      </c>
      <c r="B351" s="2">
        <v>112</v>
      </c>
      <c r="D351" s="11">
        <v>2412207.1041713208</v>
      </c>
    </row>
    <row r="352" spans="1:4" x14ac:dyDescent="0.25">
      <c r="A352" s="25" t="s">
        <v>22</v>
      </c>
      <c r="B352" s="2">
        <v>135</v>
      </c>
      <c r="D352" s="11">
        <v>2196553.2910404406</v>
      </c>
    </row>
    <row r="353" spans="1:4" x14ac:dyDescent="0.25">
      <c r="A353" s="25" t="s">
        <v>23</v>
      </c>
      <c r="B353" s="2">
        <v>178</v>
      </c>
      <c r="D353" s="11">
        <v>4334251.3708093744</v>
      </c>
    </row>
    <row r="354" spans="1:4" x14ac:dyDescent="0.25">
      <c r="A354" s="25" t="s">
        <v>29</v>
      </c>
      <c r="B354" s="2">
        <v>56</v>
      </c>
      <c r="D354" s="11">
        <v>667802.5891620391</v>
      </c>
    </row>
    <row r="355" spans="1:4" x14ac:dyDescent="0.25">
      <c r="A355" s="25" t="s">
        <v>30</v>
      </c>
      <c r="B355" s="2">
        <v>52</v>
      </c>
      <c r="D355" s="11">
        <v>719881.14224553958</v>
      </c>
    </row>
    <row r="356" spans="1:4" x14ac:dyDescent="0.25">
      <c r="A356" s="25" t="s">
        <v>31</v>
      </c>
      <c r="B356" s="2">
        <v>153</v>
      </c>
      <c r="D356" s="11">
        <v>3049572.4448156264</v>
      </c>
    </row>
    <row r="357" spans="1:4" x14ac:dyDescent="0.25">
      <c r="A357" s="25" t="s">
        <v>32</v>
      </c>
      <c r="B357" s="2">
        <v>156</v>
      </c>
      <c r="D357" s="11">
        <v>1982687.9116979593</v>
      </c>
    </row>
    <row r="358" spans="1:4" x14ac:dyDescent="0.25">
      <c r="A358" s="25" t="s">
        <v>33</v>
      </c>
      <c r="B358" s="2">
        <v>204</v>
      </c>
      <c r="D358" s="11">
        <v>3733700.4527906291</v>
      </c>
    </row>
    <row r="359" spans="1:4" x14ac:dyDescent="0.25">
      <c r="A359" s="34" t="s">
        <v>35</v>
      </c>
      <c r="B359" s="60">
        <v>1486</v>
      </c>
      <c r="D359" s="11">
        <f>SUM(D347:D358)</f>
        <v>29495178.397003576</v>
      </c>
    </row>
    <row r="360" spans="1:4" ht="30" x14ac:dyDescent="0.25">
      <c r="A360" s="25" t="s">
        <v>38</v>
      </c>
      <c r="B360" s="2">
        <v>420</v>
      </c>
      <c r="D360" s="11">
        <v>13200418.562541489</v>
      </c>
    </row>
    <row r="361" spans="1:4" x14ac:dyDescent="0.25">
      <c r="A361" s="25" t="s">
        <v>42</v>
      </c>
      <c r="B361" s="2">
        <v>618</v>
      </c>
      <c r="D361" s="11">
        <v>18478786.94476489</v>
      </c>
    </row>
    <row r="362" spans="1:4" x14ac:dyDescent="0.25">
      <c r="A362" s="34" t="s">
        <v>48</v>
      </c>
      <c r="B362" s="60">
        <v>1038</v>
      </c>
      <c r="D362" s="11">
        <f>SUM(D360:D361)</f>
        <v>31679205.507306378</v>
      </c>
    </row>
    <row r="363" spans="1:4" x14ac:dyDescent="0.25">
      <c r="A363" s="34" t="s">
        <v>92</v>
      </c>
      <c r="B363" s="60">
        <v>6812</v>
      </c>
      <c r="D363" s="11">
        <f>D346+D359+D362</f>
        <v>142396557.32149756</v>
      </c>
    </row>
    <row r="364" spans="1:4" x14ac:dyDescent="0.25">
      <c r="A364" s="127" t="s">
        <v>154</v>
      </c>
      <c r="B364" s="127"/>
      <c r="D364" s="11"/>
    </row>
    <row r="365" spans="1:4" x14ac:dyDescent="0.25">
      <c r="A365" s="25" t="s">
        <v>64</v>
      </c>
      <c r="B365" s="2">
        <v>640</v>
      </c>
      <c r="D365" s="11">
        <v>27658425.356201723</v>
      </c>
    </row>
    <row r="366" spans="1:4" ht="30" x14ac:dyDescent="0.25">
      <c r="A366" s="25" t="s">
        <v>63</v>
      </c>
      <c r="B366" s="2">
        <v>283</v>
      </c>
      <c r="D366" s="11">
        <v>12822006.035905527</v>
      </c>
    </row>
    <row r="367" spans="1:4" x14ac:dyDescent="0.25">
      <c r="A367" s="34" t="s">
        <v>65</v>
      </c>
      <c r="B367" s="60">
        <v>923</v>
      </c>
      <c r="D367" s="11">
        <f>SUM(D365:D366)</f>
        <v>40480431.392107248</v>
      </c>
    </row>
    <row r="368" spans="1:4" x14ac:dyDescent="0.25">
      <c r="A368" s="25" t="s">
        <v>41</v>
      </c>
      <c r="B368" s="2">
        <v>132</v>
      </c>
      <c r="D368" s="11">
        <v>4499373.1461599208</v>
      </c>
    </row>
    <row r="369" spans="1:4" x14ac:dyDescent="0.25">
      <c r="A369" s="34" t="s">
        <v>48</v>
      </c>
      <c r="B369" s="60">
        <v>132</v>
      </c>
      <c r="D369" s="11">
        <f>SUM(D368)</f>
        <v>4499373.1461599208</v>
      </c>
    </row>
    <row r="370" spans="1:4" x14ac:dyDescent="0.25">
      <c r="A370" s="34" t="s">
        <v>92</v>
      </c>
      <c r="B370" s="60">
        <v>1055</v>
      </c>
      <c r="D370" s="11">
        <f>D367+D369</f>
        <v>44979804.538267165</v>
      </c>
    </row>
    <row r="371" spans="1:4" x14ac:dyDescent="0.25">
      <c r="A371" s="127" t="s">
        <v>155</v>
      </c>
      <c r="B371" s="127"/>
      <c r="D371" s="11"/>
    </row>
    <row r="372" spans="1:4" x14ac:dyDescent="0.25">
      <c r="A372" s="25" t="s">
        <v>56</v>
      </c>
      <c r="B372" s="2">
        <v>715</v>
      </c>
      <c r="D372" s="11">
        <v>23469321.062211491</v>
      </c>
    </row>
    <row r="373" spans="1:4" x14ac:dyDescent="0.25">
      <c r="A373" s="25" t="s">
        <v>64</v>
      </c>
      <c r="B373" s="2">
        <v>170</v>
      </c>
      <c r="D373" s="11">
        <v>4882618.1771329502</v>
      </c>
    </row>
    <row r="374" spans="1:4" x14ac:dyDescent="0.25">
      <c r="A374" s="34" t="s">
        <v>65</v>
      </c>
      <c r="B374" s="60">
        <v>885</v>
      </c>
      <c r="D374" s="11">
        <f>SUM(D372:D373)</f>
        <v>28351939.23934444</v>
      </c>
    </row>
    <row r="375" spans="1:4" x14ac:dyDescent="0.25">
      <c r="A375" s="34" t="s">
        <v>92</v>
      </c>
      <c r="B375" s="60">
        <v>885</v>
      </c>
      <c r="D375" s="11">
        <f>D374</f>
        <v>28351939.23934444</v>
      </c>
    </row>
    <row r="376" spans="1:4" x14ac:dyDescent="0.25">
      <c r="A376" s="127" t="s">
        <v>156</v>
      </c>
      <c r="B376" s="127"/>
      <c r="D376" s="11"/>
    </row>
    <row r="377" spans="1:4" ht="30" x14ac:dyDescent="0.25">
      <c r="A377" s="25" t="s">
        <v>38</v>
      </c>
      <c r="B377" s="2">
        <v>609</v>
      </c>
      <c r="D377" s="11">
        <v>11776845.659999998</v>
      </c>
    </row>
    <row r="378" spans="1:4" x14ac:dyDescent="0.25">
      <c r="A378" s="25" t="s">
        <v>42</v>
      </c>
      <c r="B378" s="2">
        <v>794</v>
      </c>
      <c r="D378" s="11">
        <v>20260171.233438574</v>
      </c>
    </row>
    <row r="379" spans="1:4" x14ac:dyDescent="0.25">
      <c r="A379" s="25" t="s">
        <v>47</v>
      </c>
      <c r="B379" s="2">
        <v>5519</v>
      </c>
      <c r="D379" s="11">
        <v>281718089.01815927</v>
      </c>
    </row>
    <row r="380" spans="1:4" x14ac:dyDescent="0.25">
      <c r="A380" s="34" t="s">
        <v>48</v>
      </c>
      <c r="B380" s="60">
        <v>6922</v>
      </c>
      <c r="D380" s="11">
        <f>SUM(D377:D379)</f>
        <v>313755105.91159785</v>
      </c>
    </row>
    <row r="381" spans="1:4" x14ac:dyDescent="0.25">
      <c r="A381" s="25" t="s">
        <v>64</v>
      </c>
      <c r="B381" s="2">
        <v>1090</v>
      </c>
      <c r="D381" s="11">
        <v>26091683.014180496</v>
      </c>
    </row>
    <row r="382" spans="1:4" x14ac:dyDescent="0.25">
      <c r="A382" s="34" t="s">
        <v>65</v>
      </c>
      <c r="B382" s="60">
        <v>1090</v>
      </c>
      <c r="D382" s="11">
        <f>SUM(D381)</f>
        <v>26091683.014180496</v>
      </c>
    </row>
    <row r="383" spans="1:4" x14ac:dyDescent="0.25">
      <c r="A383" s="25" t="s">
        <v>66</v>
      </c>
      <c r="B383" s="2">
        <v>26</v>
      </c>
      <c r="D383" s="11">
        <v>659561.78060624888</v>
      </c>
    </row>
    <row r="384" spans="1:4" x14ac:dyDescent="0.25">
      <c r="A384" s="34" t="s">
        <v>69</v>
      </c>
      <c r="B384" s="60">
        <v>26</v>
      </c>
      <c r="D384" s="11">
        <f>SUM(D383)</f>
        <v>659561.78060624888</v>
      </c>
    </row>
    <row r="385" spans="1:4" x14ac:dyDescent="0.25">
      <c r="A385" s="34" t="s">
        <v>92</v>
      </c>
      <c r="B385" s="60">
        <v>8038</v>
      </c>
      <c r="D385" s="11">
        <f>D380+D382+D384</f>
        <v>340506350.7063846</v>
      </c>
    </row>
    <row r="386" spans="1:4" x14ac:dyDescent="0.25">
      <c r="A386" s="127" t="s">
        <v>157</v>
      </c>
      <c r="B386" s="127"/>
      <c r="D386" s="11"/>
    </row>
    <row r="387" spans="1:4" x14ac:dyDescent="0.25">
      <c r="A387" s="25" t="s">
        <v>62</v>
      </c>
      <c r="B387" s="2">
        <v>150</v>
      </c>
      <c r="D387" s="11">
        <v>23128843.120000005</v>
      </c>
    </row>
    <row r="388" spans="1:4" x14ac:dyDescent="0.25">
      <c r="A388" s="34" t="s">
        <v>65</v>
      </c>
      <c r="B388" s="60">
        <v>150</v>
      </c>
      <c r="D388" s="11">
        <f>SUM(D387)</f>
        <v>23128843.120000005</v>
      </c>
    </row>
    <row r="389" spans="1:4" x14ac:dyDescent="0.25">
      <c r="A389" s="25" t="s">
        <v>124</v>
      </c>
      <c r="B389" s="2">
        <v>325</v>
      </c>
      <c r="D389" s="11">
        <v>35011274.557095788</v>
      </c>
    </row>
    <row r="390" spans="1:4" x14ac:dyDescent="0.25">
      <c r="A390" s="34" t="s">
        <v>91</v>
      </c>
      <c r="B390" s="60">
        <v>325</v>
      </c>
      <c r="D390" s="11">
        <f>SUM(D389)</f>
        <v>35011274.557095788</v>
      </c>
    </row>
    <row r="391" spans="1:4" x14ac:dyDescent="0.25">
      <c r="A391" s="34" t="s">
        <v>92</v>
      </c>
      <c r="B391" s="60">
        <v>475</v>
      </c>
      <c r="D391" s="11">
        <f>D388+D390</f>
        <v>58140117.677095793</v>
      </c>
    </row>
    <row r="392" spans="1:4" ht="15" customHeight="1" x14ac:dyDescent="0.25">
      <c r="A392" s="127" t="s">
        <v>125</v>
      </c>
      <c r="B392" s="127"/>
      <c r="D392" s="11"/>
    </row>
    <row r="393" spans="1:4" ht="30" x14ac:dyDescent="0.25">
      <c r="A393" s="25" t="s">
        <v>38</v>
      </c>
      <c r="B393" s="2">
        <v>478</v>
      </c>
      <c r="D393" s="11">
        <v>15556021.165548384</v>
      </c>
    </row>
    <row r="394" spans="1:4" x14ac:dyDescent="0.25">
      <c r="A394" s="34" t="s">
        <v>48</v>
      </c>
      <c r="B394" s="60">
        <v>478</v>
      </c>
      <c r="D394" s="11">
        <f>SUM(D393)</f>
        <v>15556021.165548384</v>
      </c>
    </row>
    <row r="395" spans="1:4" x14ac:dyDescent="0.25">
      <c r="A395" s="25" t="s">
        <v>60</v>
      </c>
      <c r="B395" s="2">
        <v>300</v>
      </c>
      <c r="D395" s="11">
        <v>10720446.448315289</v>
      </c>
    </row>
    <row r="396" spans="1:4" x14ac:dyDescent="0.25">
      <c r="A396" s="34" t="s">
        <v>65</v>
      </c>
      <c r="B396" s="60">
        <v>300</v>
      </c>
      <c r="D396" s="11">
        <f>SUM(D395)</f>
        <v>10720446.448315289</v>
      </c>
    </row>
    <row r="397" spans="1:4" x14ac:dyDescent="0.25">
      <c r="A397" s="34" t="s">
        <v>92</v>
      </c>
      <c r="B397" s="60">
        <v>778</v>
      </c>
      <c r="D397" s="11">
        <f>D394+D396</f>
        <v>26276467.613863673</v>
      </c>
    </row>
    <row r="398" spans="1:4" ht="15" customHeight="1" x14ac:dyDescent="0.25">
      <c r="A398" s="127" t="s">
        <v>126</v>
      </c>
      <c r="B398" s="127"/>
      <c r="D398" s="11"/>
    </row>
    <row r="399" spans="1:4" ht="30" x14ac:dyDescent="0.25">
      <c r="A399" s="25" t="s">
        <v>38</v>
      </c>
      <c r="B399" s="2">
        <v>478</v>
      </c>
      <c r="D399" s="11">
        <v>26008799.274193548</v>
      </c>
    </row>
    <row r="400" spans="1:4" x14ac:dyDescent="0.25">
      <c r="A400" s="25" t="s">
        <v>47</v>
      </c>
      <c r="B400" s="2">
        <v>549</v>
      </c>
      <c r="D400" s="11">
        <v>31652974.547052916</v>
      </c>
    </row>
    <row r="401" spans="1:4" x14ac:dyDescent="0.25">
      <c r="A401" s="34" t="s">
        <v>48</v>
      </c>
      <c r="B401" s="60">
        <v>1027</v>
      </c>
      <c r="D401" s="11">
        <f>SUM(D399:D400)</f>
        <v>57661773.82124646</v>
      </c>
    </row>
    <row r="402" spans="1:4" x14ac:dyDescent="0.25">
      <c r="A402" s="25" t="s">
        <v>54</v>
      </c>
      <c r="B402" s="2">
        <v>404</v>
      </c>
      <c r="D402" s="11">
        <v>14551132.107839456</v>
      </c>
    </row>
    <row r="403" spans="1:4" x14ac:dyDescent="0.25">
      <c r="A403" s="25" t="s">
        <v>60</v>
      </c>
      <c r="B403" s="2">
        <v>333</v>
      </c>
      <c r="D403" s="11">
        <v>12992281.763998104</v>
      </c>
    </row>
    <row r="404" spans="1:4" x14ac:dyDescent="0.25">
      <c r="A404" s="34" t="s">
        <v>65</v>
      </c>
      <c r="B404" s="60">
        <v>737</v>
      </c>
      <c r="D404" s="11">
        <f>SUM(D402:D403)</f>
        <v>27543413.87183756</v>
      </c>
    </row>
    <row r="405" spans="1:4" x14ac:dyDescent="0.25">
      <c r="A405" s="25" t="s">
        <v>66</v>
      </c>
      <c r="B405" s="2">
        <v>20</v>
      </c>
      <c r="D405" s="11">
        <v>952121.28426666663</v>
      </c>
    </row>
    <row r="406" spans="1:4" x14ac:dyDescent="0.25">
      <c r="A406" s="34" t="s">
        <v>69</v>
      </c>
      <c r="B406" s="60">
        <v>20</v>
      </c>
      <c r="D406" s="11">
        <f>SUM(D405)</f>
        <v>952121.28426666663</v>
      </c>
    </row>
    <row r="407" spans="1:4" x14ac:dyDescent="0.25">
      <c r="A407" s="34" t="s">
        <v>92</v>
      </c>
      <c r="B407" s="60">
        <v>1784</v>
      </c>
      <c r="D407" s="11">
        <f>D401+D404+D406</f>
        <v>86157308.977350682</v>
      </c>
    </row>
    <row r="408" spans="1:4" x14ac:dyDescent="0.25">
      <c r="A408" s="127" t="s">
        <v>127</v>
      </c>
      <c r="B408" s="127"/>
      <c r="D408" s="11"/>
    </row>
    <row r="409" spans="1:4" x14ac:dyDescent="0.25">
      <c r="A409" s="25" t="s">
        <v>37</v>
      </c>
      <c r="B409" s="2">
        <v>416</v>
      </c>
      <c r="D409" s="11">
        <v>6518180.6346830763</v>
      </c>
    </row>
    <row r="410" spans="1:4" x14ac:dyDescent="0.25">
      <c r="A410" s="25" t="s">
        <v>42</v>
      </c>
      <c r="B410" s="2">
        <v>402</v>
      </c>
      <c r="D410" s="11">
        <v>13639901.766784003</v>
      </c>
    </row>
    <row r="411" spans="1:4" x14ac:dyDescent="0.25">
      <c r="A411" s="25" t="s">
        <v>54</v>
      </c>
      <c r="B411" s="2">
        <v>601</v>
      </c>
      <c r="D411" s="11">
        <v>17548315.720116731</v>
      </c>
    </row>
    <row r="412" spans="1:4" x14ac:dyDescent="0.25">
      <c r="A412" s="25" t="s">
        <v>60</v>
      </c>
      <c r="B412" s="2">
        <v>775</v>
      </c>
      <c r="D412" s="11">
        <v>21449880.857781649</v>
      </c>
    </row>
    <row r="413" spans="1:4" ht="30" x14ac:dyDescent="0.25">
      <c r="A413" s="25" t="s">
        <v>63</v>
      </c>
      <c r="B413" s="2">
        <v>580</v>
      </c>
      <c r="D413" s="11">
        <v>13638113.098941874</v>
      </c>
    </row>
    <row r="414" spans="1:4" ht="60" customHeight="1" x14ac:dyDescent="0.25">
      <c r="A414" s="34" t="s">
        <v>65</v>
      </c>
      <c r="B414" s="60">
        <v>1956</v>
      </c>
      <c r="D414" s="11">
        <f>SUM(D409:D413)</f>
        <v>72794392.078307331</v>
      </c>
    </row>
    <row r="415" spans="1:4" x14ac:dyDescent="0.25">
      <c r="A415" s="25" t="s">
        <v>66</v>
      </c>
      <c r="B415" s="2">
        <v>10</v>
      </c>
      <c r="D415" s="11">
        <v>317341.45994736836</v>
      </c>
    </row>
    <row r="416" spans="1:4" x14ac:dyDescent="0.25">
      <c r="A416" s="34" t="s">
        <v>69</v>
      </c>
      <c r="B416" s="60">
        <v>10</v>
      </c>
      <c r="D416" s="11">
        <f>SUM(D415)</f>
        <v>317341.45994736836</v>
      </c>
    </row>
    <row r="417" spans="1:4" x14ac:dyDescent="0.25">
      <c r="A417" s="34" t="s">
        <v>92</v>
      </c>
      <c r="B417" s="60">
        <v>2784</v>
      </c>
      <c r="D417" s="11">
        <f>D416+D414</f>
        <v>73111733.538254693</v>
      </c>
    </row>
    <row r="418" spans="1:4" x14ac:dyDescent="0.25">
      <c r="A418" s="127" t="s">
        <v>158</v>
      </c>
      <c r="B418" s="127"/>
      <c r="D418" s="11"/>
    </row>
    <row r="419" spans="1:4" x14ac:dyDescent="0.25">
      <c r="A419" s="25" t="s">
        <v>64</v>
      </c>
      <c r="B419" s="2">
        <v>1040</v>
      </c>
      <c r="D419" s="11">
        <v>50040287.767480135</v>
      </c>
    </row>
    <row r="420" spans="1:4" x14ac:dyDescent="0.25">
      <c r="A420" s="34" t="s">
        <v>65</v>
      </c>
      <c r="B420" s="60">
        <v>1040</v>
      </c>
      <c r="D420" s="11">
        <f>SUM(D419)</f>
        <v>50040287.767480135</v>
      </c>
    </row>
    <row r="421" spans="1:4" x14ac:dyDescent="0.25">
      <c r="A421" s="25" t="s">
        <v>109</v>
      </c>
      <c r="B421" s="2">
        <v>82</v>
      </c>
      <c r="D421" s="11">
        <v>9395741.8271589745</v>
      </c>
    </row>
    <row r="422" spans="1:4" x14ac:dyDescent="0.25">
      <c r="A422" s="25" t="s">
        <v>110</v>
      </c>
      <c r="B422" s="2">
        <v>10</v>
      </c>
      <c r="D422" s="11">
        <v>1026875.0268965517</v>
      </c>
    </row>
    <row r="423" spans="1:4" ht="30" customHeight="1" x14ac:dyDescent="0.25">
      <c r="A423" s="34" t="s">
        <v>91</v>
      </c>
      <c r="B423" s="60">
        <v>92</v>
      </c>
      <c r="D423" s="11">
        <f>SUM(D421:D422)</f>
        <v>10422616.854055526</v>
      </c>
    </row>
    <row r="424" spans="1:4" ht="25.5" customHeight="1" x14ac:dyDescent="0.25">
      <c r="A424" s="34" t="s">
        <v>92</v>
      </c>
      <c r="B424" s="60">
        <v>1132</v>
      </c>
      <c r="D424" s="11">
        <f>D420+D423</f>
        <v>60462904.621535659</v>
      </c>
    </row>
    <row r="425" spans="1:4" x14ac:dyDescent="0.25">
      <c r="A425" s="127" t="s">
        <v>129</v>
      </c>
      <c r="B425" s="127"/>
      <c r="D425" s="11"/>
    </row>
    <row r="426" spans="1:4" x14ac:dyDescent="0.25">
      <c r="A426" s="25" t="s">
        <v>7</v>
      </c>
      <c r="B426" s="2">
        <v>510</v>
      </c>
      <c r="D426" s="11">
        <v>7284797.2067354089</v>
      </c>
    </row>
    <row r="427" spans="1:4" x14ac:dyDescent="0.25">
      <c r="A427" s="25" t="s">
        <v>8</v>
      </c>
      <c r="B427" s="2">
        <v>817</v>
      </c>
      <c r="D427" s="11">
        <v>17002006.398570873</v>
      </c>
    </row>
    <row r="428" spans="1:4" x14ac:dyDescent="0.25">
      <c r="A428" s="25" t="s">
        <v>9</v>
      </c>
      <c r="B428" s="2">
        <v>809</v>
      </c>
      <c r="D428" s="11">
        <v>16670258.614726948</v>
      </c>
    </row>
    <row r="429" spans="1:4" x14ac:dyDescent="0.25">
      <c r="A429" s="25" t="s">
        <v>10</v>
      </c>
      <c r="B429" s="2">
        <v>1418</v>
      </c>
      <c r="D429" s="11">
        <v>27720532.566592272</v>
      </c>
    </row>
    <row r="430" spans="1:4" ht="30" x14ac:dyDescent="0.25">
      <c r="A430" s="25" t="s">
        <v>11</v>
      </c>
      <c r="B430" s="2">
        <v>752</v>
      </c>
      <c r="D430" s="11">
        <v>11932027.269683827</v>
      </c>
    </row>
    <row r="431" spans="1:4" x14ac:dyDescent="0.25">
      <c r="A431" s="25" t="s">
        <v>12</v>
      </c>
      <c r="B431" s="2">
        <v>687</v>
      </c>
      <c r="D431" s="11">
        <v>11947535.361625854</v>
      </c>
    </row>
    <row r="432" spans="1:4" x14ac:dyDescent="0.25">
      <c r="A432" s="25" t="s">
        <v>13</v>
      </c>
      <c r="B432" s="2">
        <v>900</v>
      </c>
      <c r="D432" s="11">
        <v>13061128.061921526</v>
      </c>
    </row>
    <row r="433" spans="1:4" x14ac:dyDescent="0.25">
      <c r="A433" s="25" t="s">
        <v>15</v>
      </c>
      <c r="B433" s="2">
        <v>255</v>
      </c>
      <c r="D433" s="11">
        <v>3723703.7966978541</v>
      </c>
    </row>
    <row r="434" spans="1:4" x14ac:dyDescent="0.25">
      <c r="A434" s="25" t="s">
        <v>16</v>
      </c>
      <c r="B434" s="2">
        <v>298</v>
      </c>
      <c r="D434" s="11">
        <v>4876584.1803724142</v>
      </c>
    </row>
    <row r="435" spans="1:4" x14ac:dyDescent="0.25">
      <c r="A435" s="25" t="s">
        <v>17</v>
      </c>
      <c r="B435" s="2">
        <v>440</v>
      </c>
      <c r="D435" s="11">
        <v>6431460.0396173103</v>
      </c>
    </row>
    <row r="436" spans="1:4" x14ac:dyDescent="0.25">
      <c r="A436" s="25" t="s">
        <v>18</v>
      </c>
      <c r="B436" s="2">
        <v>259</v>
      </c>
      <c r="D436" s="11">
        <v>3902215.0093882363</v>
      </c>
    </row>
    <row r="437" spans="1:4" x14ac:dyDescent="0.25">
      <c r="A437" s="25" t="s">
        <v>19</v>
      </c>
      <c r="B437" s="2">
        <v>211</v>
      </c>
      <c r="D437" s="11">
        <v>3067289.8007878787</v>
      </c>
    </row>
    <row r="438" spans="1:4" ht="30" customHeight="1" x14ac:dyDescent="0.25">
      <c r="A438" s="34" t="s">
        <v>20</v>
      </c>
      <c r="B438" s="60">
        <v>1463</v>
      </c>
      <c r="D438" s="11">
        <f>SUM(D433:D437)</f>
        <v>22001252.826863695</v>
      </c>
    </row>
    <row r="439" spans="1:4" x14ac:dyDescent="0.25">
      <c r="A439" s="25" t="s">
        <v>21</v>
      </c>
      <c r="B439" s="2">
        <v>1172</v>
      </c>
      <c r="D439" s="11">
        <v>38034143.215790212</v>
      </c>
    </row>
    <row r="440" spans="1:4" x14ac:dyDescent="0.25">
      <c r="A440" s="25" t="s">
        <v>22</v>
      </c>
      <c r="B440" s="2">
        <v>517</v>
      </c>
      <c r="D440" s="11">
        <v>7931527.0922858659</v>
      </c>
    </row>
    <row r="441" spans="1:4" ht="30" customHeight="1" x14ac:dyDescent="0.25">
      <c r="A441" s="25" t="s">
        <v>23</v>
      </c>
      <c r="B441" s="2">
        <v>680</v>
      </c>
      <c r="D441" s="11">
        <v>11412091.089833602</v>
      </c>
    </row>
    <row r="442" spans="1:4" ht="30" x14ac:dyDescent="0.25">
      <c r="A442" s="25" t="s">
        <v>24</v>
      </c>
      <c r="B442" s="2">
        <v>439</v>
      </c>
      <c r="D442" s="11">
        <v>7708793.3249538457</v>
      </c>
    </row>
    <row r="443" spans="1:4" x14ac:dyDescent="0.25">
      <c r="A443" s="25" t="s">
        <v>25</v>
      </c>
      <c r="B443" s="2">
        <v>558</v>
      </c>
      <c r="D443" s="11">
        <v>7875370.2840911653</v>
      </c>
    </row>
    <row r="444" spans="1:4" x14ac:dyDescent="0.25">
      <c r="A444" s="25" t="s">
        <v>26</v>
      </c>
      <c r="B444" s="2">
        <v>704</v>
      </c>
      <c r="D444" s="11">
        <v>10869566.176696355</v>
      </c>
    </row>
    <row r="445" spans="1:4" x14ac:dyDescent="0.25">
      <c r="A445" s="25" t="s">
        <v>27</v>
      </c>
      <c r="B445" s="2">
        <v>386</v>
      </c>
      <c r="D445" s="11">
        <v>6503938.102587007</v>
      </c>
    </row>
    <row r="446" spans="1:4" x14ac:dyDescent="0.25">
      <c r="A446" s="25" t="s">
        <v>28</v>
      </c>
      <c r="B446" s="2">
        <v>828</v>
      </c>
      <c r="D446" s="11">
        <v>17449091.771961175</v>
      </c>
    </row>
    <row r="447" spans="1:4" x14ac:dyDescent="0.25">
      <c r="A447" s="25" t="s">
        <v>29</v>
      </c>
      <c r="B447" s="2">
        <v>871</v>
      </c>
      <c r="D447" s="11">
        <v>12664828.151252575</v>
      </c>
    </row>
    <row r="448" spans="1:4" x14ac:dyDescent="0.25">
      <c r="A448" s="25" t="s">
        <v>30</v>
      </c>
      <c r="B448" s="2">
        <v>750</v>
      </c>
      <c r="D448" s="11">
        <v>10851961.372830331</v>
      </c>
    </row>
    <row r="449" spans="1:4" x14ac:dyDescent="0.25">
      <c r="A449" s="25" t="s">
        <v>31</v>
      </c>
      <c r="B449" s="2">
        <v>1497</v>
      </c>
      <c r="D449" s="11">
        <v>40592243.673643112</v>
      </c>
    </row>
    <row r="450" spans="1:4" x14ac:dyDescent="0.25">
      <c r="A450" s="25" t="s">
        <v>32</v>
      </c>
      <c r="B450" s="2">
        <v>660</v>
      </c>
      <c r="D450" s="11">
        <v>9664542.8956800476</v>
      </c>
    </row>
    <row r="451" spans="1:4" ht="30" customHeight="1" x14ac:dyDescent="0.25">
      <c r="A451" s="25" t="s">
        <v>33</v>
      </c>
      <c r="B451" s="2">
        <v>1347</v>
      </c>
      <c r="D451" s="11">
        <v>21372701.35977396</v>
      </c>
    </row>
    <row r="452" spans="1:4" x14ac:dyDescent="0.25">
      <c r="A452" s="25" t="s">
        <v>34</v>
      </c>
      <c r="B452" s="2">
        <v>405</v>
      </c>
      <c r="D452" s="11">
        <v>5226775.3253317932</v>
      </c>
    </row>
    <row r="453" spans="1:4" x14ac:dyDescent="0.25">
      <c r="A453" s="34" t="s">
        <v>35</v>
      </c>
      <c r="B453" s="60">
        <v>18170</v>
      </c>
      <c r="D453" s="11">
        <f>SUM(D426:D452)-D438</f>
        <v>335777112.14343148</v>
      </c>
    </row>
    <row r="454" spans="1:4" x14ac:dyDescent="0.25">
      <c r="A454" s="25" t="s">
        <v>42</v>
      </c>
      <c r="B454" s="2">
        <v>1046</v>
      </c>
      <c r="D454" s="11">
        <v>24037689.218140408</v>
      </c>
    </row>
    <row r="455" spans="1:4" x14ac:dyDescent="0.25">
      <c r="A455" s="25" t="s">
        <v>43</v>
      </c>
      <c r="B455" s="2">
        <v>482</v>
      </c>
      <c r="D455" s="11">
        <v>9826301.1354567576</v>
      </c>
    </row>
    <row r="456" spans="1:4" x14ac:dyDescent="0.25">
      <c r="A456" s="25" t="s">
        <v>47</v>
      </c>
      <c r="B456" s="2">
        <v>388</v>
      </c>
      <c r="D456" s="11">
        <v>6185278.856566635</v>
      </c>
    </row>
    <row r="457" spans="1:4" x14ac:dyDescent="0.25">
      <c r="A457" s="34" t="s">
        <v>48</v>
      </c>
      <c r="B457" s="60">
        <v>1916</v>
      </c>
      <c r="D457" s="11">
        <f>SUM(D454:D456)</f>
        <v>40049269.210163802</v>
      </c>
    </row>
    <row r="458" spans="1:4" x14ac:dyDescent="0.25">
      <c r="A458" s="25" t="s">
        <v>49</v>
      </c>
      <c r="B458" s="2">
        <v>230</v>
      </c>
      <c r="D458" s="11">
        <v>4128394.7357090903</v>
      </c>
    </row>
    <row r="459" spans="1:4" x14ac:dyDescent="0.25">
      <c r="A459" s="25" t="s">
        <v>54</v>
      </c>
      <c r="B459" s="2">
        <v>2082</v>
      </c>
      <c r="D459" s="11">
        <v>123923248.19973393</v>
      </c>
    </row>
    <row r="460" spans="1:4" x14ac:dyDescent="0.25">
      <c r="A460" s="25" t="s">
        <v>56</v>
      </c>
      <c r="B460" s="2">
        <v>250</v>
      </c>
      <c r="D460" s="11">
        <v>4680241.2102698032</v>
      </c>
    </row>
    <row r="461" spans="1:4" x14ac:dyDescent="0.25">
      <c r="A461" s="34" t="s">
        <v>65</v>
      </c>
      <c r="B461" s="60">
        <v>2562</v>
      </c>
      <c r="D461" s="11">
        <f>SUM(D458:D460)</f>
        <v>132731884.14571282</v>
      </c>
    </row>
    <row r="462" spans="1:4" x14ac:dyDescent="0.25">
      <c r="A462" s="25" t="s">
        <v>66</v>
      </c>
      <c r="B462" s="2">
        <v>83</v>
      </c>
      <c r="D462" s="11">
        <v>1836641.5486501949</v>
      </c>
    </row>
    <row r="463" spans="1:4" x14ac:dyDescent="0.25">
      <c r="A463" s="25" t="s">
        <v>68</v>
      </c>
      <c r="B463" s="2">
        <v>71</v>
      </c>
      <c r="D463" s="11">
        <v>991969.73328461533</v>
      </c>
    </row>
    <row r="464" spans="1:4" ht="30" customHeight="1" x14ac:dyDescent="0.25">
      <c r="A464" s="34" t="s">
        <v>69</v>
      </c>
      <c r="B464" s="60">
        <v>154</v>
      </c>
      <c r="D464" s="11">
        <f>SUM(D462:D463)</f>
        <v>2828611.2819348103</v>
      </c>
    </row>
    <row r="465" spans="1:4" x14ac:dyDescent="0.25">
      <c r="A465" s="34" t="s">
        <v>92</v>
      </c>
      <c r="B465" s="60">
        <v>22802</v>
      </c>
      <c r="D465" s="11">
        <f>D453+D457+D461+D464</f>
        <v>511386876.78124291</v>
      </c>
    </row>
    <row r="466" spans="1:4" x14ac:dyDescent="0.25">
      <c r="A466" s="127" t="s">
        <v>159</v>
      </c>
      <c r="B466" s="127"/>
      <c r="D466" s="11"/>
    </row>
    <row r="467" spans="1:4" x14ac:dyDescent="0.25">
      <c r="A467" s="25" t="s">
        <v>64</v>
      </c>
      <c r="B467" s="61">
        <v>1111</v>
      </c>
      <c r="D467" s="11">
        <v>28629157.858449962</v>
      </c>
    </row>
    <row r="468" spans="1:4" ht="30" x14ac:dyDescent="0.25">
      <c r="A468" s="25" t="s">
        <v>63</v>
      </c>
      <c r="B468" s="2">
        <v>520</v>
      </c>
      <c r="D468" s="11">
        <v>17874753.438305233</v>
      </c>
    </row>
    <row r="469" spans="1:4" ht="60" customHeight="1" x14ac:dyDescent="0.25">
      <c r="A469" s="34" t="s">
        <v>65</v>
      </c>
      <c r="B469" s="60">
        <v>1631</v>
      </c>
      <c r="D469" s="11">
        <f>SUM(D467:D468)</f>
        <v>46503911.296755195</v>
      </c>
    </row>
    <row r="470" spans="1:4" x14ac:dyDescent="0.25">
      <c r="A470" s="25" t="s">
        <v>47</v>
      </c>
      <c r="B470" s="2">
        <v>544</v>
      </c>
      <c r="D470" s="11">
        <v>19278685.440000001</v>
      </c>
    </row>
    <row r="471" spans="1:4" x14ac:dyDescent="0.25">
      <c r="A471" s="34" t="s">
        <v>48</v>
      </c>
      <c r="B471" s="60">
        <v>544</v>
      </c>
      <c r="D471" s="11">
        <f>SUM(D470)</f>
        <v>19278685.440000001</v>
      </c>
    </row>
    <row r="472" spans="1:4" x14ac:dyDescent="0.25">
      <c r="A472" s="34" t="s">
        <v>92</v>
      </c>
      <c r="B472" s="60">
        <v>2175</v>
      </c>
      <c r="D472" s="11">
        <f>D469+D471</f>
        <v>65782596.736755192</v>
      </c>
    </row>
    <row r="473" spans="1:4" x14ac:dyDescent="0.25">
      <c r="A473" s="127" t="s">
        <v>160</v>
      </c>
      <c r="B473" s="127"/>
      <c r="D473" s="11"/>
    </row>
    <row r="474" spans="1:4" x14ac:dyDescent="0.25">
      <c r="A474" s="25" t="s">
        <v>56</v>
      </c>
      <c r="B474" s="2">
        <v>828</v>
      </c>
      <c r="D474" s="11">
        <v>10456392.242971433</v>
      </c>
    </row>
    <row r="475" spans="1:4" x14ac:dyDescent="0.25">
      <c r="A475" s="34" t="s">
        <v>65</v>
      </c>
      <c r="B475" s="60">
        <v>828</v>
      </c>
      <c r="D475" s="11">
        <f>SUM(D474)</f>
        <v>10456392.242971433</v>
      </c>
    </row>
    <row r="476" spans="1:4" x14ac:dyDescent="0.25">
      <c r="A476" s="34" t="s">
        <v>92</v>
      </c>
      <c r="B476" s="60">
        <v>828</v>
      </c>
      <c r="D476" s="11">
        <f>D475</f>
        <v>10456392.242971433</v>
      </c>
    </row>
    <row r="477" spans="1:4" x14ac:dyDescent="0.25">
      <c r="A477" s="127" t="s">
        <v>161</v>
      </c>
      <c r="B477" s="127"/>
      <c r="D477" s="11"/>
    </row>
    <row r="478" spans="1:4" ht="15" customHeight="1" x14ac:dyDescent="0.25">
      <c r="A478" s="25" t="s">
        <v>56</v>
      </c>
      <c r="B478" s="2">
        <v>250</v>
      </c>
      <c r="D478" s="11">
        <v>17408033.948434256</v>
      </c>
    </row>
    <row r="479" spans="1:4" x14ac:dyDescent="0.25">
      <c r="A479" s="34" t="s">
        <v>65</v>
      </c>
      <c r="B479" s="60">
        <v>250</v>
      </c>
      <c r="D479" s="11">
        <f>SUM(D478)</f>
        <v>17408033.948434256</v>
      </c>
    </row>
    <row r="480" spans="1:4" x14ac:dyDescent="0.25">
      <c r="A480" s="34" t="s">
        <v>92</v>
      </c>
      <c r="B480" s="60">
        <v>250</v>
      </c>
      <c r="D480" s="11">
        <f>D479</f>
        <v>17408033.948434256</v>
      </c>
    </row>
    <row r="481" spans="1:4" x14ac:dyDescent="0.25">
      <c r="A481" s="127" t="s">
        <v>162</v>
      </c>
      <c r="B481" s="127"/>
      <c r="D481" s="11"/>
    </row>
    <row r="482" spans="1:4" ht="30" x14ac:dyDescent="0.25">
      <c r="A482" s="25" t="s">
        <v>63</v>
      </c>
      <c r="B482" s="2">
        <v>535</v>
      </c>
      <c r="D482" s="11">
        <v>13237244.269331807</v>
      </c>
    </row>
    <row r="483" spans="1:4" x14ac:dyDescent="0.25">
      <c r="A483" s="25" t="s">
        <v>64</v>
      </c>
      <c r="B483" s="2">
        <v>1165</v>
      </c>
      <c r="D483" s="11">
        <v>30658679.54525112</v>
      </c>
    </row>
    <row r="484" spans="1:4" x14ac:dyDescent="0.25">
      <c r="A484" s="34" t="s">
        <v>65</v>
      </c>
      <c r="B484" s="60">
        <v>1700</v>
      </c>
      <c r="D484" s="11">
        <f>SUM(D482:D483)</f>
        <v>43895923.814582929</v>
      </c>
    </row>
    <row r="485" spans="1:4" x14ac:dyDescent="0.25">
      <c r="A485" s="34" t="s">
        <v>92</v>
      </c>
      <c r="B485" s="60">
        <v>1700</v>
      </c>
      <c r="D485" s="11">
        <f>D484</f>
        <v>43895923.814582929</v>
      </c>
    </row>
    <row r="487" spans="1:4" x14ac:dyDescent="0.25">
      <c r="D487" s="19">
        <f>D9+D13+D18+D27+D36+D41+D45+D75+D79+D93+D115+D132+D143+D147+D156+D165+D197+D229+D238+D243+D249+D262+D271+D281+D307+D342+D363+D375+D385+D391+D397+D407+D417+D424+D465+D476+D480+D485+D472+D370</f>
        <v>5494151795.5280132</v>
      </c>
    </row>
    <row r="488" spans="1:4" x14ac:dyDescent="0.25">
      <c r="D488" s="46"/>
    </row>
    <row r="489" spans="1:4" x14ac:dyDescent="0.25">
      <c r="D489" s="62"/>
    </row>
  </sheetData>
  <mergeCells count="44">
    <mergeCell ref="A481:B481"/>
    <mergeCell ref="A408:B408"/>
    <mergeCell ref="A418:B418"/>
    <mergeCell ref="A425:B425"/>
    <mergeCell ref="A466:B466"/>
    <mergeCell ref="A473:B473"/>
    <mergeCell ref="A477:B477"/>
    <mergeCell ref="A398:B398"/>
    <mergeCell ref="A250:B250"/>
    <mergeCell ref="A263:B263"/>
    <mergeCell ref="A272:B272"/>
    <mergeCell ref="A282:B282"/>
    <mergeCell ref="A308:B308"/>
    <mergeCell ref="A343:B343"/>
    <mergeCell ref="A364:B364"/>
    <mergeCell ref="A371:B371"/>
    <mergeCell ref="A376:B376"/>
    <mergeCell ref="A386:B386"/>
    <mergeCell ref="A392:B392"/>
    <mergeCell ref="A244:B244"/>
    <mergeCell ref="A80:B80"/>
    <mergeCell ref="A94:B94"/>
    <mergeCell ref="A116:B116"/>
    <mergeCell ref="A133:B133"/>
    <mergeCell ref="A144:B144"/>
    <mergeCell ref="A148:B148"/>
    <mergeCell ref="A157:B157"/>
    <mergeCell ref="A166:B166"/>
    <mergeCell ref="A198:B198"/>
    <mergeCell ref="A230:B230"/>
    <mergeCell ref="A239:B239"/>
    <mergeCell ref="A1:D2"/>
    <mergeCell ref="D3:D5"/>
    <mergeCell ref="A76:B76"/>
    <mergeCell ref="A3:A5"/>
    <mergeCell ref="B3:B5"/>
    <mergeCell ref="A6:B6"/>
    <mergeCell ref="A10:B10"/>
    <mergeCell ref="A14:B14"/>
    <mergeCell ref="A19:B19"/>
    <mergeCell ref="A28:B28"/>
    <mergeCell ref="A37:B37"/>
    <mergeCell ref="A42:B42"/>
    <mergeCell ref="A46:B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8"/>
  <sheetViews>
    <sheetView topLeftCell="A121" workbookViewId="0">
      <selection activeCell="G5" sqref="G5"/>
    </sheetView>
  </sheetViews>
  <sheetFormatPr defaultColWidth="51.140625" defaultRowHeight="14.25" customHeight="1" x14ac:dyDescent="0.25"/>
  <cols>
    <col min="1" max="1" width="51.140625" style="16" customWidth="1"/>
    <col min="2" max="2" width="20.140625" style="16" customWidth="1"/>
    <col min="3" max="3" width="52" style="16" hidden="1" customWidth="1"/>
    <col min="4" max="4" width="19.42578125" style="16" customWidth="1"/>
    <col min="5" max="5" width="5.28515625" style="16" customWidth="1"/>
    <col min="6" max="16384" width="51.140625" style="16"/>
  </cols>
  <sheetData>
    <row r="1" spans="1:4" ht="14.25" customHeight="1" x14ac:dyDescent="0.25">
      <c r="A1" s="131" t="s">
        <v>365</v>
      </c>
      <c r="B1" s="131"/>
      <c r="C1" s="131"/>
      <c r="D1" s="131"/>
    </row>
    <row r="2" spans="1:4" ht="24" customHeight="1" x14ac:dyDescent="0.25">
      <c r="A2" s="132"/>
      <c r="B2" s="132"/>
      <c r="C2" s="132"/>
      <c r="D2" s="132"/>
    </row>
    <row r="3" spans="1:4" ht="14.25" customHeight="1" x14ac:dyDescent="0.25">
      <c r="A3" s="128" t="s">
        <v>94</v>
      </c>
      <c r="B3" s="135" t="s">
        <v>97</v>
      </c>
      <c r="C3" s="140" t="s">
        <v>94</v>
      </c>
      <c r="D3" s="143" t="s">
        <v>353</v>
      </c>
    </row>
    <row r="4" spans="1:4" ht="14.25" customHeight="1" x14ac:dyDescent="0.25">
      <c r="A4" s="128"/>
      <c r="B4" s="136"/>
      <c r="C4" s="141"/>
      <c r="D4" s="143"/>
    </row>
    <row r="5" spans="1:4" ht="47.25" customHeight="1" x14ac:dyDescent="0.25">
      <c r="A5" s="128"/>
      <c r="B5" s="137"/>
      <c r="C5" s="142"/>
      <c r="D5" s="143"/>
    </row>
    <row r="6" spans="1:4" ht="14.25" customHeight="1" x14ac:dyDescent="0.25">
      <c r="A6" s="138" t="s">
        <v>137</v>
      </c>
      <c r="B6" s="139"/>
      <c r="C6" s="29" t="s">
        <v>137</v>
      </c>
      <c r="D6" s="27"/>
    </row>
    <row r="7" spans="1:4" ht="14.25" customHeight="1" x14ac:dyDescent="0.25">
      <c r="A7" s="133" t="s">
        <v>163</v>
      </c>
      <c r="B7" s="134"/>
      <c r="C7" s="31" t="s">
        <v>163</v>
      </c>
      <c r="D7" s="27"/>
    </row>
    <row r="8" spans="1:4" ht="14.25" customHeight="1" x14ac:dyDescent="0.25">
      <c r="A8" s="25" t="s">
        <v>64</v>
      </c>
      <c r="B8" s="2">
        <v>35</v>
      </c>
      <c r="C8" s="25" t="s">
        <v>64</v>
      </c>
      <c r="D8" s="27">
        <v>4902870</v>
      </c>
    </row>
    <row r="9" spans="1:4" ht="14.25" customHeight="1" x14ac:dyDescent="0.25">
      <c r="A9" s="34" t="s">
        <v>164</v>
      </c>
      <c r="B9" s="53">
        <v>35</v>
      </c>
      <c r="C9" s="28" t="s">
        <v>164</v>
      </c>
      <c r="D9" s="27">
        <v>4902870</v>
      </c>
    </row>
    <row r="10" spans="1:4" ht="14.25" customHeight="1" x14ac:dyDescent="0.25">
      <c r="A10" s="138" t="s">
        <v>140</v>
      </c>
      <c r="B10" s="139"/>
      <c r="C10" s="29" t="s">
        <v>140</v>
      </c>
      <c r="D10" s="27"/>
    </row>
    <row r="11" spans="1:4" ht="14.25" customHeight="1" x14ac:dyDescent="0.25">
      <c r="A11" s="133" t="s">
        <v>165</v>
      </c>
      <c r="B11" s="134"/>
      <c r="C11" s="31" t="s">
        <v>165</v>
      </c>
      <c r="D11" s="27"/>
    </row>
    <row r="12" spans="1:4" ht="14.25" customHeight="1" x14ac:dyDescent="0.25">
      <c r="A12" s="25" t="s">
        <v>56</v>
      </c>
      <c r="B12" s="2">
        <v>25</v>
      </c>
      <c r="C12" s="25" t="s">
        <v>56</v>
      </c>
      <c r="D12" s="27">
        <v>3336650</v>
      </c>
    </row>
    <row r="13" spans="1:4" ht="14.25" customHeight="1" x14ac:dyDescent="0.25">
      <c r="A13" s="34" t="s">
        <v>164</v>
      </c>
      <c r="B13" s="53">
        <v>25</v>
      </c>
      <c r="C13" s="28" t="s">
        <v>164</v>
      </c>
      <c r="D13" s="27">
        <v>3336650</v>
      </c>
    </row>
    <row r="14" spans="1:4" ht="14.25" customHeight="1" x14ac:dyDescent="0.25">
      <c r="A14" s="138" t="s">
        <v>106</v>
      </c>
      <c r="B14" s="139"/>
      <c r="C14" s="29" t="s">
        <v>106</v>
      </c>
      <c r="D14" s="27"/>
    </row>
    <row r="15" spans="1:4" ht="14.25" customHeight="1" x14ac:dyDescent="0.25">
      <c r="A15" s="133" t="s">
        <v>166</v>
      </c>
      <c r="B15" s="134"/>
      <c r="C15" s="31" t="s">
        <v>166</v>
      </c>
      <c r="D15" s="27"/>
    </row>
    <row r="16" spans="1:4" ht="14.25" customHeight="1" x14ac:dyDescent="0.25">
      <c r="A16" s="25" t="s">
        <v>61</v>
      </c>
      <c r="B16" s="2">
        <v>60</v>
      </c>
      <c r="C16" s="25" t="s">
        <v>61</v>
      </c>
      <c r="D16" s="27">
        <v>6346080</v>
      </c>
    </row>
    <row r="17" spans="1:4" ht="14.25" customHeight="1" x14ac:dyDescent="0.25">
      <c r="A17" s="34" t="s">
        <v>167</v>
      </c>
      <c r="B17" s="53">
        <v>60</v>
      </c>
      <c r="D17" s="27">
        <v>6346080</v>
      </c>
    </row>
    <row r="18" spans="1:4" ht="14.25" customHeight="1" x14ac:dyDescent="0.25">
      <c r="A18" s="133" t="s">
        <v>168</v>
      </c>
      <c r="B18" s="134"/>
      <c r="C18" s="31" t="s">
        <v>168</v>
      </c>
      <c r="D18" s="27"/>
    </row>
    <row r="19" spans="1:4" ht="14.25" customHeight="1" x14ac:dyDescent="0.25">
      <c r="A19" s="25" t="s">
        <v>61</v>
      </c>
      <c r="B19" s="2">
        <v>25</v>
      </c>
      <c r="C19" s="25" t="s">
        <v>61</v>
      </c>
      <c r="D19" s="27">
        <v>2644200</v>
      </c>
    </row>
    <row r="20" spans="1:4" ht="14.25" customHeight="1" x14ac:dyDescent="0.25">
      <c r="A20" s="34" t="s">
        <v>167</v>
      </c>
      <c r="B20" s="53">
        <v>25</v>
      </c>
      <c r="D20" s="27">
        <v>2644200</v>
      </c>
    </row>
    <row r="21" spans="1:4" ht="14.25" customHeight="1" x14ac:dyDescent="0.25">
      <c r="A21" s="34" t="s">
        <v>164</v>
      </c>
      <c r="B21" s="53">
        <v>85</v>
      </c>
      <c r="C21" s="28" t="s">
        <v>164</v>
      </c>
      <c r="D21" s="27">
        <v>8990280</v>
      </c>
    </row>
    <row r="22" spans="1:4" ht="14.25" customHeight="1" x14ac:dyDescent="0.25">
      <c r="A22" s="138" t="s">
        <v>144</v>
      </c>
      <c r="B22" s="139"/>
      <c r="C22" s="26" t="s">
        <v>144</v>
      </c>
      <c r="D22" s="27"/>
    </row>
    <row r="23" spans="1:4" ht="14.25" customHeight="1" x14ac:dyDescent="0.25">
      <c r="A23" s="133" t="s">
        <v>169</v>
      </c>
      <c r="B23" s="134"/>
      <c r="C23" s="30" t="s">
        <v>169</v>
      </c>
      <c r="D23" s="27"/>
    </row>
    <row r="24" spans="1:4" ht="14.25" customHeight="1" x14ac:dyDescent="0.25">
      <c r="A24" s="25" t="s">
        <v>64</v>
      </c>
      <c r="B24" s="2">
        <v>45</v>
      </c>
      <c r="C24" s="25" t="s">
        <v>64</v>
      </c>
      <c r="D24" s="27">
        <v>7142760</v>
      </c>
    </row>
    <row r="25" spans="1:4" ht="14.25" customHeight="1" x14ac:dyDescent="0.25">
      <c r="A25" s="34" t="s">
        <v>167</v>
      </c>
      <c r="B25" s="53">
        <v>45</v>
      </c>
    </row>
    <row r="26" spans="1:4" ht="14.25" customHeight="1" x14ac:dyDescent="0.25">
      <c r="A26" s="133" t="s">
        <v>170</v>
      </c>
      <c r="B26" s="134"/>
      <c r="C26" s="30" t="s">
        <v>170</v>
      </c>
      <c r="D26" s="27"/>
    </row>
    <row r="27" spans="1:4" ht="14.25" customHeight="1" x14ac:dyDescent="0.25">
      <c r="A27" s="25" t="s">
        <v>64</v>
      </c>
      <c r="B27" s="2">
        <v>220</v>
      </c>
      <c r="C27" s="25" t="s">
        <v>64</v>
      </c>
      <c r="D27" s="27">
        <v>26784560</v>
      </c>
    </row>
    <row r="28" spans="1:4" ht="14.25" customHeight="1" x14ac:dyDescent="0.25">
      <c r="A28" s="34" t="s">
        <v>167</v>
      </c>
      <c r="B28" s="53">
        <v>220</v>
      </c>
      <c r="D28" s="27">
        <v>26784560</v>
      </c>
    </row>
    <row r="29" spans="1:4" ht="14.25" customHeight="1" x14ac:dyDescent="0.25">
      <c r="A29" s="133" t="s">
        <v>171</v>
      </c>
      <c r="B29" s="134"/>
      <c r="C29" s="31" t="s">
        <v>171</v>
      </c>
      <c r="D29" s="27"/>
    </row>
    <row r="30" spans="1:4" ht="14.25" customHeight="1" x14ac:dyDescent="0.25">
      <c r="A30" s="25" t="s">
        <v>64</v>
      </c>
      <c r="B30" s="2">
        <v>225</v>
      </c>
      <c r="C30" s="25" t="s">
        <v>64</v>
      </c>
      <c r="D30" s="27">
        <v>33438825</v>
      </c>
    </row>
    <row r="31" spans="1:4" ht="14.25" customHeight="1" x14ac:dyDescent="0.25">
      <c r="A31" s="34" t="s">
        <v>167</v>
      </c>
      <c r="B31" s="53">
        <v>225</v>
      </c>
      <c r="D31" s="27">
        <v>33438825</v>
      </c>
    </row>
    <row r="32" spans="1:4" ht="14.25" customHeight="1" x14ac:dyDescent="0.25">
      <c r="A32" s="133" t="s">
        <v>172</v>
      </c>
      <c r="B32" s="134"/>
      <c r="C32" s="31" t="s">
        <v>172</v>
      </c>
      <c r="D32" s="27"/>
    </row>
    <row r="33" spans="1:4" ht="14.25" customHeight="1" x14ac:dyDescent="0.25">
      <c r="A33" s="25" t="s">
        <v>64</v>
      </c>
      <c r="B33" s="2">
        <v>100</v>
      </c>
      <c r="C33" s="25" t="s">
        <v>64</v>
      </c>
      <c r="D33" s="27">
        <v>18735900</v>
      </c>
    </row>
    <row r="34" spans="1:4" ht="14.25" customHeight="1" x14ac:dyDescent="0.25">
      <c r="A34" s="34" t="s">
        <v>167</v>
      </c>
      <c r="B34" s="53">
        <v>100</v>
      </c>
      <c r="D34" s="27">
        <v>18735900</v>
      </c>
    </row>
    <row r="35" spans="1:4" ht="14.25" customHeight="1" x14ac:dyDescent="0.25">
      <c r="A35" s="133" t="s">
        <v>173</v>
      </c>
      <c r="B35" s="134"/>
      <c r="C35" s="30" t="s">
        <v>173</v>
      </c>
      <c r="D35" s="27"/>
    </row>
    <row r="36" spans="1:4" ht="14.25" customHeight="1" x14ac:dyDescent="0.25">
      <c r="A36" s="25" t="s">
        <v>64</v>
      </c>
      <c r="B36" s="2">
        <v>215</v>
      </c>
      <c r="C36" s="25" t="s">
        <v>64</v>
      </c>
      <c r="D36" s="27">
        <v>35154005</v>
      </c>
    </row>
    <row r="37" spans="1:4" ht="14.25" customHeight="1" x14ac:dyDescent="0.25">
      <c r="A37" s="34" t="s">
        <v>167</v>
      </c>
      <c r="B37" s="53">
        <v>215</v>
      </c>
      <c r="D37" s="27">
        <v>35154005</v>
      </c>
    </row>
    <row r="38" spans="1:4" ht="14.25" customHeight="1" x14ac:dyDescent="0.25">
      <c r="A38" s="133" t="s">
        <v>174</v>
      </c>
      <c r="B38" s="134"/>
      <c r="C38" s="30" t="s">
        <v>174</v>
      </c>
      <c r="D38" s="27"/>
    </row>
    <row r="39" spans="1:4" ht="14.25" customHeight="1" x14ac:dyDescent="0.25">
      <c r="A39" s="25" t="s">
        <v>64</v>
      </c>
      <c r="B39" s="2">
        <v>230</v>
      </c>
      <c r="C39" s="25" t="s">
        <v>64</v>
      </c>
      <c r="D39" s="27">
        <v>43774060</v>
      </c>
    </row>
    <row r="40" spans="1:4" ht="14.25" customHeight="1" x14ac:dyDescent="0.25">
      <c r="A40" s="34" t="s">
        <v>167</v>
      </c>
      <c r="B40" s="53">
        <v>230</v>
      </c>
      <c r="D40" s="27">
        <v>43774060</v>
      </c>
    </row>
    <row r="41" spans="1:4" ht="14.25" customHeight="1" x14ac:dyDescent="0.25">
      <c r="A41" s="133" t="s">
        <v>175</v>
      </c>
      <c r="B41" s="134"/>
      <c r="C41" s="30" t="s">
        <v>175</v>
      </c>
      <c r="D41" s="27"/>
    </row>
    <row r="42" spans="1:4" ht="14.25" customHeight="1" x14ac:dyDescent="0.25">
      <c r="A42" s="25" t="s">
        <v>64</v>
      </c>
      <c r="B42" s="2">
        <v>109</v>
      </c>
      <c r="C42" s="25" t="s">
        <v>64</v>
      </c>
      <c r="D42" s="27">
        <v>23663900</v>
      </c>
    </row>
    <row r="43" spans="1:4" ht="14.25" customHeight="1" x14ac:dyDescent="0.25">
      <c r="A43" s="34" t="s">
        <v>167</v>
      </c>
      <c r="B43" s="53">
        <v>109</v>
      </c>
      <c r="D43" s="27">
        <v>23663900</v>
      </c>
    </row>
    <row r="44" spans="1:4" ht="14.25" customHeight="1" x14ac:dyDescent="0.25">
      <c r="A44" s="34" t="s">
        <v>164</v>
      </c>
      <c r="B44" s="53">
        <v>1144</v>
      </c>
      <c r="C44" s="28" t="s">
        <v>164</v>
      </c>
      <c r="D44" s="27">
        <f>D42+D39+D36+D33+D30+D27+D24</f>
        <v>188694010</v>
      </c>
    </row>
    <row r="45" spans="1:4" ht="14.25" customHeight="1" x14ac:dyDescent="0.25">
      <c r="A45" s="138" t="s">
        <v>145</v>
      </c>
      <c r="B45" s="139"/>
      <c r="C45" s="26" t="s">
        <v>145</v>
      </c>
      <c r="D45" s="27"/>
    </row>
    <row r="46" spans="1:4" ht="14.25" customHeight="1" x14ac:dyDescent="0.25">
      <c r="A46" s="133" t="s">
        <v>169</v>
      </c>
      <c r="B46" s="134"/>
      <c r="C46" s="30" t="s">
        <v>169</v>
      </c>
      <c r="D46" s="27"/>
    </row>
    <row r="47" spans="1:4" ht="14.25" customHeight="1" x14ac:dyDescent="0.25">
      <c r="A47" s="25" t="s">
        <v>64</v>
      </c>
      <c r="B47" s="2">
        <v>15</v>
      </c>
      <c r="C47" s="25" t="s">
        <v>64</v>
      </c>
      <c r="D47" s="27">
        <v>2380920</v>
      </c>
    </row>
    <row r="48" spans="1:4" ht="14.25" customHeight="1" x14ac:dyDescent="0.25">
      <c r="A48" s="25" t="s">
        <v>109</v>
      </c>
      <c r="B48" s="2">
        <v>80</v>
      </c>
      <c r="C48" s="25" t="s">
        <v>109</v>
      </c>
      <c r="D48" s="27">
        <v>12698240</v>
      </c>
    </row>
    <row r="49" spans="1:4" ht="14.25" customHeight="1" x14ac:dyDescent="0.25">
      <c r="A49" s="25" t="s">
        <v>110</v>
      </c>
      <c r="B49" s="2">
        <v>54</v>
      </c>
      <c r="C49" s="25" t="s">
        <v>110</v>
      </c>
      <c r="D49" s="27">
        <v>8571312</v>
      </c>
    </row>
    <row r="50" spans="1:4" ht="14.25" customHeight="1" x14ac:dyDescent="0.25">
      <c r="A50" s="34" t="s">
        <v>167</v>
      </c>
      <c r="B50" s="53">
        <v>149</v>
      </c>
      <c r="C50" s="28" t="s">
        <v>167</v>
      </c>
      <c r="D50" s="27">
        <f>D49+D48+D47</f>
        <v>23650472</v>
      </c>
    </row>
    <row r="51" spans="1:4" ht="14.25" customHeight="1" x14ac:dyDescent="0.25">
      <c r="A51" s="133" t="s">
        <v>170</v>
      </c>
      <c r="B51" s="134"/>
      <c r="C51" s="30" t="s">
        <v>170</v>
      </c>
      <c r="D51" s="27"/>
    </row>
    <row r="52" spans="1:4" ht="14.25" customHeight="1" x14ac:dyDescent="0.25">
      <c r="A52" s="25" t="s">
        <v>64</v>
      </c>
      <c r="B52" s="2">
        <v>10</v>
      </c>
      <c r="C52" s="25" t="s">
        <v>64</v>
      </c>
      <c r="D52" s="27">
        <v>1217480</v>
      </c>
    </row>
    <row r="53" spans="1:4" ht="14.25" customHeight="1" x14ac:dyDescent="0.25">
      <c r="A53" s="25" t="s">
        <v>109</v>
      </c>
      <c r="B53" s="2">
        <v>51</v>
      </c>
      <c r="C53" s="25" t="s">
        <v>109</v>
      </c>
      <c r="D53" s="27">
        <v>6209148</v>
      </c>
    </row>
    <row r="54" spans="1:4" ht="14.25" customHeight="1" x14ac:dyDescent="0.25">
      <c r="A54" s="25" t="s">
        <v>110</v>
      </c>
      <c r="B54" s="2">
        <v>92</v>
      </c>
      <c r="C54" s="25" t="s">
        <v>110</v>
      </c>
      <c r="D54" s="27">
        <v>11200816</v>
      </c>
    </row>
    <row r="55" spans="1:4" ht="14.25" customHeight="1" x14ac:dyDescent="0.25">
      <c r="A55" s="34" t="s">
        <v>167</v>
      </c>
      <c r="B55" s="53">
        <v>153</v>
      </c>
      <c r="C55" s="28" t="s">
        <v>167</v>
      </c>
      <c r="D55" s="27">
        <v>18627444</v>
      </c>
    </row>
    <row r="56" spans="1:4" ht="14.25" customHeight="1" x14ac:dyDescent="0.25">
      <c r="A56" s="133" t="s">
        <v>171</v>
      </c>
      <c r="B56" s="134"/>
      <c r="C56" s="30" t="s">
        <v>171</v>
      </c>
      <c r="D56" s="27"/>
    </row>
    <row r="57" spans="1:4" ht="14.25" customHeight="1" x14ac:dyDescent="0.25">
      <c r="A57" s="25" t="s">
        <v>64</v>
      </c>
      <c r="B57" s="2">
        <v>10</v>
      </c>
      <c r="C57" s="25" t="s">
        <v>64</v>
      </c>
      <c r="D57" s="27">
        <v>1486170</v>
      </c>
    </row>
    <row r="58" spans="1:4" ht="14.25" customHeight="1" x14ac:dyDescent="0.25">
      <c r="A58" s="25" t="s">
        <v>109</v>
      </c>
      <c r="B58" s="2">
        <v>82</v>
      </c>
      <c r="C58" s="25" t="s">
        <v>109</v>
      </c>
      <c r="D58" s="27">
        <v>12186594</v>
      </c>
    </row>
    <row r="59" spans="1:4" ht="14.25" customHeight="1" x14ac:dyDescent="0.25">
      <c r="A59" s="25" t="s">
        <v>110</v>
      </c>
      <c r="B59" s="2">
        <v>113</v>
      </c>
      <c r="C59" s="25" t="s">
        <v>110</v>
      </c>
      <c r="D59" s="27">
        <v>16793721</v>
      </c>
    </row>
    <row r="60" spans="1:4" ht="14.25" customHeight="1" x14ac:dyDescent="0.25">
      <c r="A60" s="34" t="s">
        <v>167</v>
      </c>
      <c r="B60" s="53">
        <v>205</v>
      </c>
      <c r="C60" s="28" t="s">
        <v>167</v>
      </c>
      <c r="D60" s="27">
        <v>30466485</v>
      </c>
    </row>
    <row r="61" spans="1:4" ht="14.25" customHeight="1" x14ac:dyDescent="0.25">
      <c r="A61" s="133" t="s">
        <v>172</v>
      </c>
      <c r="B61" s="134"/>
      <c r="C61" s="30" t="s">
        <v>172</v>
      </c>
      <c r="D61" s="27"/>
    </row>
    <row r="62" spans="1:4" ht="14.25" customHeight="1" x14ac:dyDescent="0.25">
      <c r="A62" s="25" t="s">
        <v>64</v>
      </c>
      <c r="B62" s="2">
        <v>10</v>
      </c>
      <c r="C62" s="25" t="s">
        <v>64</v>
      </c>
      <c r="D62" s="27">
        <v>1873590</v>
      </c>
    </row>
    <row r="63" spans="1:4" ht="14.25" customHeight="1" x14ac:dyDescent="0.25">
      <c r="A63" s="25" t="s">
        <v>109</v>
      </c>
      <c r="B63" s="2">
        <v>95</v>
      </c>
      <c r="C63" s="25" t="s">
        <v>109</v>
      </c>
      <c r="D63" s="27">
        <v>17799105</v>
      </c>
    </row>
    <row r="64" spans="1:4" ht="14.25" customHeight="1" x14ac:dyDescent="0.25">
      <c r="A64" s="25" t="s">
        <v>110</v>
      </c>
      <c r="B64" s="2">
        <v>141</v>
      </c>
      <c r="C64" s="25" t="s">
        <v>110</v>
      </c>
      <c r="D64" s="27">
        <v>26417619</v>
      </c>
    </row>
    <row r="65" spans="1:4" ht="14.25" customHeight="1" x14ac:dyDescent="0.25">
      <c r="A65" s="34" t="s">
        <v>167</v>
      </c>
      <c r="B65" s="53">
        <v>246</v>
      </c>
      <c r="C65" s="28" t="s">
        <v>167</v>
      </c>
      <c r="D65" s="27">
        <v>46090314</v>
      </c>
    </row>
    <row r="66" spans="1:4" ht="14.25" customHeight="1" x14ac:dyDescent="0.25">
      <c r="A66" s="133" t="s">
        <v>173</v>
      </c>
      <c r="B66" s="134"/>
      <c r="C66" s="30" t="s">
        <v>173</v>
      </c>
      <c r="D66" s="27"/>
    </row>
    <row r="67" spans="1:4" ht="14.25" customHeight="1" x14ac:dyDescent="0.25">
      <c r="A67" s="25" t="s">
        <v>64</v>
      </c>
      <c r="B67" s="2">
        <v>10</v>
      </c>
      <c r="C67" s="25" t="s">
        <v>64</v>
      </c>
      <c r="D67" s="27">
        <v>1635070</v>
      </c>
    </row>
    <row r="68" spans="1:4" ht="14.25" customHeight="1" x14ac:dyDescent="0.25">
      <c r="A68" s="25" t="s">
        <v>109</v>
      </c>
      <c r="B68" s="2">
        <v>80</v>
      </c>
      <c r="C68" s="25" t="s">
        <v>109</v>
      </c>
      <c r="D68" s="27">
        <v>13080560</v>
      </c>
    </row>
    <row r="69" spans="1:4" ht="14.25" customHeight="1" x14ac:dyDescent="0.25">
      <c r="A69" s="25" t="s">
        <v>110</v>
      </c>
      <c r="B69" s="2">
        <v>104</v>
      </c>
      <c r="C69" s="25" t="s">
        <v>110</v>
      </c>
      <c r="D69" s="27">
        <v>17004728</v>
      </c>
    </row>
    <row r="70" spans="1:4" ht="14.25" customHeight="1" x14ac:dyDescent="0.25">
      <c r="A70" s="34" t="s">
        <v>167</v>
      </c>
      <c r="B70" s="53">
        <v>194</v>
      </c>
      <c r="C70" s="28" t="s">
        <v>167</v>
      </c>
      <c r="D70" s="27">
        <v>31720358</v>
      </c>
    </row>
    <row r="71" spans="1:4" ht="14.25" customHeight="1" x14ac:dyDescent="0.25">
      <c r="A71" s="133" t="s">
        <v>174</v>
      </c>
      <c r="B71" s="134"/>
      <c r="C71" s="30" t="s">
        <v>174</v>
      </c>
      <c r="D71" s="27"/>
    </row>
    <row r="72" spans="1:4" ht="14.25" customHeight="1" x14ac:dyDescent="0.25">
      <c r="A72" s="25" t="s">
        <v>109</v>
      </c>
      <c r="B72" s="2">
        <v>100</v>
      </c>
      <c r="C72" s="25" t="s">
        <v>109</v>
      </c>
      <c r="D72" s="27">
        <v>19032200</v>
      </c>
    </row>
    <row r="73" spans="1:4" ht="14.25" customHeight="1" x14ac:dyDescent="0.25">
      <c r="A73" s="25" t="s">
        <v>110</v>
      </c>
      <c r="B73" s="2">
        <v>130</v>
      </c>
      <c r="C73" s="25" t="s">
        <v>110</v>
      </c>
      <c r="D73" s="27">
        <v>24741860</v>
      </c>
    </row>
    <row r="74" spans="1:4" ht="14.25" customHeight="1" x14ac:dyDescent="0.25">
      <c r="A74" s="34" t="s">
        <v>167</v>
      </c>
      <c r="B74" s="53">
        <v>230</v>
      </c>
      <c r="C74" s="28" t="s">
        <v>167</v>
      </c>
      <c r="D74" s="27">
        <v>43774060</v>
      </c>
    </row>
    <row r="75" spans="1:4" ht="14.25" customHeight="1" x14ac:dyDescent="0.25">
      <c r="A75" s="133" t="s">
        <v>175</v>
      </c>
      <c r="B75" s="134"/>
      <c r="C75" s="30" t="s">
        <v>175</v>
      </c>
      <c r="D75" s="27"/>
    </row>
    <row r="76" spans="1:4" ht="14.25" customHeight="1" x14ac:dyDescent="0.25">
      <c r="A76" s="25" t="s">
        <v>64</v>
      </c>
      <c r="B76" s="2">
        <v>1</v>
      </c>
      <c r="D76" s="27">
        <v>217100</v>
      </c>
    </row>
    <row r="77" spans="1:4" ht="14.25" customHeight="1" x14ac:dyDescent="0.25">
      <c r="A77" s="25" t="s">
        <v>109</v>
      </c>
      <c r="B77" s="2">
        <v>81</v>
      </c>
      <c r="C77" s="25" t="s">
        <v>109</v>
      </c>
      <c r="D77" s="27">
        <v>17585100</v>
      </c>
    </row>
    <row r="78" spans="1:4" ht="14.25" customHeight="1" x14ac:dyDescent="0.25">
      <c r="A78" s="25" t="s">
        <v>110</v>
      </c>
      <c r="B78" s="2">
        <v>107</v>
      </c>
      <c r="C78" s="25" t="s">
        <v>110</v>
      </c>
      <c r="D78" s="27">
        <v>23229700</v>
      </c>
    </row>
    <row r="79" spans="1:4" ht="14.25" customHeight="1" x14ac:dyDescent="0.25">
      <c r="A79" s="34" t="s">
        <v>167</v>
      </c>
      <c r="B79" s="53">
        <v>189</v>
      </c>
      <c r="C79" s="28" t="s">
        <v>167</v>
      </c>
      <c r="D79" s="27">
        <f>SUM(D76:D78)</f>
        <v>41031900</v>
      </c>
    </row>
    <row r="80" spans="1:4" ht="14.25" customHeight="1" x14ac:dyDescent="0.25">
      <c r="A80" s="133" t="s">
        <v>176</v>
      </c>
      <c r="B80" s="134"/>
      <c r="C80" s="30" t="s">
        <v>176</v>
      </c>
      <c r="D80" s="27"/>
    </row>
    <row r="81" spans="1:4" ht="14.25" customHeight="1" x14ac:dyDescent="0.25">
      <c r="A81" s="25" t="s">
        <v>109</v>
      </c>
      <c r="B81" s="2">
        <v>10</v>
      </c>
      <c r="C81" s="25" t="s">
        <v>109</v>
      </c>
      <c r="D81" s="27">
        <v>3673000</v>
      </c>
    </row>
    <row r="82" spans="1:4" ht="14.25" customHeight="1" x14ac:dyDescent="0.25">
      <c r="A82" s="34" t="s">
        <v>167</v>
      </c>
      <c r="B82" s="53">
        <v>10</v>
      </c>
      <c r="C82" s="28" t="s">
        <v>167</v>
      </c>
      <c r="D82" s="27">
        <v>3673000</v>
      </c>
    </row>
    <row r="83" spans="1:4" ht="14.25" customHeight="1" x14ac:dyDescent="0.25">
      <c r="A83" s="133" t="s">
        <v>177</v>
      </c>
      <c r="B83" s="134"/>
      <c r="C83" s="30" t="s">
        <v>177</v>
      </c>
      <c r="D83" s="27"/>
    </row>
    <row r="84" spans="1:4" ht="14.25" customHeight="1" x14ac:dyDescent="0.25">
      <c r="A84" s="25" t="s">
        <v>64</v>
      </c>
      <c r="B84" s="2">
        <v>50</v>
      </c>
      <c r="C84" s="25" t="s">
        <v>64</v>
      </c>
      <c r="D84" s="27">
        <v>7317600</v>
      </c>
    </row>
    <row r="85" spans="1:4" ht="14.25" customHeight="1" x14ac:dyDescent="0.25">
      <c r="A85" s="34" t="s">
        <v>167</v>
      </c>
      <c r="B85" s="53">
        <v>50</v>
      </c>
      <c r="C85" s="28" t="s">
        <v>167</v>
      </c>
      <c r="D85" s="27">
        <v>7317600</v>
      </c>
    </row>
    <row r="86" spans="1:4" ht="14.25" customHeight="1" x14ac:dyDescent="0.25">
      <c r="A86" s="133" t="s">
        <v>178</v>
      </c>
      <c r="B86" s="134"/>
      <c r="C86" s="30" t="s">
        <v>178</v>
      </c>
      <c r="D86" s="27"/>
    </row>
    <row r="87" spans="1:4" ht="14.25" customHeight="1" x14ac:dyDescent="0.25">
      <c r="A87" s="25" t="s">
        <v>64</v>
      </c>
      <c r="B87" s="2">
        <v>100</v>
      </c>
      <c r="C87" s="25" t="s">
        <v>64</v>
      </c>
      <c r="D87" s="27">
        <v>21454500</v>
      </c>
    </row>
    <row r="88" spans="1:4" ht="14.25" customHeight="1" x14ac:dyDescent="0.25">
      <c r="A88" s="34" t="s">
        <v>167</v>
      </c>
      <c r="B88" s="53">
        <v>100</v>
      </c>
    </row>
    <row r="89" spans="1:4" ht="14.25" customHeight="1" x14ac:dyDescent="0.25">
      <c r="A89" s="34" t="s">
        <v>164</v>
      </c>
      <c r="B89" s="53">
        <v>1526</v>
      </c>
      <c r="C89" s="28" t="s">
        <v>164</v>
      </c>
      <c r="D89" s="27">
        <f>D87+D85+D82+D79+D74+D70+D65+D60+D55+D50</f>
        <v>267806133</v>
      </c>
    </row>
    <row r="90" spans="1:4" ht="14.25" customHeight="1" x14ac:dyDescent="0.25">
      <c r="A90" s="138" t="s">
        <v>146</v>
      </c>
      <c r="B90" s="139"/>
      <c r="C90" s="26" t="s">
        <v>146</v>
      </c>
      <c r="D90" s="27"/>
    </row>
    <row r="91" spans="1:4" ht="14.25" customHeight="1" x14ac:dyDescent="0.25">
      <c r="A91" s="133" t="s">
        <v>179</v>
      </c>
      <c r="B91" s="134"/>
      <c r="C91" s="30" t="s">
        <v>179</v>
      </c>
      <c r="D91" s="27"/>
    </row>
    <row r="92" spans="1:4" ht="14.25" customHeight="1" x14ac:dyDescent="0.25">
      <c r="A92" s="25" t="s">
        <v>64</v>
      </c>
      <c r="B92" s="2">
        <v>15</v>
      </c>
      <c r="C92" s="25" t="s">
        <v>64</v>
      </c>
      <c r="D92" s="27">
        <v>2546310</v>
      </c>
    </row>
    <row r="93" spans="1:4" ht="14.25" customHeight="1" x14ac:dyDescent="0.25">
      <c r="A93" s="34" t="s">
        <v>167</v>
      </c>
      <c r="B93" s="53">
        <v>15</v>
      </c>
      <c r="C93" s="28" t="s">
        <v>167</v>
      </c>
      <c r="D93" s="27">
        <v>2546310</v>
      </c>
    </row>
    <row r="94" spans="1:4" ht="14.25" customHeight="1" x14ac:dyDescent="0.25">
      <c r="A94" s="133" t="s">
        <v>180</v>
      </c>
      <c r="B94" s="134"/>
      <c r="C94" s="30" t="s">
        <v>180</v>
      </c>
      <c r="D94" s="27"/>
    </row>
    <row r="95" spans="1:4" ht="14.25" customHeight="1" x14ac:dyDescent="0.25">
      <c r="A95" s="25" t="s">
        <v>64</v>
      </c>
      <c r="B95" s="2">
        <v>15</v>
      </c>
      <c r="C95" s="25" t="s">
        <v>64</v>
      </c>
      <c r="D95" s="27">
        <v>2546310</v>
      </c>
    </row>
    <row r="96" spans="1:4" ht="14.25" customHeight="1" x14ac:dyDescent="0.25">
      <c r="A96" s="34" t="s">
        <v>167</v>
      </c>
      <c r="B96" s="53">
        <v>15</v>
      </c>
      <c r="C96" s="28" t="s">
        <v>167</v>
      </c>
      <c r="D96" s="27">
        <v>2546310</v>
      </c>
    </row>
    <row r="97" spans="1:4" ht="14.25" customHeight="1" x14ac:dyDescent="0.25">
      <c r="A97" s="133" t="s">
        <v>181</v>
      </c>
      <c r="B97" s="134"/>
      <c r="C97" s="30" t="s">
        <v>181</v>
      </c>
      <c r="D97" s="27"/>
    </row>
    <row r="98" spans="1:4" ht="14.25" customHeight="1" x14ac:dyDescent="0.25">
      <c r="A98" s="25" t="s">
        <v>38</v>
      </c>
      <c r="B98" s="2">
        <v>3</v>
      </c>
      <c r="C98" s="25" t="s">
        <v>38</v>
      </c>
      <c r="D98" s="27">
        <v>509262</v>
      </c>
    </row>
    <row r="99" spans="1:4" ht="14.25" customHeight="1" x14ac:dyDescent="0.25">
      <c r="A99" s="25" t="s">
        <v>64</v>
      </c>
      <c r="B99" s="2">
        <v>30</v>
      </c>
      <c r="C99" s="25" t="s">
        <v>64</v>
      </c>
      <c r="D99" s="27">
        <v>5092620</v>
      </c>
    </row>
    <row r="100" spans="1:4" ht="14.25" customHeight="1" x14ac:dyDescent="0.25">
      <c r="A100" s="34" t="s">
        <v>167</v>
      </c>
      <c r="B100" s="53">
        <v>33</v>
      </c>
      <c r="C100" s="28" t="s">
        <v>167</v>
      </c>
      <c r="D100" s="27">
        <v>5601882</v>
      </c>
    </row>
    <row r="101" spans="1:4" ht="14.25" customHeight="1" x14ac:dyDescent="0.25">
      <c r="A101" s="133" t="s">
        <v>182</v>
      </c>
      <c r="B101" s="134"/>
      <c r="C101" s="30" t="s">
        <v>182</v>
      </c>
      <c r="D101" s="27"/>
    </row>
    <row r="102" spans="1:4" ht="14.25" customHeight="1" x14ac:dyDescent="0.25">
      <c r="A102" s="25" t="s">
        <v>56</v>
      </c>
      <c r="B102" s="2">
        <v>55</v>
      </c>
      <c r="C102" s="25" t="s">
        <v>56</v>
      </c>
      <c r="D102" s="27">
        <v>16808220</v>
      </c>
    </row>
    <row r="103" spans="1:4" ht="14.25" customHeight="1" x14ac:dyDescent="0.25">
      <c r="A103" s="34" t="s">
        <v>167</v>
      </c>
      <c r="B103" s="53">
        <v>55</v>
      </c>
      <c r="C103" s="28" t="s">
        <v>167</v>
      </c>
      <c r="D103" s="27">
        <v>16808220</v>
      </c>
    </row>
    <row r="104" spans="1:4" ht="14.25" customHeight="1" x14ac:dyDescent="0.25">
      <c r="A104" s="133" t="s">
        <v>183</v>
      </c>
      <c r="B104" s="134"/>
      <c r="C104" s="30" t="s">
        <v>183</v>
      </c>
      <c r="D104" s="27"/>
    </row>
    <row r="105" spans="1:4" ht="14.25" customHeight="1" x14ac:dyDescent="0.25">
      <c r="A105" s="25" t="s">
        <v>38</v>
      </c>
      <c r="B105" s="2">
        <v>2</v>
      </c>
      <c r="C105" s="25" t="s">
        <v>38</v>
      </c>
      <c r="D105" s="27">
        <v>339508</v>
      </c>
    </row>
    <row r="106" spans="1:4" ht="14.25" customHeight="1" x14ac:dyDescent="0.25">
      <c r="A106" s="25" t="s">
        <v>64</v>
      </c>
      <c r="B106" s="2">
        <v>10</v>
      </c>
      <c r="C106" s="25" t="s">
        <v>64</v>
      </c>
      <c r="D106" s="27">
        <v>1697540</v>
      </c>
    </row>
    <row r="107" spans="1:4" ht="14.25" customHeight="1" x14ac:dyDescent="0.25">
      <c r="A107" s="34" t="s">
        <v>167</v>
      </c>
      <c r="B107" s="53">
        <v>12</v>
      </c>
      <c r="C107" s="28" t="s">
        <v>167</v>
      </c>
      <c r="D107" s="27">
        <v>2037048</v>
      </c>
    </row>
    <row r="108" spans="1:4" ht="14.25" customHeight="1" x14ac:dyDescent="0.25">
      <c r="A108" s="133" t="s">
        <v>184</v>
      </c>
      <c r="B108" s="134"/>
      <c r="C108" s="30" t="s">
        <v>184</v>
      </c>
      <c r="D108" s="27"/>
    </row>
    <row r="109" spans="1:4" ht="14.25" customHeight="1" x14ac:dyDescent="0.25">
      <c r="A109" s="25" t="s">
        <v>38</v>
      </c>
      <c r="B109" s="2">
        <v>5</v>
      </c>
      <c r="C109" s="25" t="s">
        <v>38</v>
      </c>
      <c r="D109" s="27">
        <v>848770</v>
      </c>
    </row>
    <row r="110" spans="1:4" ht="14.25" customHeight="1" x14ac:dyDescent="0.25">
      <c r="A110" s="25" t="s">
        <v>56</v>
      </c>
      <c r="B110" s="2">
        <v>50</v>
      </c>
      <c r="C110" s="25" t="s">
        <v>56</v>
      </c>
      <c r="D110" s="27">
        <v>8487700</v>
      </c>
    </row>
    <row r="111" spans="1:4" ht="14.25" customHeight="1" x14ac:dyDescent="0.25">
      <c r="A111" s="34" t="s">
        <v>167</v>
      </c>
      <c r="B111" s="53">
        <v>55</v>
      </c>
      <c r="C111" s="28" t="s">
        <v>167</v>
      </c>
      <c r="D111" s="27">
        <v>9336470</v>
      </c>
    </row>
    <row r="112" spans="1:4" ht="14.25" customHeight="1" x14ac:dyDescent="0.25">
      <c r="A112" s="133" t="s">
        <v>185</v>
      </c>
      <c r="B112" s="134"/>
      <c r="C112" s="30" t="s">
        <v>185</v>
      </c>
      <c r="D112" s="27"/>
    </row>
    <row r="113" spans="1:4" ht="14.25" customHeight="1" x14ac:dyDescent="0.25">
      <c r="A113" s="25" t="s">
        <v>64</v>
      </c>
      <c r="B113" s="2">
        <v>5</v>
      </c>
      <c r="C113" s="25" t="s">
        <v>64</v>
      </c>
      <c r="D113" s="27">
        <v>834945</v>
      </c>
    </row>
    <row r="114" spans="1:4" ht="14.25" customHeight="1" x14ac:dyDescent="0.25">
      <c r="A114" s="34" t="s">
        <v>167</v>
      </c>
      <c r="B114" s="53">
        <v>5</v>
      </c>
      <c r="C114" s="28" t="s">
        <v>167</v>
      </c>
      <c r="D114" s="27">
        <v>834945</v>
      </c>
    </row>
    <row r="115" spans="1:4" ht="14.25" customHeight="1" x14ac:dyDescent="0.25">
      <c r="A115" s="133" t="s">
        <v>186</v>
      </c>
      <c r="B115" s="134"/>
      <c r="C115" s="30" t="s">
        <v>186</v>
      </c>
      <c r="D115" s="27"/>
    </row>
    <row r="116" spans="1:4" ht="14.25" customHeight="1" x14ac:dyDescent="0.25">
      <c r="A116" s="25" t="s">
        <v>38</v>
      </c>
      <c r="B116" s="2">
        <v>50</v>
      </c>
      <c r="C116" s="25" t="s">
        <v>38</v>
      </c>
      <c r="D116" s="27">
        <v>11998800</v>
      </c>
    </row>
    <row r="117" spans="1:4" ht="14.25" customHeight="1" x14ac:dyDescent="0.25">
      <c r="A117" s="34" t="s">
        <v>164</v>
      </c>
      <c r="B117" s="53">
        <v>240</v>
      </c>
      <c r="C117" s="28" t="s">
        <v>164</v>
      </c>
      <c r="D117" s="27">
        <f>D116+D114+D111+D107+D103+D100+D96+D93</f>
        <v>51709985</v>
      </c>
    </row>
    <row r="118" spans="1:4" ht="14.25" customHeight="1" x14ac:dyDescent="0.25">
      <c r="A118" s="138" t="s">
        <v>135</v>
      </c>
      <c r="B118" s="139"/>
      <c r="C118" s="26" t="s">
        <v>135</v>
      </c>
      <c r="D118" s="27"/>
    </row>
    <row r="119" spans="1:4" ht="14.25" customHeight="1" x14ac:dyDescent="0.25">
      <c r="A119" s="133" t="s">
        <v>187</v>
      </c>
      <c r="B119" s="134"/>
      <c r="C119" s="30" t="s">
        <v>187</v>
      </c>
      <c r="D119" s="27"/>
    </row>
    <row r="120" spans="1:4" ht="14.25" customHeight="1" x14ac:dyDescent="0.25">
      <c r="A120" s="25" t="s">
        <v>62</v>
      </c>
      <c r="B120" s="2">
        <v>100</v>
      </c>
      <c r="C120" s="25" t="s">
        <v>62</v>
      </c>
      <c r="D120" s="27">
        <v>12290200</v>
      </c>
    </row>
    <row r="121" spans="1:4" ht="14.25" customHeight="1" x14ac:dyDescent="0.25">
      <c r="A121" s="34" t="s">
        <v>167</v>
      </c>
      <c r="B121" s="53">
        <v>100</v>
      </c>
      <c r="C121" s="28" t="s">
        <v>167</v>
      </c>
      <c r="D121" s="27">
        <v>12290200</v>
      </c>
    </row>
    <row r="122" spans="1:4" ht="14.25" customHeight="1" x14ac:dyDescent="0.25">
      <c r="A122" s="133" t="s">
        <v>188</v>
      </c>
      <c r="B122" s="134"/>
      <c r="C122" s="30" t="s">
        <v>188</v>
      </c>
      <c r="D122" s="27"/>
    </row>
    <row r="123" spans="1:4" ht="14.25" customHeight="1" x14ac:dyDescent="0.25">
      <c r="A123" s="25" t="s">
        <v>62</v>
      </c>
      <c r="B123" s="2">
        <v>10</v>
      </c>
      <c r="C123" s="25" t="s">
        <v>62</v>
      </c>
      <c r="D123" s="27">
        <v>747990</v>
      </c>
    </row>
    <row r="124" spans="1:4" ht="14.25" customHeight="1" x14ac:dyDescent="0.25">
      <c r="A124" s="34" t="s">
        <v>167</v>
      </c>
      <c r="B124" s="53">
        <v>10</v>
      </c>
      <c r="C124" s="28" t="s">
        <v>167</v>
      </c>
      <c r="D124" s="27">
        <v>747990</v>
      </c>
    </row>
    <row r="125" spans="1:4" ht="14.25" customHeight="1" x14ac:dyDescent="0.25">
      <c r="A125" s="133" t="s">
        <v>189</v>
      </c>
      <c r="B125" s="134"/>
      <c r="C125" s="30" t="s">
        <v>189</v>
      </c>
      <c r="D125" s="27"/>
    </row>
    <row r="126" spans="1:4" ht="14.25" customHeight="1" x14ac:dyDescent="0.25">
      <c r="A126" s="25" t="s">
        <v>62</v>
      </c>
      <c r="B126" s="2">
        <v>140</v>
      </c>
      <c r="C126" s="25" t="s">
        <v>62</v>
      </c>
      <c r="D126" s="27">
        <v>23736860</v>
      </c>
    </row>
    <row r="127" spans="1:4" ht="14.25" customHeight="1" x14ac:dyDescent="0.25">
      <c r="A127" s="34" t="s">
        <v>167</v>
      </c>
      <c r="B127" s="53">
        <v>140</v>
      </c>
      <c r="C127" s="28" t="s">
        <v>167</v>
      </c>
      <c r="D127" s="27">
        <v>23736860</v>
      </c>
    </row>
    <row r="128" spans="1:4" ht="14.25" customHeight="1" x14ac:dyDescent="0.25">
      <c r="A128" s="133" t="s">
        <v>190</v>
      </c>
      <c r="B128" s="134"/>
      <c r="C128" s="30" t="s">
        <v>190</v>
      </c>
      <c r="D128" s="27"/>
    </row>
    <row r="129" spans="1:4" ht="14.25" customHeight="1" x14ac:dyDescent="0.25">
      <c r="A129" s="25" t="s">
        <v>62</v>
      </c>
      <c r="B129" s="2">
        <v>50</v>
      </c>
      <c r="C129" s="25" t="s">
        <v>62</v>
      </c>
      <c r="D129" s="27">
        <v>11293600</v>
      </c>
    </row>
    <row r="130" spans="1:4" ht="14.25" customHeight="1" x14ac:dyDescent="0.25">
      <c r="A130" s="34" t="s">
        <v>167</v>
      </c>
      <c r="B130" s="53">
        <v>50</v>
      </c>
      <c r="C130" s="28" t="s">
        <v>167</v>
      </c>
      <c r="D130" s="27">
        <v>11293600</v>
      </c>
    </row>
    <row r="131" spans="1:4" ht="14.25" customHeight="1" x14ac:dyDescent="0.25">
      <c r="A131" s="133" t="s">
        <v>191</v>
      </c>
      <c r="B131" s="134"/>
      <c r="C131" s="30" t="s">
        <v>191</v>
      </c>
      <c r="D131" s="27"/>
    </row>
    <row r="132" spans="1:4" ht="14.25" customHeight="1" x14ac:dyDescent="0.25">
      <c r="A132" s="25" t="s">
        <v>62</v>
      </c>
      <c r="B132" s="2">
        <v>75</v>
      </c>
      <c r="C132" s="25" t="s">
        <v>62</v>
      </c>
      <c r="D132" s="27">
        <v>9217650</v>
      </c>
    </row>
    <row r="133" spans="1:4" ht="14.25" customHeight="1" x14ac:dyDescent="0.25">
      <c r="A133" s="34" t="s">
        <v>167</v>
      </c>
      <c r="B133" s="53">
        <v>75</v>
      </c>
      <c r="C133" s="28" t="s">
        <v>167</v>
      </c>
      <c r="D133" s="27">
        <v>9217650</v>
      </c>
    </row>
    <row r="134" spans="1:4" ht="14.25" customHeight="1" x14ac:dyDescent="0.25">
      <c r="A134" s="133" t="s">
        <v>192</v>
      </c>
      <c r="B134" s="134"/>
      <c r="C134" s="30" t="s">
        <v>192</v>
      </c>
      <c r="D134" s="27"/>
    </row>
    <row r="135" spans="1:4" ht="14.25" customHeight="1" x14ac:dyDescent="0.25">
      <c r="A135" s="25" t="s">
        <v>62</v>
      </c>
      <c r="B135" s="2">
        <v>280</v>
      </c>
      <c r="C135" s="25" t="s">
        <v>62</v>
      </c>
      <c r="D135" s="27">
        <v>39450040</v>
      </c>
    </row>
    <row r="136" spans="1:4" ht="14.25" customHeight="1" x14ac:dyDescent="0.25">
      <c r="A136" s="34" t="s">
        <v>167</v>
      </c>
      <c r="B136" s="53">
        <v>280</v>
      </c>
      <c r="C136" s="28" t="s">
        <v>167</v>
      </c>
      <c r="D136" s="27">
        <v>39450040</v>
      </c>
    </row>
    <row r="137" spans="1:4" ht="14.25" customHeight="1" x14ac:dyDescent="0.25">
      <c r="A137" s="133" t="s">
        <v>193</v>
      </c>
      <c r="B137" s="134"/>
      <c r="C137" s="30" t="s">
        <v>193</v>
      </c>
      <c r="D137" s="27"/>
    </row>
    <row r="138" spans="1:4" ht="14.25" customHeight="1" x14ac:dyDescent="0.25">
      <c r="A138" s="25" t="s">
        <v>62</v>
      </c>
      <c r="B138" s="2">
        <v>648</v>
      </c>
      <c r="C138" s="25" t="s">
        <v>62</v>
      </c>
      <c r="D138" s="27">
        <v>79640496</v>
      </c>
    </row>
    <row r="139" spans="1:4" ht="14.25" customHeight="1" x14ac:dyDescent="0.25">
      <c r="A139" s="34" t="s">
        <v>164</v>
      </c>
      <c r="B139" s="53">
        <v>1303</v>
      </c>
      <c r="C139" s="28" t="s">
        <v>164</v>
      </c>
      <c r="D139" s="27">
        <f>D121+D124+D127+D130+D133+D136+D138</f>
        <v>176376836</v>
      </c>
    </row>
    <row r="140" spans="1:4" ht="14.25" customHeight="1" x14ac:dyDescent="0.25">
      <c r="A140" s="138" t="s">
        <v>117</v>
      </c>
      <c r="B140" s="139"/>
      <c r="C140" s="29" t="s">
        <v>117</v>
      </c>
      <c r="D140" s="27"/>
    </row>
    <row r="141" spans="1:4" ht="14.25" customHeight="1" x14ac:dyDescent="0.25">
      <c r="A141" s="133" t="s">
        <v>194</v>
      </c>
      <c r="B141" s="134"/>
      <c r="C141" s="30" t="s">
        <v>194</v>
      </c>
      <c r="D141" s="27"/>
    </row>
    <row r="142" spans="1:4" ht="14.25" customHeight="1" x14ac:dyDescent="0.25">
      <c r="A142" s="25" t="s">
        <v>64</v>
      </c>
      <c r="B142" s="2">
        <v>3</v>
      </c>
      <c r="C142" s="25" t="s">
        <v>64</v>
      </c>
      <c r="D142" s="27">
        <v>212541</v>
      </c>
    </row>
    <row r="143" spans="1:4" ht="14.25" customHeight="1" x14ac:dyDescent="0.25">
      <c r="A143" s="34" t="s">
        <v>167</v>
      </c>
      <c r="B143" s="53">
        <v>3</v>
      </c>
      <c r="C143" s="28" t="s">
        <v>167</v>
      </c>
      <c r="D143" s="27">
        <v>212541</v>
      </c>
    </row>
    <row r="144" spans="1:4" ht="14.25" customHeight="1" x14ac:dyDescent="0.25">
      <c r="A144" s="133" t="s">
        <v>195</v>
      </c>
      <c r="B144" s="134"/>
      <c r="C144" s="30" t="s">
        <v>195</v>
      </c>
      <c r="D144" s="27"/>
    </row>
    <row r="145" spans="1:4" ht="14.25" customHeight="1" x14ac:dyDescent="0.25">
      <c r="A145" s="25" t="s">
        <v>64</v>
      </c>
      <c r="B145" s="2">
        <v>4</v>
      </c>
      <c r="C145" s="25" t="s">
        <v>64</v>
      </c>
      <c r="D145" s="27">
        <v>475660</v>
      </c>
    </row>
    <row r="146" spans="1:4" ht="14.25" customHeight="1" x14ac:dyDescent="0.25">
      <c r="A146" s="34" t="s">
        <v>164</v>
      </c>
      <c r="B146" s="53">
        <v>7</v>
      </c>
      <c r="C146" s="28" t="s">
        <v>164</v>
      </c>
      <c r="D146" s="27">
        <f>D145+D143</f>
        <v>688201</v>
      </c>
    </row>
    <row r="147" spans="1:4" ht="14.25" customHeight="1" x14ac:dyDescent="0.25">
      <c r="A147" s="138" t="s">
        <v>118</v>
      </c>
      <c r="B147" s="139"/>
      <c r="C147" s="26" t="s">
        <v>118</v>
      </c>
      <c r="D147" s="27"/>
    </row>
    <row r="148" spans="1:4" ht="14.25" customHeight="1" x14ac:dyDescent="0.25">
      <c r="A148" s="133" t="s">
        <v>196</v>
      </c>
      <c r="B148" s="134"/>
      <c r="C148" s="30" t="s">
        <v>196</v>
      </c>
      <c r="D148" s="27"/>
    </row>
    <row r="149" spans="1:4" ht="14.25" customHeight="1" x14ac:dyDescent="0.25">
      <c r="A149" s="25" t="s">
        <v>64</v>
      </c>
      <c r="B149" s="2">
        <v>210</v>
      </c>
      <c r="C149" s="25" t="s">
        <v>64</v>
      </c>
      <c r="D149" s="27">
        <v>13278510</v>
      </c>
    </row>
    <row r="150" spans="1:4" ht="14.25" customHeight="1" x14ac:dyDescent="0.25">
      <c r="A150" s="34" t="s">
        <v>164</v>
      </c>
      <c r="B150" s="53">
        <v>210</v>
      </c>
      <c r="C150" s="28" t="s">
        <v>164</v>
      </c>
      <c r="D150" s="27">
        <v>13278510</v>
      </c>
    </row>
    <row r="151" spans="1:4" ht="14.25" customHeight="1" x14ac:dyDescent="0.25">
      <c r="A151" s="138" t="s">
        <v>136</v>
      </c>
      <c r="B151" s="139"/>
      <c r="C151" s="26" t="s">
        <v>136</v>
      </c>
      <c r="D151" s="27"/>
    </row>
    <row r="152" spans="1:4" ht="14.25" customHeight="1" x14ac:dyDescent="0.25">
      <c r="A152" s="133" t="s">
        <v>197</v>
      </c>
      <c r="B152" s="134"/>
      <c r="C152" s="30" t="s">
        <v>197</v>
      </c>
      <c r="D152" s="27"/>
    </row>
    <row r="153" spans="1:4" ht="14.25" customHeight="1" x14ac:dyDescent="0.25">
      <c r="A153" s="25" t="s">
        <v>38</v>
      </c>
      <c r="B153" s="2">
        <v>10</v>
      </c>
      <c r="C153" s="25" t="s">
        <v>38</v>
      </c>
      <c r="D153" s="27">
        <v>5291280</v>
      </c>
    </row>
    <row r="154" spans="1:4" ht="14.25" customHeight="1" x14ac:dyDescent="0.25">
      <c r="A154" s="25" t="s">
        <v>63</v>
      </c>
      <c r="B154" s="2">
        <v>58</v>
      </c>
      <c r="C154" s="25" t="s">
        <v>63</v>
      </c>
      <c r="D154" s="27">
        <v>30689424</v>
      </c>
    </row>
    <row r="155" spans="1:4" ht="14.25" customHeight="1" x14ac:dyDescent="0.25">
      <c r="A155" s="25" t="s">
        <v>64</v>
      </c>
      <c r="B155" s="2">
        <v>10</v>
      </c>
      <c r="C155" s="25" t="s">
        <v>64</v>
      </c>
      <c r="D155" s="27">
        <v>5291280</v>
      </c>
    </row>
    <row r="156" spans="1:4" ht="14.25" customHeight="1" x14ac:dyDescent="0.25">
      <c r="A156" s="34" t="s">
        <v>167</v>
      </c>
      <c r="B156" s="53">
        <v>78</v>
      </c>
      <c r="C156" s="28" t="s">
        <v>167</v>
      </c>
      <c r="D156" s="27">
        <f>SUM(D153:D155)</f>
        <v>41271984</v>
      </c>
    </row>
    <row r="157" spans="1:4" ht="14.25" customHeight="1" x14ac:dyDescent="0.25">
      <c r="A157" s="133" t="s">
        <v>198</v>
      </c>
      <c r="B157" s="134"/>
      <c r="C157" s="30" t="s">
        <v>198</v>
      </c>
      <c r="D157" s="27"/>
    </row>
    <row r="158" spans="1:4" ht="14.25" customHeight="1" x14ac:dyDescent="0.25">
      <c r="A158" s="25" t="s">
        <v>38</v>
      </c>
      <c r="B158" s="2">
        <v>145</v>
      </c>
      <c r="C158" s="25" t="s">
        <v>38</v>
      </c>
      <c r="D158" s="27">
        <v>37957810</v>
      </c>
    </row>
    <row r="159" spans="1:4" ht="14.25" customHeight="1" x14ac:dyDescent="0.25">
      <c r="A159" s="25" t="s">
        <v>63</v>
      </c>
      <c r="B159" s="2">
        <v>462</v>
      </c>
      <c r="C159" s="25" t="s">
        <v>63</v>
      </c>
      <c r="D159" s="27">
        <v>120941436</v>
      </c>
    </row>
    <row r="160" spans="1:4" ht="14.25" customHeight="1" x14ac:dyDescent="0.25">
      <c r="A160" s="25" t="s">
        <v>64</v>
      </c>
      <c r="B160" s="2">
        <v>180</v>
      </c>
      <c r="C160" s="25" t="s">
        <v>64</v>
      </c>
      <c r="D160" s="27">
        <v>47120040</v>
      </c>
    </row>
    <row r="161" spans="1:4" ht="14.25" customHeight="1" x14ac:dyDescent="0.25">
      <c r="A161" s="34" t="s">
        <v>164</v>
      </c>
      <c r="B161" s="53">
        <v>865</v>
      </c>
      <c r="C161" s="28" t="s">
        <v>164</v>
      </c>
      <c r="D161" s="27">
        <f>D153+D154+D155++D158+D159+D160</f>
        <v>247291270</v>
      </c>
    </row>
    <row r="162" spans="1:4" ht="14.25" customHeight="1" x14ac:dyDescent="0.25">
      <c r="A162" s="138" t="s">
        <v>154</v>
      </c>
      <c r="B162" s="139"/>
      <c r="C162" s="26" t="s">
        <v>154</v>
      </c>
      <c r="D162" s="27"/>
    </row>
    <row r="163" spans="1:4" ht="14.25" customHeight="1" x14ac:dyDescent="0.25">
      <c r="A163" s="133" t="s">
        <v>199</v>
      </c>
      <c r="B163" s="134"/>
      <c r="C163" s="30" t="s">
        <v>199</v>
      </c>
      <c r="D163" s="27"/>
    </row>
    <row r="164" spans="1:4" ht="14.25" customHeight="1" x14ac:dyDescent="0.25">
      <c r="A164" s="25" t="s">
        <v>64</v>
      </c>
      <c r="B164" s="2">
        <v>160</v>
      </c>
      <c r="C164" s="25" t="s">
        <v>64</v>
      </c>
      <c r="D164" s="27">
        <v>22074880</v>
      </c>
    </row>
    <row r="165" spans="1:4" ht="14.25" customHeight="1" x14ac:dyDescent="0.25">
      <c r="A165" s="34" t="s">
        <v>164</v>
      </c>
      <c r="B165" s="53">
        <v>160</v>
      </c>
      <c r="C165" s="28" t="s">
        <v>164</v>
      </c>
      <c r="D165" s="27">
        <v>22074880</v>
      </c>
    </row>
    <row r="166" spans="1:4" ht="14.25" customHeight="1" x14ac:dyDescent="0.25">
      <c r="A166" s="138" t="s">
        <v>134</v>
      </c>
      <c r="B166" s="139"/>
      <c r="C166" s="26" t="s">
        <v>134</v>
      </c>
      <c r="D166" s="27"/>
    </row>
    <row r="167" spans="1:4" ht="14.25" customHeight="1" x14ac:dyDescent="0.25">
      <c r="A167" s="133" t="s">
        <v>200</v>
      </c>
      <c r="B167" s="134"/>
      <c r="C167" s="30" t="s">
        <v>200</v>
      </c>
      <c r="D167" s="27"/>
    </row>
    <row r="168" spans="1:4" ht="14.25" customHeight="1" x14ac:dyDescent="0.25">
      <c r="A168" s="25" t="s">
        <v>64</v>
      </c>
      <c r="B168" s="2">
        <v>27</v>
      </c>
      <c r="C168" s="25" t="s">
        <v>64</v>
      </c>
      <c r="D168" s="27">
        <v>4074300</v>
      </c>
    </row>
    <row r="169" spans="1:4" ht="14.25" customHeight="1" x14ac:dyDescent="0.25">
      <c r="A169" s="34" t="s">
        <v>167</v>
      </c>
      <c r="B169" s="53">
        <v>27</v>
      </c>
      <c r="C169" s="28" t="s">
        <v>167</v>
      </c>
      <c r="D169" s="27">
        <v>4074300</v>
      </c>
    </row>
    <row r="170" spans="1:4" ht="14.25" customHeight="1" x14ac:dyDescent="0.25">
      <c r="A170" s="133" t="s">
        <v>201</v>
      </c>
      <c r="B170" s="134"/>
      <c r="C170" s="30" t="s">
        <v>201</v>
      </c>
      <c r="D170" s="27"/>
    </row>
    <row r="171" spans="1:4" ht="14.25" customHeight="1" x14ac:dyDescent="0.25">
      <c r="A171" s="25" t="s">
        <v>64</v>
      </c>
      <c r="B171" s="2">
        <v>3</v>
      </c>
      <c r="C171" s="25" t="s">
        <v>64</v>
      </c>
      <c r="D171" s="27">
        <v>790374</v>
      </c>
    </row>
    <row r="172" spans="1:4" ht="14.25" customHeight="1" x14ac:dyDescent="0.25">
      <c r="A172" s="34" t="s">
        <v>164</v>
      </c>
      <c r="B172" s="53">
        <v>30</v>
      </c>
      <c r="C172" s="28" t="s">
        <v>164</v>
      </c>
      <c r="D172" s="54">
        <v>4864674</v>
      </c>
    </row>
    <row r="173" spans="1:4" ht="14.25" customHeight="1" x14ac:dyDescent="0.25">
      <c r="A173" s="138" t="s">
        <v>153</v>
      </c>
      <c r="B173" s="139"/>
      <c r="C173" s="29" t="s">
        <v>153</v>
      </c>
      <c r="D173" s="27"/>
    </row>
    <row r="174" spans="1:4" ht="14.25" customHeight="1" x14ac:dyDescent="0.25">
      <c r="A174" s="133" t="s">
        <v>202</v>
      </c>
      <c r="B174" s="134"/>
      <c r="C174" s="30" t="s">
        <v>202</v>
      </c>
      <c r="D174" s="27"/>
    </row>
    <row r="175" spans="1:4" ht="14.25" customHeight="1" x14ac:dyDescent="0.25">
      <c r="A175" s="25" t="s">
        <v>56</v>
      </c>
      <c r="B175" s="2">
        <v>10</v>
      </c>
      <c r="C175" s="25" t="s">
        <v>56</v>
      </c>
      <c r="D175" s="27">
        <v>1407330</v>
      </c>
    </row>
    <row r="176" spans="1:4" ht="14.25" customHeight="1" x14ac:dyDescent="0.25">
      <c r="A176" s="34" t="s">
        <v>167</v>
      </c>
      <c r="B176" s="53">
        <v>10</v>
      </c>
      <c r="C176" s="28" t="s">
        <v>167</v>
      </c>
      <c r="D176" s="27">
        <v>1407330</v>
      </c>
    </row>
    <row r="177" spans="1:4" ht="14.25" customHeight="1" x14ac:dyDescent="0.25">
      <c r="A177" s="133" t="s">
        <v>203</v>
      </c>
      <c r="B177" s="134"/>
      <c r="C177" s="30" t="s">
        <v>203</v>
      </c>
      <c r="D177" s="27"/>
    </row>
    <row r="178" spans="1:4" ht="14.25" customHeight="1" x14ac:dyDescent="0.25">
      <c r="A178" s="25" t="s">
        <v>56</v>
      </c>
      <c r="B178" s="2">
        <v>10</v>
      </c>
      <c r="C178" s="25" t="s">
        <v>56</v>
      </c>
      <c r="D178" s="27">
        <v>1407330</v>
      </c>
    </row>
    <row r="179" spans="1:4" ht="14.25" customHeight="1" x14ac:dyDescent="0.25">
      <c r="A179" s="25" t="s">
        <v>63</v>
      </c>
      <c r="B179" s="2">
        <v>42</v>
      </c>
      <c r="C179" s="25" t="s">
        <v>63</v>
      </c>
      <c r="D179" s="27">
        <v>5910786</v>
      </c>
    </row>
    <row r="180" spans="1:4" ht="14.25" customHeight="1" x14ac:dyDescent="0.25">
      <c r="A180" s="34" t="s">
        <v>167</v>
      </c>
      <c r="B180" s="53">
        <v>52</v>
      </c>
      <c r="C180" s="28" t="s">
        <v>167</v>
      </c>
      <c r="D180" s="27">
        <f>SUM(D178:D179)</f>
        <v>7318116</v>
      </c>
    </row>
    <row r="181" spans="1:4" ht="14.25" customHeight="1" x14ac:dyDescent="0.25">
      <c r="A181" s="133" t="s">
        <v>204</v>
      </c>
      <c r="B181" s="134"/>
      <c r="C181" s="30" t="s">
        <v>204</v>
      </c>
      <c r="D181" s="27"/>
    </row>
    <row r="182" spans="1:4" ht="14.25" customHeight="1" x14ac:dyDescent="0.25">
      <c r="A182" s="25" t="s">
        <v>56</v>
      </c>
      <c r="B182" s="2">
        <v>50</v>
      </c>
      <c r="C182" s="25" t="s">
        <v>56</v>
      </c>
      <c r="D182" s="27">
        <v>7036650</v>
      </c>
    </row>
    <row r="183" spans="1:4" ht="14.25" customHeight="1" x14ac:dyDescent="0.25">
      <c r="A183" s="25" t="s">
        <v>63</v>
      </c>
      <c r="B183" s="2">
        <v>48</v>
      </c>
      <c r="C183" s="25" t="s">
        <v>63</v>
      </c>
      <c r="D183" s="27">
        <v>6755184</v>
      </c>
    </row>
    <row r="184" spans="1:4" ht="14.25" customHeight="1" x14ac:dyDescent="0.25">
      <c r="A184" s="34" t="s">
        <v>167</v>
      </c>
      <c r="B184" s="53">
        <v>98</v>
      </c>
      <c r="C184" s="28" t="s">
        <v>167</v>
      </c>
      <c r="D184" s="27">
        <f>SUM(D182:D183)</f>
        <v>13791834</v>
      </c>
    </row>
    <row r="185" spans="1:4" ht="14.25" customHeight="1" x14ac:dyDescent="0.25">
      <c r="A185" s="133" t="s">
        <v>205</v>
      </c>
      <c r="B185" s="134"/>
      <c r="C185" s="30" t="s">
        <v>205</v>
      </c>
      <c r="D185" s="27"/>
    </row>
    <row r="186" spans="1:4" ht="14.25" customHeight="1" x14ac:dyDescent="0.25">
      <c r="A186" s="25" t="s">
        <v>56</v>
      </c>
      <c r="B186" s="2">
        <v>50</v>
      </c>
      <c r="C186" s="25" t="s">
        <v>56</v>
      </c>
      <c r="D186" s="27">
        <v>14269550</v>
      </c>
    </row>
    <row r="187" spans="1:4" ht="14.25" customHeight="1" x14ac:dyDescent="0.25">
      <c r="A187" s="34" t="s">
        <v>167</v>
      </c>
      <c r="B187" s="53">
        <v>50</v>
      </c>
      <c r="C187" s="28" t="s">
        <v>167</v>
      </c>
      <c r="D187" s="27">
        <v>14269550</v>
      </c>
    </row>
    <row r="188" spans="1:4" ht="14.25" customHeight="1" x14ac:dyDescent="0.25">
      <c r="A188" s="133" t="s">
        <v>206</v>
      </c>
      <c r="B188" s="134"/>
      <c r="C188" s="30" t="s">
        <v>206</v>
      </c>
      <c r="D188" s="27"/>
    </row>
    <row r="189" spans="1:4" ht="14.25" customHeight="1" x14ac:dyDescent="0.25">
      <c r="A189" s="25" t="s">
        <v>56</v>
      </c>
      <c r="B189" s="2">
        <v>80</v>
      </c>
      <c r="C189" s="25" t="s">
        <v>56</v>
      </c>
      <c r="D189" s="27">
        <v>22831280</v>
      </c>
    </row>
    <row r="190" spans="1:4" ht="14.25" customHeight="1" x14ac:dyDescent="0.25">
      <c r="A190" s="34" t="s">
        <v>167</v>
      </c>
      <c r="B190" s="53">
        <v>80</v>
      </c>
      <c r="C190" s="28" t="s">
        <v>167</v>
      </c>
      <c r="D190" s="27">
        <v>22831280</v>
      </c>
    </row>
    <row r="191" spans="1:4" ht="14.25" customHeight="1" x14ac:dyDescent="0.25">
      <c r="A191" s="133" t="s">
        <v>207</v>
      </c>
      <c r="B191" s="134"/>
      <c r="C191" s="30" t="s">
        <v>207</v>
      </c>
      <c r="D191" s="27"/>
    </row>
    <row r="192" spans="1:4" ht="14.25" customHeight="1" x14ac:dyDescent="0.25">
      <c r="A192" s="25" t="s">
        <v>42</v>
      </c>
      <c r="B192" s="2">
        <v>10</v>
      </c>
      <c r="C192" s="25" t="s">
        <v>42</v>
      </c>
      <c r="D192" s="27">
        <v>1475490</v>
      </c>
    </row>
    <row r="193" spans="1:4" ht="14.25" customHeight="1" x14ac:dyDescent="0.25">
      <c r="A193" s="25" t="s">
        <v>56</v>
      </c>
      <c r="B193" s="2">
        <v>370</v>
      </c>
      <c r="C193" s="25" t="s">
        <v>56</v>
      </c>
      <c r="D193" s="27">
        <v>54593130</v>
      </c>
    </row>
    <row r="194" spans="1:4" ht="14.25" customHeight="1" x14ac:dyDescent="0.25">
      <c r="A194" s="34" t="s">
        <v>167</v>
      </c>
      <c r="B194" s="53">
        <v>380</v>
      </c>
      <c r="C194" s="28" t="s">
        <v>167</v>
      </c>
      <c r="D194" s="27">
        <v>56068620</v>
      </c>
    </row>
    <row r="195" spans="1:4" ht="14.25" customHeight="1" x14ac:dyDescent="0.25">
      <c r="A195" s="133" t="s">
        <v>208</v>
      </c>
      <c r="B195" s="134"/>
      <c r="C195" s="30" t="s">
        <v>208</v>
      </c>
      <c r="D195" s="27"/>
    </row>
    <row r="196" spans="1:4" ht="14.25" customHeight="1" x14ac:dyDescent="0.25">
      <c r="A196" s="25" t="s">
        <v>56</v>
      </c>
      <c r="B196" s="2">
        <v>75</v>
      </c>
      <c r="C196" s="25" t="s">
        <v>56</v>
      </c>
      <c r="D196" s="27">
        <v>16366725</v>
      </c>
    </row>
    <row r="197" spans="1:4" ht="14.25" customHeight="1" x14ac:dyDescent="0.25">
      <c r="A197" s="34" t="s">
        <v>164</v>
      </c>
      <c r="B197" s="53">
        <v>745</v>
      </c>
      <c r="C197" s="28" t="s">
        <v>164</v>
      </c>
      <c r="D197" s="27">
        <v>132053455</v>
      </c>
    </row>
    <row r="198" spans="1:4" ht="14.25" customHeight="1" x14ac:dyDescent="0.25">
      <c r="A198" s="138" t="s">
        <v>150</v>
      </c>
      <c r="B198" s="139"/>
      <c r="C198" s="26" t="s">
        <v>150</v>
      </c>
      <c r="D198" s="27"/>
    </row>
    <row r="199" spans="1:4" ht="14.25" customHeight="1" x14ac:dyDescent="0.25">
      <c r="A199" s="133" t="s">
        <v>209</v>
      </c>
      <c r="B199" s="134"/>
      <c r="C199" s="30" t="s">
        <v>209</v>
      </c>
      <c r="D199" s="27"/>
    </row>
    <row r="200" spans="1:4" ht="14.25" customHeight="1" x14ac:dyDescent="0.25">
      <c r="A200" s="25" t="s">
        <v>56</v>
      </c>
      <c r="B200" s="2">
        <v>10</v>
      </c>
      <c r="C200" s="25" t="s">
        <v>56</v>
      </c>
      <c r="D200" s="27">
        <v>1457000</v>
      </c>
    </row>
    <row r="201" spans="1:4" ht="14.25" customHeight="1" x14ac:dyDescent="0.25">
      <c r="A201" s="25" t="s">
        <v>64</v>
      </c>
      <c r="B201" s="2">
        <v>11</v>
      </c>
      <c r="C201" s="25" t="s">
        <v>64</v>
      </c>
      <c r="D201" s="27">
        <v>1602700</v>
      </c>
    </row>
    <row r="202" spans="1:4" ht="14.25" customHeight="1" x14ac:dyDescent="0.25">
      <c r="A202" s="34" t="s">
        <v>167</v>
      </c>
      <c r="B202" s="53">
        <v>21</v>
      </c>
      <c r="C202" s="28" t="s">
        <v>167</v>
      </c>
      <c r="D202" s="27">
        <v>3059700</v>
      </c>
    </row>
    <row r="203" spans="1:4" ht="14.25" customHeight="1" x14ac:dyDescent="0.25">
      <c r="A203" s="133" t="s">
        <v>210</v>
      </c>
      <c r="B203" s="134"/>
      <c r="C203" s="30" t="s">
        <v>210</v>
      </c>
      <c r="D203" s="27"/>
    </row>
    <row r="204" spans="1:4" ht="14.25" customHeight="1" x14ac:dyDescent="0.25">
      <c r="A204" s="25" t="s">
        <v>56</v>
      </c>
      <c r="B204" s="2">
        <v>10</v>
      </c>
      <c r="C204" s="25" t="s">
        <v>56</v>
      </c>
      <c r="D204" s="27">
        <v>990980</v>
      </c>
    </row>
    <row r="205" spans="1:4" ht="14.25" customHeight="1" x14ac:dyDescent="0.25">
      <c r="A205" s="34" t="s">
        <v>167</v>
      </c>
      <c r="B205" s="53">
        <v>10</v>
      </c>
      <c r="C205" s="28" t="s">
        <v>167</v>
      </c>
      <c r="D205" s="27">
        <v>990980</v>
      </c>
    </row>
    <row r="206" spans="1:4" ht="14.25" customHeight="1" x14ac:dyDescent="0.25">
      <c r="A206" s="133" t="s">
        <v>211</v>
      </c>
      <c r="B206" s="134"/>
      <c r="C206" s="30" t="s">
        <v>211</v>
      </c>
      <c r="D206" s="27"/>
    </row>
    <row r="207" spans="1:4" ht="14.25" customHeight="1" x14ac:dyDescent="0.25">
      <c r="A207" s="25" t="s">
        <v>56</v>
      </c>
      <c r="B207" s="2">
        <v>25</v>
      </c>
      <c r="C207" s="25" t="s">
        <v>56</v>
      </c>
      <c r="D207" s="27">
        <v>2477450</v>
      </c>
    </row>
    <row r="208" spans="1:4" ht="14.25" customHeight="1" x14ac:dyDescent="0.25">
      <c r="A208" s="34" t="s">
        <v>164</v>
      </c>
      <c r="B208" s="53">
        <v>56</v>
      </c>
      <c r="C208" s="28" t="s">
        <v>164</v>
      </c>
      <c r="D208" s="27">
        <v>6528130</v>
      </c>
    </row>
    <row r="209" spans="1:4" ht="14.25" customHeight="1" x14ac:dyDescent="0.25">
      <c r="A209" s="138" t="s">
        <v>132</v>
      </c>
      <c r="B209" s="139"/>
      <c r="C209" s="26" t="s">
        <v>132</v>
      </c>
      <c r="D209" s="27"/>
    </row>
    <row r="210" spans="1:4" ht="14.25" customHeight="1" x14ac:dyDescent="0.25">
      <c r="A210" s="133" t="s">
        <v>212</v>
      </c>
      <c r="B210" s="134"/>
      <c r="C210" s="30" t="s">
        <v>212</v>
      </c>
      <c r="D210" s="27"/>
    </row>
    <row r="211" spans="1:4" ht="14.25" customHeight="1" x14ac:dyDescent="0.25">
      <c r="A211" s="25" t="s">
        <v>64</v>
      </c>
      <c r="B211" s="2">
        <v>2</v>
      </c>
      <c r="C211" s="25" t="s">
        <v>64</v>
      </c>
      <c r="D211" s="27">
        <v>349132</v>
      </c>
    </row>
    <row r="212" spans="1:4" ht="14.25" customHeight="1" x14ac:dyDescent="0.25">
      <c r="A212" s="34" t="s">
        <v>167</v>
      </c>
      <c r="B212" s="53">
        <v>2</v>
      </c>
      <c r="C212" s="28" t="s">
        <v>167</v>
      </c>
      <c r="D212" s="27">
        <v>349132</v>
      </c>
    </row>
    <row r="213" spans="1:4" ht="14.25" customHeight="1" x14ac:dyDescent="0.25">
      <c r="A213" s="133" t="s">
        <v>213</v>
      </c>
      <c r="B213" s="134"/>
      <c r="C213" s="30" t="s">
        <v>213</v>
      </c>
      <c r="D213" s="27"/>
    </row>
    <row r="214" spans="1:4" ht="14.25" customHeight="1" x14ac:dyDescent="0.25">
      <c r="A214" s="25" t="s">
        <v>64</v>
      </c>
      <c r="B214" s="2">
        <v>1</v>
      </c>
      <c r="C214" s="25" t="s">
        <v>64</v>
      </c>
      <c r="D214" s="27">
        <v>174566</v>
      </c>
    </row>
    <row r="215" spans="1:4" ht="14.25" customHeight="1" x14ac:dyDescent="0.25">
      <c r="A215" s="34" t="s">
        <v>167</v>
      </c>
      <c r="B215" s="53">
        <v>1</v>
      </c>
      <c r="C215" s="28" t="s">
        <v>167</v>
      </c>
      <c r="D215" s="27">
        <v>174566</v>
      </c>
    </row>
    <row r="216" spans="1:4" ht="14.25" customHeight="1" x14ac:dyDescent="0.25">
      <c r="A216" s="133" t="s">
        <v>214</v>
      </c>
      <c r="B216" s="134"/>
      <c r="C216" s="30" t="s">
        <v>214</v>
      </c>
      <c r="D216" s="27"/>
    </row>
    <row r="217" spans="1:4" ht="14.25" customHeight="1" x14ac:dyDescent="0.25">
      <c r="A217" s="25" t="s">
        <v>63</v>
      </c>
      <c r="B217" s="2">
        <v>10</v>
      </c>
      <c r="C217" s="25" t="s">
        <v>63</v>
      </c>
      <c r="D217" s="27">
        <v>2709360</v>
      </c>
    </row>
    <row r="218" spans="1:4" ht="14.25" customHeight="1" x14ac:dyDescent="0.25">
      <c r="A218" s="34" t="s">
        <v>167</v>
      </c>
      <c r="B218" s="53">
        <v>10</v>
      </c>
      <c r="C218" s="28" t="s">
        <v>167</v>
      </c>
      <c r="D218" s="27">
        <v>2709360</v>
      </c>
    </row>
    <row r="219" spans="1:4" ht="14.25" customHeight="1" x14ac:dyDescent="0.25">
      <c r="A219" s="133" t="s">
        <v>215</v>
      </c>
      <c r="B219" s="134"/>
      <c r="C219" s="30" t="s">
        <v>215</v>
      </c>
      <c r="D219" s="27"/>
    </row>
    <row r="220" spans="1:4" ht="14.25" customHeight="1" x14ac:dyDescent="0.25">
      <c r="A220" s="25" t="s">
        <v>47</v>
      </c>
      <c r="B220" s="2">
        <v>10</v>
      </c>
      <c r="C220" s="25" t="s">
        <v>47</v>
      </c>
      <c r="D220" s="27">
        <v>1745660</v>
      </c>
    </row>
    <row r="221" spans="1:4" ht="14.25" customHeight="1" x14ac:dyDescent="0.25">
      <c r="A221" s="25" t="s">
        <v>54</v>
      </c>
      <c r="B221" s="2">
        <v>5</v>
      </c>
      <c r="C221" s="25" t="s">
        <v>54</v>
      </c>
      <c r="D221" s="27">
        <v>872830</v>
      </c>
    </row>
    <row r="222" spans="1:4" ht="14.25" customHeight="1" x14ac:dyDescent="0.25">
      <c r="A222" s="25" t="s">
        <v>56</v>
      </c>
      <c r="B222" s="2">
        <v>75</v>
      </c>
      <c r="C222" s="25" t="s">
        <v>56</v>
      </c>
      <c r="D222" s="27">
        <v>13092450</v>
      </c>
    </row>
    <row r="223" spans="1:4" ht="14.25" customHeight="1" x14ac:dyDescent="0.25">
      <c r="A223" s="25" t="s">
        <v>63</v>
      </c>
      <c r="B223" s="2">
        <v>20</v>
      </c>
      <c r="C223" s="25" t="s">
        <v>63</v>
      </c>
      <c r="D223" s="27">
        <v>3491320</v>
      </c>
    </row>
    <row r="224" spans="1:4" ht="14.25" customHeight="1" x14ac:dyDescent="0.25">
      <c r="A224" s="25" t="s">
        <v>64</v>
      </c>
      <c r="B224" s="2">
        <v>4</v>
      </c>
      <c r="C224" s="25" t="s">
        <v>64</v>
      </c>
      <c r="D224" s="27">
        <v>698264</v>
      </c>
    </row>
    <row r="225" spans="1:4" ht="14.25" customHeight="1" x14ac:dyDescent="0.25">
      <c r="A225" s="34" t="s">
        <v>167</v>
      </c>
      <c r="B225" s="53">
        <v>114</v>
      </c>
      <c r="C225" s="28" t="s">
        <v>167</v>
      </c>
      <c r="D225" s="27">
        <v>19900524</v>
      </c>
    </row>
    <row r="226" spans="1:4" ht="14.25" customHeight="1" x14ac:dyDescent="0.25">
      <c r="A226" s="133" t="s">
        <v>216</v>
      </c>
      <c r="B226" s="134"/>
      <c r="C226" s="30" t="s">
        <v>216</v>
      </c>
      <c r="D226" s="27"/>
    </row>
    <row r="227" spans="1:4" ht="14.25" customHeight="1" x14ac:dyDescent="0.25">
      <c r="A227" s="25" t="s">
        <v>64</v>
      </c>
      <c r="B227" s="2">
        <v>5</v>
      </c>
      <c r="C227" s="25" t="s">
        <v>64</v>
      </c>
      <c r="D227" s="27">
        <v>937780</v>
      </c>
    </row>
    <row r="228" spans="1:4" ht="14.25" customHeight="1" x14ac:dyDescent="0.25">
      <c r="A228" s="34" t="s">
        <v>167</v>
      </c>
      <c r="B228" s="53">
        <v>5</v>
      </c>
    </row>
    <row r="229" spans="1:4" ht="14.25" customHeight="1" x14ac:dyDescent="0.25">
      <c r="A229" s="34" t="s">
        <v>164</v>
      </c>
      <c r="B229" s="53">
        <v>132</v>
      </c>
      <c r="C229" s="28" t="s">
        <v>164</v>
      </c>
      <c r="D229" s="27">
        <f>D212+D215+D218+D225+D227</f>
        <v>24071362</v>
      </c>
    </row>
    <row r="230" spans="1:4" ht="14.25" customHeight="1" x14ac:dyDescent="0.25">
      <c r="A230" s="138" t="s">
        <v>159</v>
      </c>
      <c r="B230" s="139"/>
      <c r="C230" s="26" t="s">
        <v>159</v>
      </c>
      <c r="D230" s="27"/>
    </row>
    <row r="231" spans="1:4" ht="14.25" customHeight="1" x14ac:dyDescent="0.25">
      <c r="A231" s="133" t="s">
        <v>217</v>
      </c>
      <c r="B231" s="134"/>
      <c r="C231" s="30" t="s">
        <v>217</v>
      </c>
      <c r="D231" s="27"/>
    </row>
    <row r="232" spans="1:4" ht="14.25" customHeight="1" x14ac:dyDescent="0.25">
      <c r="A232" s="25" t="s">
        <v>64</v>
      </c>
      <c r="B232" s="2">
        <v>5</v>
      </c>
      <c r="C232" s="25" t="s">
        <v>64</v>
      </c>
      <c r="D232" s="27">
        <v>979220</v>
      </c>
    </row>
    <row r="233" spans="1:4" ht="14.25" customHeight="1" x14ac:dyDescent="0.25">
      <c r="A233" s="34" t="s">
        <v>167</v>
      </c>
      <c r="B233" s="53">
        <v>5</v>
      </c>
      <c r="C233" s="28" t="s">
        <v>164</v>
      </c>
      <c r="D233" s="27">
        <v>979220</v>
      </c>
    </row>
    <row r="234" spans="1:4" ht="14.25" customHeight="1" x14ac:dyDescent="0.25">
      <c r="A234" s="34" t="s">
        <v>164</v>
      </c>
      <c r="B234" s="53">
        <v>5</v>
      </c>
    </row>
    <row r="235" spans="1:4" ht="14.25" customHeight="1" thickBot="1" x14ac:dyDescent="0.3">
      <c r="C235" s="28" t="s">
        <v>92</v>
      </c>
      <c r="D235" s="57">
        <f>D8+D13+D21+D44+D89+D117+D139+D146+D150+D161+D165+D172+D197+D208+D229+D233</f>
        <v>1153646466</v>
      </c>
    </row>
    <row r="236" spans="1:4" ht="14.25" customHeight="1" x14ac:dyDescent="0.25">
      <c r="D236" s="55"/>
    </row>
    <row r="237" spans="1:4" ht="14.25" customHeight="1" x14ac:dyDescent="0.25">
      <c r="D237" s="55"/>
    </row>
    <row r="238" spans="1:4" ht="14.25" customHeight="1" x14ac:dyDescent="0.25">
      <c r="D238" s="56"/>
    </row>
  </sheetData>
  <mergeCells count="81">
    <mergeCell ref="A209:B209"/>
    <mergeCell ref="A174:B174"/>
    <mergeCell ref="A177:B177"/>
    <mergeCell ref="A181:B181"/>
    <mergeCell ref="A185:B185"/>
    <mergeCell ref="A188:B188"/>
    <mergeCell ref="A191:B191"/>
    <mergeCell ref="A195:B195"/>
    <mergeCell ref="A198:B198"/>
    <mergeCell ref="A199:B199"/>
    <mergeCell ref="A203:B203"/>
    <mergeCell ref="A206:B206"/>
    <mergeCell ref="A231:B231"/>
    <mergeCell ref="A210:B210"/>
    <mergeCell ref="A213:B213"/>
    <mergeCell ref="A216:B216"/>
    <mergeCell ref="A219:B219"/>
    <mergeCell ref="A226:B226"/>
    <mergeCell ref="A230:B230"/>
    <mergeCell ref="A173:B173"/>
    <mergeCell ref="A144:B144"/>
    <mergeCell ref="A147:B147"/>
    <mergeCell ref="A148:B148"/>
    <mergeCell ref="A151:B151"/>
    <mergeCell ref="A152:B152"/>
    <mergeCell ref="A157:B157"/>
    <mergeCell ref="A162:B162"/>
    <mergeCell ref="A163:B163"/>
    <mergeCell ref="A166:B166"/>
    <mergeCell ref="A167:B167"/>
    <mergeCell ref="A170:B170"/>
    <mergeCell ref="A141:B141"/>
    <mergeCell ref="A112:B112"/>
    <mergeCell ref="A115:B115"/>
    <mergeCell ref="A118:B118"/>
    <mergeCell ref="A119:B119"/>
    <mergeCell ref="A122:B122"/>
    <mergeCell ref="A125:B125"/>
    <mergeCell ref="A128:B128"/>
    <mergeCell ref="A131:B131"/>
    <mergeCell ref="A134:B134"/>
    <mergeCell ref="A137:B137"/>
    <mergeCell ref="A140:B140"/>
    <mergeCell ref="A108:B108"/>
    <mergeCell ref="A71:B71"/>
    <mergeCell ref="A75:B75"/>
    <mergeCell ref="A80:B80"/>
    <mergeCell ref="A83:B83"/>
    <mergeCell ref="A86:B86"/>
    <mergeCell ref="A90:B90"/>
    <mergeCell ref="A91:B91"/>
    <mergeCell ref="A94:B94"/>
    <mergeCell ref="A97:B97"/>
    <mergeCell ref="A101:B101"/>
    <mergeCell ref="A104:B104"/>
    <mergeCell ref="A66:B66"/>
    <mergeCell ref="A26:B26"/>
    <mergeCell ref="A29:B29"/>
    <mergeCell ref="A32:B32"/>
    <mergeCell ref="A35:B35"/>
    <mergeCell ref="A38:B38"/>
    <mergeCell ref="A41:B41"/>
    <mergeCell ref="A45:B45"/>
    <mergeCell ref="A46:B46"/>
    <mergeCell ref="A51:B51"/>
    <mergeCell ref="A56:B56"/>
    <mergeCell ref="A61:B61"/>
    <mergeCell ref="A1:D2"/>
    <mergeCell ref="A23:B23"/>
    <mergeCell ref="A3:A5"/>
    <mergeCell ref="B3:B5"/>
    <mergeCell ref="A6:B6"/>
    <mergeCell ref="A7:B7"/>
    <mergeCell ref="A10:B10"/>
    <mergeCell ref="A11:B11"/>
    <mergeCell ref="A14:B14"/>
    <mergeCell ref="A15:B15"/>
    <mergeCell ref="A18:B18"/>
    <mergeCell ref="A22:B22"/>
    <mergeCell ref="C3:C5"/>
    <mergeCell ref="D3:D5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3" workbookViewId="0">
      <selection sqref="A1:E2"/>
    </sheetView>
  </sheetViews>
  <sheetFormatPr defaultRowHeight="15" x14ac:dyDescent="0.25"/>
  <cols>
    <col min="1" max="1" width="53.85546875" style="16" customWidth="1"/>
    <col min="2" max="2" width="25.5703125" style="16" customWidth="1"/>
    <col min="3" max="3" width="26.5703125" style="16" customWidth="1"/>
    <col min="4" max="4" width="18.85546875" style="46" customWidth="1"/>
    <col min="5" max="5" width="18.28515625" style="46" customWidth="1"/>
    <col min="6" max="16384" width="9.140625" style="16"/>
  </cols>
  <sheetData>
    <row r="1" spans="1:5" ht="15.75" customHeight="1" x14ac:dyDescent="0.25">
      <c r="A1" s="146" t="s">
        <v>218</v>
      </c>
      <c r="B1" s="146"/>
      <c r="C1" s="146"/>
      <c r="D1" s="146"/>
      <c r="E1" s="146"/>
    </row>
    <row r="2" spans="1:5" ht="15.75" customHeight="1" x14ac:dyDescent="0.25">
      <c r="A2" s="132"/>
      <c r="B2" s="132"/>
      <c r="C2" s="132"/>
      <c r="D2" s="132"/>
      <c r="E2" s="132"/>
    </row>
    <row r="3" spans="1:5" x14ac:dyDescent="0.25">
      <c r="A3" s="128" t="s">
        <v>219</v>
      </c>
      <c r="B3" s="128"/>
      <c r="C3" s="145"/>
      <c r="D3" s="144" t="s">
        <v>355</v>
      </c>
      <c r="E3" s="144" t="s">
        <v>356</v>
      </c>
    </row>
    <row r="4" spans="1:5" ht="64.5" customHeight="1" x14ac:dyDescent="0.25">
      <c r="A4" s="128"/>
      <c r="B4" s="47" t="s">
        <v>357</v>
      </c>
      <c r="C4" s="47" t="s">
        <v>358</v>
      </c>
      <c r="D4" s="144"/>
      <c r="E4" s="144"/>
    </row>
    <row r="5" spans="1:5" x14ac:dyDescent="0.25">
      <c r="A5" s="39"/>
      <c r="B5" s="39" t="s">
        <v>6</v>
      </c>
      <c r="C5" s="48" t="s">
        <v>6</v>
      </c>
      <c r="D5" s="38"/>
      <c r="E5" s="38"/>
    </row>
    <row r="6" spans="1:5" x14ac:dyDescent="0.25">
      <c r="A6" s="25" t="s">
        <v>7</v>
      </c>
      <c r="B6" s="49">
        <v>2094</v>
      </c>
      <c r="C6" s="50">
        <v>5</v>
      </c>
      <c r="D6" s="38">
        <v>5510486.6400000006</v>
      </c>
      <c r="E6" s="38">
        <v>316696.95</v>
      </c>
    </row>
    <row r="7" spans="1:5" x14ac:dyDescent="0.25">
      <c r="A7" s="25" t="s">
        <v>8</v>
      </c>
      <c r="B7" s="49">
        <v>10591</v>
      </c>
      <c r="C7" s="50">
        <v>25</v>
      </c>
      <c r="D7" s="38">
        <v>27870851.959999997</v>
      </c>
      <c r="E7" s="38">
        <v>1583484.75</v>
      </c>
    </row>
    <row r="8" spans="1:5" x14ac:dyDescent="0.25">
      <c r="A8" s="25" t="s">
        <v>9</v>
      </c>
      <c r="B8" s="49">
        <v>4475</v>
      </c>
      <c r="C8" s="50">
        <v>11</v>
      </c>
      <c r="D8" s="38">
        <v>11776231</v>
      </c>
      <c r="E8" s="38">
        <v>696733.29</v>
      </c>
    </row>
    <row r="9" spans="1:5" x14ac:dyDescent="0.25">
      <c r="A9" s="25" t="s">
        <v>10</v>
      </c>
      <c r="B9" s="49">
        <v>7943</v>
      </c>
      <c r="C9" s="50">
        <v>7</v>
      </c>
      <c r="D9" s="38">
        <v>20902481.079999998</v>
      </c>
      <c r="E9" s="38">
        <v>443375.73</v>
      </c>
    </row>
    <row r="10" spans="1:5" ht="30" x14ac:dyDescent="0.25">
      <c r="A10" s="25" t="s">
        <v>11</v>
      </c>
      <c r="B10" s="49">
        <v>5697</v>
      </c>
      <c r="C10" s="50">
        <v>6</v>
      </c>
      <c r="D10" s="38">
        <v>14991997.32</v>
      </c>
      <c r="E10" s="38">
        <v>380036.33999999997</v>
      </c>
    </row>
    <row r="11" spans="1:5" x14ac:dyDescent="0.25">
      <c r="A11" s="25" t="s">
        <v>12</v>
      </c>
      <c r="B11" s="49">
        <v>5574</v>
      </c>
      <c r="C11" s="50">
        <v>6</v>
      </c>
      <c r="D11" s="38">
        <v>14668315.439999998</v>
      </c>
      <c r="E11" s="38">
        <v>380036.33999999997</v>
      </c>
    </row>
    <row r="12" spans="1:5" x14ac:dyDescent="0.25">
      <c r="A12" s="25" t="s">
        <v>13</v>
      </c>
      <c r="B12" s="49">
        <v>6084</v>
      </c>
      <c r="C12" s="50">
        <v>6</v>
      </c>
      <c r="D12" s="38">
        <v>16010411.039999999</v>
      </c>
      <c r="E12" s="38">
        <v>380036.33999999997</v>
      </c>
    </row>
    <row r="13" spans="1:5" x14ac:dyDescent="0.25">
      <c r="A13" s="25" t="s">
        <v>14</v>
      </c>
      <c r="B13" s="49">
        <v>175</v>
      </c>
      <c r="C13" s="50">
        <v>0</v>
      </c>
      <c r="D13" s="38">
        <v>460523</v>
      </c>
      <c r="E13" s="38"/>
    </row>
    <row r="14" spans="1:5" x14ac:dyDescent="0.25">
      <c r="A14" s="25" t="s">
        <v>15</v>
      </c>
      <c r="B14" s="49">
        <v>1417</v>
      </c>
      <c r="C14" s="50">
        <v>4</v>
      </c>
      <c r="D14" s="38">
        <v>3728920.52</v>
      </c>
      <c r="E14" s="38">
        <v>253357.56</v>
      </c>
    </row>
    <row r="15" spans="1:5" x14ac:dyDescent="0.25">
      <c r="A15" s="25" t="s">
        <v>16</v>
      </c>
      <c r="B15" s="49">
        <v>2264</v>
      </c>
      <c r="C15" s="50">
        <v>8</v>
      </c>
      <c r="D15" s="38">
        <v>5957851.8400000008</v>
      </c>
      <c r="E15" s="38">
        <v>506715.11999999994</v>
      </c>
    </row>
    <row r="16" spans="1:5" x14ac:dyDescent="0.25">
      <c r="A16" s="25" t="s">
        <v>18</v>
      </c>
      <c r="B16" s="49">
        <v>1310</v>
      </c>
      <c r="C16" s="50">
        <v>4</v>
      </c>
      <c r="D16" s="38">
        <v>3447343.6000000006</v>
      </c>
      <c r="E16" s="38">
        <v>253357.56</v>
      </c>
    </row>
    <row r="17" spans="1:5" ht="13.5" customHeight="1" x14ac:dyDescent="0.25">
      <c r="A17" s="25" t="s">
        <v>19</v>
      </c>
      <c r="B17" s="49">
        <v>1062</v>
      </c>
      <c r="C17" s="50">
        <v>4</v>
      </c>
      <c r="D17" s="38">
        <v>2794716.7199999997</v>
      </c>
      <c r="E17" s="38">
        <v>253357.56</v>
      </c>
    </row>
    <row r="18" spans="1:5" ht="15.75" hidden="1" thickBot="1" x14ac:dyDescent="0.3">
      <c r="A18" s="43" t="s">
        <v>20</v>
      </c>
      <c r="B18" s="43">
        <v>6228</v>
      </c>
      <c r="C18" s="51">
        <v>20</v>
      </c>
      <c r="D18" s="38">
        <f>D13+D14+D15+D16+D17</f>
        <v>16389355.68</v>
      </c>
      <c r="E18" s="38">
        <f>E13+E14+E15+E16+E17</f>
        <v>1266787.8</v>
      </c>
    </row>
    <row r="19" spans="1:5" x14ac:dyDescent="0.25">
      <c r="A19" s="25" t="s">
        <v>21</v>
      </c>
      <c r="B19" s="49">
        <v>6223</v>
      </c>
      <c r="C19" s="50">
        <v>16</v>
      </c>
      <c r="D19" s="38">
        <v>16376197.880000001</v>
      </c>
      <c r="E19" s="38">
        <v>1013430.2400000001</v>
      </c>
    </row>
    <row r="20" spans="1:5" x14ac:dyDescent="0.25">
      <c r="A20" s="25" t="s">
        <v>22</v>
      </c>
      <c r="B20" s="49">
        <v>6503</v>
      </c>
      <c r="C20" s="50">
        <v>19</v>
      </c>
      <c r="D20" s="38">
        <v>17113034.68</v>
      </c>
      <c r="E20" s="38">
        <v>1203448.4099999999</v>
      </c>
    </row>
    <row r="21" spans="1:5" x14ac:dyDescent="0.25">
      <c r="A21" s="25" t="s">
        <v>23</v>
      </c>
      <c r="B21" s="49">
        <v>5892</v>
      </c>
      <c r="C21" s="50">
        <v>6</v>
      </c>
      <c r="D21" s="38">
        <v>15505151.52</v>
      </c>
      <c r="E21" s="38">
        <v>380036.33999999997</v>
      </c>
    </row>
    <row r="22" spans="1:5" ht="30" x14ac:dyDescent="0.25">
      <c r="A22" s="25" t="s">
        <v>24</v>
      </c>
      <c r="B22" s="49">
        <v>3221</v>
      </c>
      <c r="C22" s="50">
        <v>9</v>
      </c>
      <c r="D22" s="38">
        <v>8476254.7599999998</v>
      </c>
      <c r="E22" s="38">
        <v>570054.51</v>
      </c>
    </row>
    <row r="23" spans="1:5" x14ac:dyDescent="0.25">
      <c r="A23" s="25" t="s">
        <v>25</v>
      </c>
      <c r="B23" s="49">
        <v>2945</v>
      </c>
      <c r="C23" s="50">
        <v>6</v>
      </c>
      <c r="D23" s="38">
        <v>7749944.1999999993</v>
      </c>
      <c r="E23" s="38">
        <v>380036.33999999997</v>
      </c>
    </row>
    <row r="24" spans="1:5" x14ac:dyDescent="0.25">
      <c r="A24" s="25" t="s">
        <v>26</v>
      </c>
      <c r="B24" s="49">
        <v>5471</v>
      </c>
      <c r="C24" s="50">
        <v>5</v>
      </c>
      <c r="D24" s="38">
        <v>14397264.759999998</v>
      </c>
      <c r="E24" s="38">
        <v>316696.94999999995</v>
      </c>
    </row>
    <row r="25" spans="1:5" x14ac:dyDescent="0.25">
      <c r="A25" s="25" t="s">
        <v>27</v>
      </c>
      <c r="B25" s="49">
        <v>2910</v>
      </c>
      <c r="C25" s="50">
        <v>6</v>
      </c>
      <c r="D25" s="38">
        <v>7657839.6000000006</v>
      </c>
      <c r="E25" s="38">
        <v>380036.33999999997</v>
      </c>
    </row>
    <row r="26" spans="1:5" x14ac:dyDescent="0.25">
      <c r="A26" s="25" t="s">
        <v>28</v>
      </c>
      <c r="B26" s="49">
        <v>4113</v>
      </c>
      <c r="C26" s="50">
        <v>7</v>
      </c>
      <c r="D26" s="38">
        <v>10823606.280000001</v>
      </c>
      <c r="E26" s="38">
        <v>443375.73</v>
      </c>
    </row>
    <row r="27" spans="1:5" x14ac:dyDescent="0.25">
      <c r="A27" s="25" t="s">
        <v>29</v>
      </c>
      <c r="B27" s="49">
        <v>3712</v>
      </c>
      <c r="C27" s="50">
        <v>7</v>
      </c>
      <c r="D27" s="38">
        <v>9847269.9199999999</v>
      </c>
      <c r="E27" s="38">
        <v>443375.73</v>
      </c>
    </row>
    <row r="28" spans="1:5" x14ac:dyDescent="0.25">
      <c r="A28" s="25" t="s">
        <v>30</v>
      </c>
      <c r="B28" s="49">
        <v>3955</v>
      </c>
      <c r="C28" s="50">
        <v>6</v>
      </c>
      <c r="D28" s="38">
        <v>10407819.800000001</v>
      </c>
      <c r="E28" s="38">
        <v>380036.33999999997</v>
      </c>
    </row>
    <row r="29" spans="1:5" x14ac:dyDescent="0.25">
      <c r="A29" s="25" t="s">
        <v>31</v>
      </c>
      <c r="B29" s="49">
        <v>9052</v>
      </c>
      <c r="C29" s="50">
        <v>5</v>
      </c>
      <c r="D29" s="38">
        <v>23820881.119999997</v>
      </c>
      <c r="E29" s="38">
        <v>316696.95</v>
      </c>
    </row>
    <row r="30" spans="1:5" x14ac:dyDescent="0.25">
      <c r="A30" s="25" t="s">
        <v>32</v>
      </c>
      <c r="B30" s="49">
        <v>5610</v>
      </c>
      <c r="C30" s="50">
        <v>6</v>
      </c>
      <c r="D30" s="38">
        <v>14763051.600000001</v>
      </c>
      <c r="E30" s="38">
        <v>380036.33999999997</v>
      </c>
    </row>
    <row r="31" spans="1:5" x14ac:dyDescent="0.25">
      <c r="A31" s="25" t="s">
        <v>33</v>
      </c>
      <c r="B31" s="49">
        <v>8490</v>
      </c>
      <c r="C31" s="50">
        <v>11</v>
      </c>
      <c r="D31" s="38">
        <v>22601720.100000005</v>
      </c>
      <c r="E31" s="38">
        <v>696733.29</v>
      </c>
    </row>
    <row r="32" spans="1:5" ht="15.75" thickBot="1" x14ac:dyDescent="0.3">
      <c r="A32" s="25" t="s">
        <v>34</v>
      </c>
      <c r="B32" s="49">
        <v>5012</v>
      </c>
      <c r="C32" s="50">
        <v>5</v>
      </c>
      <c r="D32" s="38">
        <v>13189378.719999999</v>
      </c>
      <c r="E32" s="38">
        <v>316696.95</v>
      </c>
    </row>
    <row r="33" spans="1:5" ht="15.75" thickBot="1" x14ac:dyDescent="0.3">
      <c r="A33" s="43" t="s">
        <v>35</v>
      </c>
      <c r="B33" s="43">
        <v>121795</v>
      </c>
      <c r="C33" s="51">
        <v>200</v>
      </c>
      <c r="D33" s="52">
        <f>SUM(D6:D32)-D18</f>
        <v>320849545.09999996</v>
      </c>
      <c r="E33" s="52">
        <f>SUM(E6:E32)-E18</f>
        <v>12667877.999999996</v>
      </c>
    </row>
    <row r="34" spans="1:5" ht="15.75" thickBot="1" x14ac:dyDescent="0.3">
      <c r="A34" s="25" t="s">
        <v>95</v>
      </c>
      <c r="B34" s="49">
        <v>188371</v>
      </c>
      <c r="C34" s="50">
        <v>35</v>
      </c>
      <c r="D34" s="38">
        <v>501259910.3300001</v>
      </c>
      <c r="E34" s="38">
        <v>2216878.65</v>
      </c>
    </row>
    <row r="35" spans="1:5" ht="15.75" thickBot="1" x14ac:dyDescent="0.3">
      <c r="A35" s="43" t="s">
        <v>48</v>
      </c>
      <c r="B35" s="43">
        <v>188371</v>
      </c>
      <c r="C35" s="51">
        <v>35</v>
      </c>
      <c r="D35" s="63">
        <f>D33+D34</f>
        <v>822109455.43000007</v>
      </c>
      <c r="E35" s="63">
        <f>E33+E34</f>
        <v>14884756.649999997</v>
      </c>
    </row>
    <row r="36" spans="1:5" x14ac:dyDescent="0.25">
      <c r="A36" s="25" t="s">
        <v>56</v>
      </c>
      <c r="B36" s="49">
        <v>0</v>
      </c>
      <c r="C36" s="50">
        <v>0</v>
      </c>
      <c r="D36" s="64"/>
      <c r="E36" s="64"/>
    </row>
    <row r="37" spans="1:5" ht="30" x14ac:dyDescent="0.25">
      <c r="A37" s="25" t="s">
        <v>63</v>
      </c>
      <c r="B37" s="49">
        <v>0</v>
      </c>
      <c r="C37" s="50">
        <v>0</v>
      </c>
      <c r="D37" s="64"/>
      <c r="E37" s="64"/>
    </row>
    <row r="38" spans="1:5" ht="15.75" thickBot="1" x14ac:dyDescent="0.3">
      <c r="A38" s="25" t="s">
        <v>64</v>
      </c>
      <c r="B38" s="49">
        <v>0</v>
      </c>
      <c r="C38" s="50">
        <v>0</v>
      </c>
      <c r="D38" s="64"/>
      <c r="E38" s="64"/>
    </row>
    <row r="39" spans="1:5" ht="15.75" thickBot="1" x14ac:dyDescent="0.3">
      <c r="A39" s="43" t="s">
        <v>65</v>
      </c>
      <c r="B39" s="43">
        <v>0</v>
      </c>
      <c r="C39" s="51">
        <v>0</v>
      </c>
      <c r="D39" s="34"/>
      <c r="E39" s="34"/>
    </row>
    <row r="40" spans="1:5" ht="15.75" thickBot="1" x14ac:dyDescent="0.3">
      <c r="A40" s="25" t="s">
        <v>66</v>
      </c>
      <c r="B40" s="49">
        <v>31834</v>
      </c>
      <c r="C40" s="50">
        <v>33</v>
      </c>
      <c r="D40" s="38">
        <v>95128290.680000007</v>
      </c>
      <c r="E40" s="38">
        <v>2850272.5499999993</v>
      </c>
    </row>
    <row r="41" spans="1:5" ht="15.75" thickBot="1" x14ac:dyDescent="0.3">
      <c r="A41" s="43" t="s">
        <v>69</v>
      </c>
      <c r="B41" s="43">
        <v>34750</v>
      </c>
      <c r="C41" s="51">
        <v>45</v>
      </c>
      <c r="D41" s="52">
        <f>D40</f>
        <v>95128290.680000007</v>
      </c>
      <c r="E41" s="52">
        <v>2850272.5499999993</v>
      </c>
    </row>
    <row r="42" spans="1:5" ht="15.75" thickBot="1" x14ac:dyDescent="0.3">
      <c r="A42" s="43" t="s">
        <v>92</v>
      </c>
      <c r="B42" s="43">
        <v>344916</v>
      </c>
      <c r="C42" s="51">
        <v>280</v>
      </c>
      <c r="D42" s="38">
        <f>D41+D35</f>
        <v>917237746.11000013</v>
      </c>
      <c r="E42" s="38">
        <f>E41+E35</f>
        <v>17735029.199999996</v>
      </c>
    </row>
  </sheetData>
  <mergeCells count="5">
    <mergeCell ref="D3:D4"/>
    <mergeCell ref="E3:E4"/>
    <mergeCell ref="A3:A4"/>
    <mergeCell ref="B3:C3"/>
    <mergeCell ref="A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47"/>
  <sheetViews>
    <sheetView tabSelected="1" workbookViewId="0">
      <selection activeCell="J13" sqref="J13"/>
    </sheetView>
  </sheetViews>
  <sheetFormatPr defaultRowHeight="15" x14ac:dyDescent="0.25"/>
  <cols>
    <col min="1" max="1" width="69.28515625" style="16" customWidth="1"/>
    <col min="2" max="2" width="18" style="16" customWidth="1"/>
    <col min="3" max="3" width="0.7109375" style="16" hidden="1" customWidth="1"/>
    <col min="4" max="4" width="20.28515625" style="16" customWidth="1"/>
    <col min="5" max="16384" width="9.140625" style="16"/>
  </cols>
  <sheetData>
    <row r="1" spans="1:4" ht="15" customHeight="1" x14ac:dyDescent="0.25">
      <c r="A1" s="147" t="s">
        <v>220</v>
      </c>
      <c r="B1" s="147"/>
      <c r="C1" s="147"/>
      <c r="D1" s="147"/>
    </row>
    <row r="2" spans="1:4" ht="15" customHeight="1" x14ac:dyDescent="0.25">
      <c r="A2" s="147"/>
      <c r="B2" s="147"/>
      <c r="C2" s="147"/>
      <c r="D2" s="147"/>
    </row>
    <row r="3" spans="1:4" ht="15" customHeight="1" x14ac:dyDescent="0.25">
      <c r="A3" s="128" t="s">
        <v>94</v>
      </c>
      <c r="B3" s="150" t="s">
        <v>359</v>
      </c>
      <c r="D3" s="148" t="s">
        <v>353</v>
      </c>
    </row>
    <row r="4" spans="1:4" ht="27" customHeight="1" x14ac:dyDescent="0.25">
      <c r="A4" s="128"/>
      <c r="B4" s="151"/>
      <c r="D4" s="149"/>
    </row>
    <row r="5" spans="1:4" ht="15.75" customHeight="1" x14ac:dyDescent="0.25">
      <c r="A5" s="138" t="s">
        <v>221</v>
      </c>
      <c r="B5" s="139"/>
      <c r="D5" s="11"/>
    </row>
    <row r="6" spans="1:4" ht="30" x14ac:dyDescent="0.25">
      <c r="A6" s="25" t="s">
        <v>222</v>
      </c>
      <c r="B6" s="41">
        <v>10</v>
      </c>
      <c r="D6" s="11">
        <v>62471.200000000004</v>
      </c>
    </row>
    <row r="7" spans="1:4" x14ac:dyDescent="0.25">
      <c r="A7" s="34" t="s">
        <v>65</v>
      </c>
      <c r="B7" s="42">
        <v>10</v>
      </c>
      <c r="D7" s="11">
        <f>SUM(D6)</f>
        <v>62471.200000000004</v>
      </c>
    </row>
    <row r="8" spans="1:4" ht="30" x14ac:dyDescent="0.25">
      <c r="A8" s="25" t="s">
        <v>223</v>
      </c>
      <c r="B8" s="41">
        <v>8640</v>
      </c>
      <c r="D8" s="11">
        <v>53975116.79999999</v>
      </c>
    </row>
    <row r="9" spans="1:4" x14ac:dyDescent="0.25">
      <c r="A9" s="25" t="s">
        <v>224</v>
      </c>
      <c r="B9" s="41">
        <v>10920</v>
      </c>
      <c r="D9" s="11">
        <v>68218550.400000006</v>
      </c>
    </row>
    <row r="10" spans="1:4" ht="30" x14ac:dyDescent="0.25">
      <c r="A10" s="25" t="s">
        <v>225</v>
      </c>
      <c r="B10" s="41">
        <v>11579</v>
      </c>
      <c r="D10" s="11">
        <v>72335402.479999989</v>
      </c>
    </row>
    <row r="11" spans="1:4" ht="15.75" thickBot="1" x14ac:dyDescent="0.3">
      <c r="A11" s="34" t="s">
        <v>91</v>
      </c>
      <c r="B11" s="42">
        <v>31139</v>
      </c>
      <c r="D11" s="11">
        <f>SUM(D8:D10)</f>
        <v>194529069.67999998</v>
      </c>
    </row>
    <row r="12" spans="1:4" ht="15.75" thickBot="1" x14ac:dyDescent="0.3">
      <c r="A12" s="43" t="s">
        <v>92</v>
      </c>
      <c r="B12" s="44">
        <v>31149</v>
      </c>
      <c r="D12" s="11">
        <f>D7+D11</f>
        <v>194591540.87999997</v>
      </c>
    </row>
    <row r="13" spans="1:4" s="45" customFormat="1" ht="15.75" customHeight="1" x14ac:dyDescent="0.25">
      <c r="A13" s="152" t="s">
        <v>226</v>
      </c>
      <c r="B13" s="153"/>
      <c r="D13" s="11"/>
    </row>
    <row r="14" spans="1:4" ht="30" x14ac:dyDescent="0.25">
      <c r="A14" s="25" t="s">
        <v>227</v>
      </c>
      <c r="B14" s="41">
        <v>100</v>
      </c>
      <c r="D14" s="11">
        <v>581175</v>
      </c>
    </row>
    <row r="15" spans="1:4" ht="45" x14ac:dyDescent="0.25">
      <c r="A15" s="25" t="s">
        <v>228</v>
      </c>
      <c r="B15" s="41">
        <v>300</v>
      </c>
      <c r="D15" s="11">
        <v>1743525</v>
      </c>
    </row>
    <row r="16" spans="1:4" x14ac:dyDescent="0.25">
      <c r="A16" s="34" t="s">
        <v>48</v>
      </c>
      <c r="B16" s="42">
        <v>400</v>
      </c>
      <c r="D16" s="11">
        <f>SUM(D14:D15)</f>
        <v>2324700</v>
      </c>
    </row>
    <row r="17" spans="1:4" ht="60" x14ac:dyDescent="0.25">
      <c r="A17" s="25" t="s">
        <v>229</v>
      </c>
      <c r="B17" s="41">
        <v>100</v>
      </c>
      <c r="D17" s="11">
        <v>581175</v>
      </c>
    </row>
    <row r="18" spans="1:4" ht="30" x14ac:dyDescent="0.25">
      <c r="A18" s="25" t="s">
        <v>222</v>
      </c>
      <c r="B18" s="41">
        <v>1600</v>
      </c>
      <c r="D18" s="11">
        <v>9298800</v>
      </c>
    </row>
    <row r="19" spans="1:4" ht="15.75" thickBot="1" x14ac:dyDescent="0.3">
      <c r="A19" s="34" t="s">
        <v>65</v>
      </c>
      <c r="B19" s="42">
        <v>1700</v>
      </c>
      <c r="D19" s="11">
        <f>SUM(D17:D18)</f>
        <v>9879975</v>
      </c>
    </row>
    <row r="20" spans="1:4" ht="15.75" thickBot="1" x14ac:dyDescent="0.3">
      <c r="A20" s="43" t="s">
        <v>92</v>
      </c>
      <c r="B20" s="44">
        <v>2100</v>
      </c>
      <c r="D20" s="11">
        <f>D16+D19</f>
        <v>12204675</v>
      </c>
    </row>
    <row r="21" spans="1:4" ht="15.75" customHeight="1" x14ac:dyDescent="0.25">
      <c r="A21" s="138" t="s">
        <v>230</v>
      </c>
      <c r="B21" s="139"/>
      <c r="D21" s="11"/>
    </row>
    <row r="22" spans="1:4" x14ac:dyDescent="0.25">
      <c r="A22" s="25" t="s">
        <v>224</v>
      </c>
      <c r="B22" s="41">
        <v>2340</v>
      </c>
      <c r="D22" s="11">
        <v>13970665.800000001</v>
      </c>
    </row>
    <row r="23" spans="1:4" ht="15.75" thickBot="1" x14ac:dyDescent="0.3">
      <c r="A23" s="34" t="s">
        <v>91</v>
      </c>
      <c r="B23" s="42">
        <v>2340</v>
      </c>
      <c r="D23" s="11">
        <f>SUM(D22)</f>
        <v>13970665.800000001</v>
      </c>
    </row>
    <row r="24" spans="1:4" ht="15.75" thickBot="1" x14ac:dyDescent="0.3">
      <c r="A24" s="43" t="s">
        <v>92</v>
      </c>
      <c r="B24" s="44">
        <v>2340</v>
      </c>
      <c r="D24" s="11">
        <f>D23</f>
        <v>13970665.800000001</v>
      </c>
    </row>
    <row r="25" spans="1:4" ht="15.75" customHeight="1" x14ac:dyDescent="0.25">
      <c r="A25" s="138" t="s">
        <v>231</v>
      </c>
      <c r="B25" s="139"/>
      <c r="D25" s="11"/>
    </row>
    <row r="26" spans="1:4" ht="60" x14ac:dyDescent="0.25">
      <c r="A26" s="25" t="s">
        <v>229</v>
      </c>
      <c r="B26" s="41">
        <v>15</v>
      </c>
      <c r="D26" s="11">
        <v>434220.74999999988</v>
      </c>
    </row>
    <row r="27" spans="1:4" ht="15.75" thickBot="1" x14ac:dyDescent="0.3">
      <c r="A27" s="34" t="s">
        <v>65</v>
      </c>
      <c r="B27" s="42">
        <v>15</v>
      </c>
      <c r="D27" s="11">
        <f>SUM(D26)</f>
        <v>434220.74999999988</v>
      </c>
    </row>
    <row r="28" spans="1:4" ht="15.75" thickBot="1" x14ac:dyDescent="0.3">
      <c r="A28" s="43" t="s">
        <v>92</v>
      </c>
      <c r="B28" s="44">
        <v>15</v>
      </c>
      <c r="D28" s="11">
        <f>D27</f>
        <v>434220.74999999988</v>
      </c>
    </row>
    <row r="29" spans="1:4" ht="15.75" customHeight="1" x14ac:dyDescent="0.25">
      <c r="A29" s="138" t="s">
        <v>232</v>
      </c>
      <c r="B29" s="139"/>
      <c r="D29" s="11"/>
    </row>
    <row r="30" spans="1:4" ht="30" x14ac:dyDescent="0.25">
      <c r="A30" s="25" t="s">
        <v>223</v>
      </c>
      <c r="B30" s="41">
        <v>1300</v>
      </c>
      <c r="D30" s="11">
        <v>8337121.0000000009</v>
      </c>
    </row>
    <row r="31" spans="1:4" ht="30" x14ac:dyDescent="0.25">
      <c r="A31" s="25" t="s">
        <v>225</v>
      </c>
      <c r="B31" s="41">
        <v>53289</v>
      </c>
      <c r="D31" s="11">
        <v>341751416.13</v>
      </c>
    </row>
    <row r="32" spans="1:4" ht="15.75" thickBot="1" x14ac:dyDescent="0.3">
      <c r="A32" s="34" t="s">
        <v>91</v>
      </c>
      <c r="B32" s="42">
        <v>54589</v>
      </c>
      <c r="D32" s="11">
        <f>SUM(D30:D31)</f>
        <v>350088537.13</v>
      </c>
    </row>
    <row r="33" spans="1:4" ht="15.75" thickBot="1" x14ac:dyDescent="0.3">
      <c r="A33" s="43" t="s">
        <v>92</v>
      </c>
      <c r="B33" s="44">
        <v>54589</v>
      </c>
      <c r="D33" s="11">
        <f>D32</f>
        <v>350088537.13</v>
      </c>
    </row>
    <row r="34" spans="1:4" ht="15.75" customHeight="1" x14ac:dyDescent="0.25">
      <c r="A34" s="138" t="s">
        <v>233</v>
      </c>
      <c r="B34" s="139"/>
      <c r="D34" s="11"/>
    </row>
    <row r="35" spans="1:4" ht="30" x14ac:dyDescent="0.25">
      <c r="A35" s="25" t="s">
        <v>222</v>
      </c>
      <c r="B35" s="41">
        <v>20</v>
      </c>
      <c r="D35" s="11">
        <v>333207</v>
      </c>
    </row>
    <row r="36" spans="1:4" ht="15.75" thickBot="1" x14ac:dyDescent="0.3">
      <c r="A36" s="34" t="s">
        <v>65</v>
      </c>
      <c r="B36" s="42">
        <v>20</v>
      </c>
      <c r="D36" s="11">
        <f>SUM(D35)</f>
        <v>333207</v>
      </c>
    </row>
    <row r="37" spans="1:4" ht="15.75" thickBot="1" x14ac:dyDescent="0.3">
      <c r="A37" s="43" t="s">
        <v>92</v>
      </c>
      <c r="B37" s="44">
        <v>20</v>
      </c>
      <c r="D37" s="11">
        <f>D36</f>
        <v>333207</v>
      </c>
    </row>
    <row r="38" spans="1:4" ht="15.75" customHeight="1" x14ac:dyDescent="0.25">
      <c r="A38" s="138" t="s">
        <v>234</v>
      </c>
      <c r="B38" s="139"/>
      <c r="D38" s="11"/>
    </row>
    <row r="39" spans="1:4" ht="45" x14ac:dyDescent="0.25">
      <c r="A39" s="25" t="s">
        <v>228</v>
      </c>
      <c r="B39" s="41">
        <v>100</v>
      </c>
      <c r="D39" s="11">
        <v>3171555</v>
      </c>
    </row>
    <row r="40" spans="1:4" x14ac:dyDescent="0.25">
      <c r="A40" s="34" t="s">
        <v>48</v>
      </c>
      <c r="B40" s="42">
        <v>100</v>
      </c>
      <c r="D40" s="11">
        <f>SUM(D39)</f>
        <v>3171555</v>
      </c>
    </row>
    <row r="41" spans="1:4" ht="60" x14ac:dyDescent="0.25">
      <c r="A41" s="25" t="s">
        <v>229</v>
      </c>
      <c r="B41" s="41">
        <v>25</v>
      </c>
      <c r="D41" s="11">
        <v>792888.74999999988</v>
      </c>
    </row>
    <row r="42" spans="1:4" ht="15.75" thickBot="1" x14ac:dyDescent="0.3">
      <c r="A42" s="34" t="s">
        <v>65</v>
      </c>
      <c r="B42" s="42">
        <v>25</v>
      </c>
      <c r="D42" s="11">
        <f>SUM(D41)</f>
        <v>792888.74999999988</v>
      </c>
    </row>
    <row r="43" spans="1:4" ht="15.75" thickBot="1" x14ac:dyDescent="0.3">
      <c r="A43" s="43" t="s">
        <v>92</v>
      </c>
      <c r="B43" s="44">
        <v>125</v>
      </c>
      <c r="D43" s="11">
        <f>D40+D42</f>
        <v>3964443.75</v>
      </c>
    </row>
    <row r="44" spans="1:4" ht="15.75" customHeight="1" x14ac:dyDescent="0.25">
      <c r="A44" s="138" t="s">
        <v>235</v>
      </c>
      <c r="B44" s="139"/>
      <c r="D44" s="11"/>
    </row>
    <row r="45" spans="1:4" ht="30" x14ac:dyDescent="0.25">
      <c r="A45" s="25" t="s">
        <v>227</v>
      </c>
      <c r="B45" s="41">
        <v>100</v>
      </c>
      <c r="D45" s="11">
        <v>597780.00000000012</v>
      </c>
    </row>
    <row r="46" spans="1:4" x14ac:dyDescent="0.25">
      <c r="A46" s="34" t="s">
        <v>48</v>
      </c>
      <c r="B46" s="42">
        <v>100</v>
      </c>
      <c r="D46" s="11">
        <f>SUM(D45)</f>
        <v>597780.00000000012</v>
      </c>
    </row>
    <row r="47" spans="1:4" ht="60" x14ac:dyDescent="0.25">
      <c r="A47" s="25" t="s">
        <v>229</v>
      </c>
      <c r="B47" s="41">
        <v>200</v>
      </c>
      <c r="D47" s="11">
        <v>1195560</v>
      </c>
    </row>
    <row r="48" spans="1:4" ht="30" x14ac:dyDescent="0.25">
      <c r="A48" s="25" t="s">
        <v>222</v>
      </c>
      <c r="B48" s="41">
        <v>200</v>
      </c>
      <c r="D48" s="11">
        <v>1195560.0000000002</v>
      </c>
    </row>
    <row r="49" spans="1:4" ht="15.75" thickBot="1" x14ac:dyDescent="0.3">
      <c r="A49" s="34" t="s">
        <v>65</v>
      </c>
      <c r="B49" s="42">
        <v>400</v>
      </c>
      <c r="D49" s="11">
        <f>SUM(D47:D48)</f>
        <v>2391120</v>
      </c>
    </row>
    <row r="50" spans="1:4" ht="15.75" thickBot="1" x14ac:dyDescent="0.3">
      <c r="A50" s="43" t="s">
        <v>92</v>
      </c>
      <c r="B50" s="44">
        <v>500</v>
      </c>
      <c r="D50" s="11">
        <f>D46+D49</f>
        <v>2988900</v>
      </c>
    </row>
    <row r="51" spans="1:4" ht="15.75" customHeight="1" x14ac:dyDescent="0.25">
      <c r="A51" s="138" t="s">
        <v>236</v>
      </c>
      <c r="B51" s="139"/>
      <c r="D51" s="11"/>
    </row>
    <row r="52" spans="1:4" ht="30" x14ac:dyDescent="0.25">
      <c r="A52" s="25" t="s">
        <v>227</v>
      </c>
      <c r="B52" s="41">
        <v>4489</v>
      </c>
      <c r="D52" s="11">
        <v>8119192.3900000006</v>
      </c>
    </row>
    <row r="53" spans="1:4" x14ac:dyDescent="0.25">
      <c r="A53" s="34" t="s">
        <v>48</v>
      </c>
      <c r="B53" s="42">
        <v>4489</v>
      </c>
      <c r="D53" s="11">
        <f>SUM(D52)</f>
        <v>8119192.3900000006</v>
      </c>
    </row>
    <row r="54" spans="1:4" ht="45" x14ac:dyDescent="0.25">
      <c r="A54" s="25" t="s">
        <v>237</v>
      </c>
      <c r="B54" s="41">
        <v>500</v>
      </c>
      <c r="D54" s="11">
        <v>936663.5</v>
      </c>
    </row>
    <row r="55" spans="1:4" ht="30" x14ac:dyDescent="0.25">
      <c r="A55" s="25" t="s">
        <v>238</v>
      </c>
      <c r="B55" s="41">
        <v>3650</v>
      </c>
      <c r="D55" s="11">
        <v>8101339.25</v>
      </c>
    </row>
    <row r="56" spans="1:4" ht="30" x14ac:dyDescent="0.25">
      <c r="A56" s="25" t="s">
        <v>222</v>
      </c>
      <c r="B56" s="41">
        <v>5000</v>
      </c>
      <c r="D56" s="11">
        <v>12170000</v>
      </c>
    </row>
    <row r="57" spans="1:4" x14ac:dyDescent="0.25">
      <c r="A57" s="34" t="s">
        <v>65</v>
      </c>
      <c r="B57" s="42">
        <v>9150</v>
      </c>
      <c r="D57" s="11">
        <f>SUM(D54:D56)</f>
        <v>21208002.75</v>
      </c>
    </row>
    <row r="58" spans="1:4" ht="60" x14ac:dyDescent="0.25">
      <c r="A58" s="25" t="s">
        <v>239</v>
      </c>
      <c r="B58" s="41">
        <v>2000</v>
      </c>
      <c r="D58" s="11">
        <v>4006921.94</v>
      </c>
    </row>
    <row r="59" spans="1:4" ht="60" x14ac:dyDescent="0.25">
      <c r="A59" s="25" t="s">
        <v>240</v>
      </c>
      <c r="B59" s="41">
        <v>1753</v>
      </c>
      <c r="D59" s="11">
        <v>3536153.26</v>
      </c>
    </row>
    <row r="60" spans="1:4" ht="15.75" thickBot="1" x14ac:dyDescent="0.3">
      <c r="A60" s="34" t="s">
        <v>69</v>
      </c>
      <c r="B60" s="42">
        <v>3753</v>
      </c>
      <c r="D60" s="11">
        <f>SUM(D58:D59)</f>
        <v>7543075.1999999993</v>
      </c>
    </row>
    <row r="61" spans="1:4" ht="15.75" thickBot="1" x14ac:dyDescent="0.3">
      <c r="A61" s="43" t="s">
        <v>92</v>
      </c>
      <c r="B61" s="44">
        <v>17392</v>
      </c>
      <c r="D61" s="11">
        <f>D53+D57+D60</f>
        <v>36870270.340000004</v>
      </c>
    </row>
    <row r="62" spans="1:4" ht="15.75" customHeight="1" x14ac:dyDescent="0.25">
      <c r="A62" s="138" t="s">
        <v>241</v>
      </c>
      <c r="B62" s="139"/>
      <c r="D62" s="11"/>
    </row>
    <row r="63" spans="1:4" ht="30" x14ac:dyDescent="0.25">
      <c r="A63" s="25" t="s">
        <v>222</v>
      </c>
      <c r="B63" s="41">
        <v>3300</v>
      </c>
      <c r="D63" s="11">
        <v>320595</v>
      </c>
    </row>
    <row r="64" spans="1:4" ht="15.75" thickBot="1" x14ac:dyDescent="0.3">
      <c r="A64" s="34" t="s">
        <v>65</v>
      </c>
      <c r="B64" s="42">
        <v>3300</v>
      </c>
      <c r="D64" s="11">
        <f>SUM(D63)</f>
        <v>320595</v>
      </c>
    </row>
    <row r="65" spans="1:4" ht="15.75" thickBot="1" x14ac:dyDescent="0.3">
      <c r="A65" s="43" t="s">
        <v>92</v>
      </c>
      <c r="B65" s="44">
        <v>3300</v>
      </c>
      <c r="D65" s="11">
        <f>D64</f>
        <v>320595</v>
      </c>
    </row>
    <row r="66" spans="1:4" ht="15.75" customHeight="1" x14ac:dyDescent="0.25">
      <c r="A66" s="138" t="s">
        <v>242</v>
      </c>
      <c r="B66" s="139"/>
      <c r="D66" s="11"/>
    </row>
    <row r="67" spans="1:4" ht="30" x14ac:dyDescent="0.25">
      <c r="A67" s="25" t="s">
        <v>243</v>
      </c>
      <c r="B67" s="41">
        <v>1250</v>
      </c>
      <c r="D67" s="11">
        <v>1452500</v>
      </c>
    </row>
    <row r="68" spans="1:4" x14ac:dyDescent="0.25">
      <c r="A68" s="34" t="s">
        <v>65</v>
      </c>
      <c r="B68" s="42">
        <v>1250</v>
      </c>
      <c r="D68" s="11">
        <f>SUM(D67)</f>
        <v>1452500</v>
      </c>
    </row>
    <row r="69" spans="1:4" ht="60" x14ac:dyDescent="0.25">
      <c r="A69" s="25" t="s">
        <v>239</v>
      </c>
      <c r="B69" s="41">
        <v>50</v>
      </c>
      <c r="D69" s="11">
        <v>58100</v>
      </c>
    </row>
    <row r="70" spans="1:4" ht="15.75" thickBot="1" x14ac:dyDescent="0.3">
      <c r="A70" s="34" t="s">
        <v>69</v>
      </c>
      <c r="B70" s="42">
        <v>50</v>
      </c>
      <c r="D70" s="11">
        <f>SUM(D69)</f>
        <v>58100</v>
      </c>
    </row>
    <row r="71" spans="1:4" ht="15.75" thickBot="1" x14ac:dyDescent="0.3">
      <c r="A71" s="43" t="s">
        <v>92</v>
      </c>
      <c r="B71" s="44">
        <v>1300</v>
      </c>
      <c r="D71" s="11">
        <f>D68+D70</f>
        <v>1510600</v>
      </c>
    </row>
    <row r="72" spans="1:4" ht="15.75" customHeight="1" x14ac:dyDescent="0.25">
      <c r="A72" s="138" t="s">
        <v>244</v>
      </c>
      <c r="B72" s="139"/>
      <c r="D72" s="11"/>
    </row>
    <row r="73" spans="1:4" ht="30" x14ac:dyDescent="0.25">
      <c r="A73" s="25" t="s">
        <v>222</v>
      </c>
      <c r="B73" s="41">
        <v>475</v>
      </c>
      <c r="D73" s="11">
        <v>2791703.25</v>
      </c>
    </row>
    <row r="74" spans="1:4" ht="15.75" thickBot="1" x14ac:dyDescent="0.3">
      <c r="A74" s="34" t="s">
        <v>65</v>
      </c>
      <c r="B74" s="42">
        <v>475</v>
      </c>
      <c r="D74" s="11">
        <f>SUM(D73)</f>
        <v>2791703.25</v>
      </c>
    </row>
    <row r="75" spans="1:4" ht="15.75" thickBot="1" x14ac:dyDescent="0.3">
      <c r="A75" s="43" t="s">
        <v>92</v>
      </c>
      <c r="B75" s="44">
        <v>475</v>
      </c>
      <c r="D75" s="11">
        <f>D74</f>
        <v>2791703.25</v>
      </c>
    </row>
    <row r="76" spans="1:4" ht="15.75" customHeight="1" x14ac:dyDescent="0.25">
      <c r="A76" s="138" t="s">
        <v>245</v>
      </c>
      <c r="B76" s="139"/>
      <c r="D76" s="11"/>
    </row>
    <row r="77" spans="1:4" ht="30" x14ac:dyDescent="0.25">
      <c r="A77" s="25" t="s">
        <v>222</v>
      </c>
      <c r="B77" s="41">
        <v>475</v>
      </c>
      <c r="D77" s="11">
        <v>1170238.5</v>
      </c>
    </row>
    <row r="78" spans="1:4" ht="15.75" thickBot="1" x14ac:dyDescent="0.3">
      <c r="A78" s="34" t="s">
        <v>65</v>
      </c>
      <c r="B78" s="42">
        <v>475</v>
      </c>
      <c r="D78" s="11">
        <f>SUM(D77)</f>
        <v>1170238.5</v>
      </c>
    </row>
    <row r="79" spans="1:4" ht="15.75" thickBot="1" x14ac:dyDescent="0.3">
      <c r="A79" s="43" t="s">
        <v>92</v>
      </c>
      <c r="B79" s="44">
        <v>475</v>
      </c>
      <c r="D79" s="11">
        <f>D78</f>
        <v>1170238.5</v>
      </c>
    </row>
    <row r="80" spans="1:4" ht="15.75" customHeight="1" x14ac:dyDescent="0.25">
      <c r="A80" s="138" t="s">
        <v>246</v>
      </c>
      <c r="B80" s="139"/>
      <c r="D80" s="11"/>
    </row>
    <row r="81" spans="1:4" ht="30" x14ac:dyDescent="0.25">
      <c r="A81" s="25" t="s">
        <v>247</v>
      </c>
      <c r="B81" s="41">
        <v>10</v>
      </c>
      <c r="D81" s="11">
        <v>70605</v>
      </c>
    </row>
    <row r="82" spans="1:4" ht="15.75" thickBot="1" x14ac:dyDescent="0.3">
      <c r="A82" s="34" t="s">
        <v>48</v>
      </c>
      <c r="B82" s="42">
        <v>10</v>
      </c>
      <c r="D82" s="11">
        <f>SUM(D81)</f>
        <v>70605</v>
      </c>
    </row>
    <row r="83" spans="1:4" ht="15.75" thickBot="1" x14ac:dyDescent="0.3">
      <c r="A83" s="43" t="s">
        <v>92</v>
      </c>
      <c r="B83" s="44">
        <v>10</v>
      </c>
      <c r="D83" s="11">
        <f>D82</f>
        <v>70605</v>
      </c>
    </row>
    <row r="84" spans="1:4" ht="15.75" customHeight="1" x14ac:dyDescent="0.25">
      <c r="A84" s="138" t="s">
        <v>248</v>
      </c>
      <c r="B84" s="139"/>
      <c r="D84" s="11"/>
    </row>
    <row r="85" spans="1:4" ht="30" x14ac:dyDescent="0.25">
      <c r="A85" s="25" t="s">
        <v>249</v>
      </c>
      <c r="B85" s="41">
        <v>59</v>
      </c>
      <c r="D85" s="11">
        <v>65466.400000000009</v>
      </c>
    </row>
    <row r="86" spans="1:4" ht="30" x14ac:dyDescent="0.25">
      <c r="A86" s="25" t="s">
        <v>250</v>
      </c>
      <c r="B86" s="41">
        <v>3350</v>
      </c>
      <c r="D86" s="11">
        <v>3717160</v>
      </c>
    </row>
    <row r="87" spans="1:4" ht="30" x14ac:dyDescent="0.25">
      <c r="A87" s="25" t="s">
        <v>251</v>
      </c>
      <c r="B87" s="41">
        <v>913</v>
      </c>
      <c r="D87" s="11">
        <v>1013064.7999999998</v>
      </c>
    </row>
    <row r="88" spans="1:4" ht="30" x14ac:dyDescent="0.25">
      <c r="A88" s="25" t="s">
        <v>252</v>
      </c>
      <c r="B88" s="41">
        <v>1286</v>
      </c>
      <c r="D88" s="11">
        <v>1426945.5999999996</v>
      </c>
    </row>
    <row r="89" spans="1:4" ht="30" x14ac:dyDescent="0.25">
      <c r="A89" s="25" t="s">
        <v>253</v>
      </c>
      <c r="B89" s="41">
        <v>1879</v>
      </c>
      <c r="D89" s="11">
        <v>2084938.4</v>
      </c>
    </row>
    <row r="90" spans="1:4" ht="30" x14ac:dyDescent="0.25">
      <c r="A90" s="25" t="s">
        <v>254</v>
      </c>
      <c r="B90" s="41">
        <v>1253</v>
      </c>
      <c r="D90" s="11">
        <v>1390328.7999999998</v>
      </c>
    </row>
    <row r="91" spans="1:4" ht="30" x14ac:dyDescent="0.25">
      <c r="A91" s="25" t="s">
        <v>255</v>
      </c>
      <c r="B91" s="41">
        <v>900</v>
      </c>
      <c r="D91" s="11">
        <v>998639.99999999988</v>
      </c>
    </row>
    <row r="92" spans="1:4" ht="30" x14ac:dyDescent="0.25">
      <c r="A92" s="25" t="s">
        <v>256</v>
      </c>
      <c r="B92" s="41">
        <v>247</v>
      </c>
      <c r="D92" s="11">
        <v>274071.2</v>
      </c>
    </row>
    <row r="93" spans="1:4" ht="30" x14ac:dyDescent="0.25">
      <c r="A93" s="25" t="s">
        <v>257</v>
      </c>
      <c r="B93" s="41">
        <v>320</v>
      </c>
      <c r="D93" s="11">
        <v>355072</v>
      </c>
    </row>
    <row r="94" spans="1:4" ht="30" x14ac:dyDescent="0.25">
      <c r="A94" s="25" t="s">
        <v>258</v>
      </c>
      <c r="B94" s="41">
        <v>467</v>
      </c>
      <c r="D94" s="11">
        <v>518183.20000000007</v>
      </c>
    </row>
    <row r="95" spans="1:4" ht="30" x14ac:dyDescent="0.25">
      <c r="A95" s="25" t="s">
        <v>259</v>
      </c>
      <c r="B95" s="41">
        <v>8</v>
      </c>
      <c r="D95" s="11">
        <v>8876.8000000000011</v>
      </c>
    </row>
    <row r="96" spans="1:4" ht="30" x14ac:dyDescent="0.25">
      <c r="A96" s="25" t="s">
        <v>260</v>
      </c>
      <c r="B96" s="41">
        <v>156</v>
      </c>
      <c r="D96" s="11">
        <v>173097.60000000001</v>
      </c>
    </row>
    <row r="97" spans="1:4" ht="30" x14ac:dyDescent="0.25">
      <c r="A97" s="25" t="s">
        <v>261</v>
      </c>
      <c r="B97" s="41">
        <v>900</v>
      </c>
      <c r="D97" s="11">
        <v>998640</v>
      </c>
    </row>
    <row r="98" spans="1:4" ht="30" x14ac:dyDescent="0.25">
      <c r="A98" s="25" t="s">
        <v>262</v>
      </c>
      <c r="B98" s="41">
        <v>380</v>
      </c>
      <c r="D98" s="11">
        <v>421648</v>
      </c>
    </row>
    <row r="99" spans="1:4" ht="30" x14ac:dyDescent="0.25">
      <c r="A99" s="25" t="s">
        <v>263</v>
      </c>
      <c r="B99" s="41">
        <v>2200</v>
      </c>
      <c r="D99" s="11">
        <v>2441119.9999999995</v>
      </c>
    </row>
    <row r="100" spans="1:4" ht="45" x14ac:dyDescent="0.25">
      <c r="A100" s="25" t="s">
        <v>264</v>
      </c>
      <c r="B100" s="41">
        <v>326</v>
      </c>
      <c r="D100" s="11">
        <v>361729.6</v>
      </c>
    </row>
    <row r="101" spans="1:4" ht="30" x14ac:dyDescent="0.25">
      <c r="A101" s="25" t="s">
        <v>265</v>
      </c>
      <c r="B101" s="41">
        <v>624</v>
      </c>
      <c r="D101" s="11">
        <v>692390.39999999991</v>
      </c>
    </row>
    <row r="102" spans="1:4" ht="30" x14ac:dyDescent="0.25">
      <c r="A102" s="25" t="s">
        <v>266</v>
      </c>
      <c r="B102" s="41">
        <v>1400</v>
      </c>
      <c r="D102" s="11">
        <v>1553439.9999999998</v>
      </c>
    </row>
    <row r="103" spans="1:4" ht="30" x14ac:dyDescent="0.25">
      <c r="A103" s="25" t="s">
        <v>267</v>
      </c>
      <c r="B103" s="41">
        <v>689</v>
      </c>
      <c r="D103" s="11">
        <v>764514.39999999991</v>
      </c>
    </row>
    <row r="104" spans="1:4" ht="30" x14ac:dyDescent="0.25">
      <c r="A104" s="25" t="s">
        <v>268</v>
      </c>
      <c r="B104" s="41">
        <v>1770</v>
      </c>
      <c r="D104" s="11">
        <v>1963992</v>
      </c>
    </row>
    <row r="105" spans="1:4" ht="30" x14ac:dyDescent="0.25">
      <c r="A105" s="25" t="s">
        <v>269</v>
      </c>
      <c r="B105" s="41">
        <v>527</v>
      </c>
      <c r="D105" s="11">
        <v>584759.20000000007</v>
      </c>
    </row>
    <row r="106" spans="1:4" ht="30" x14ac:dyDescent="0.25">
      <c r="A106" s="25" t="s">
        <v>270</v>
      </c>
      <c r="B106" s="41">
        <v>880</v>
      </c>
      <c r="D106" s="11">
        <v>976448</v>
      </c>
    </row>
    <row r="107" spans="1:4" ht="30" x14ac:dyDescent="0.25">
      <c r="A107" s="25" t="s">
        <v>271</v>
      </c>
      <c r="B107" s="41">
        <v>3800</v>
      </c>
      <c r="D107" s="11">
        <v>4216480</v>
      </c>
    </row>
    <row r="108" spans="1:4" ht="30" x14ac:dyDescent="0.25">
      <c r="A108" s="25" t="s">
        <v>272</v>
      </c>
      <c r="B108" s="41">
        <v>830</v>
      </c>
      <c r="D108" s="11">
        <v>920968.00000000012</v>
      </c>
    </row>
    <row r="109" spans="1:4" ht="30" x14ac:dyDescent="0.25">
      <c r="A109" s="25" t="s">
        <v>273</v>
      </c>
      <c r="B109" s="41">
        <v>2000</v>
      </c>
      <c r="D109" s="11">
        <v>2219200</v>
      </c>
    </row>
    <row r="110" spans="1:4" ht="30" x14ac:dyDescent="0.25">
      <c r="A110" s="25" t="s">
        <v>274</v>
      </c>
      <c r="B110" s="41">
        <v>1200</v>
      </c>
      <c r="D110" s="11">
        <v>1331519.9999999998</v>
      </c>
    </row>
    <row r="111" spans="1:4" x14ac:dyDescent="0.25">
      <c r="A111" s="34" t="s">
        <v>35</v>
      </c>
      <c r="B111" s="42">
        <v>28364</v>
      </c>
      <c r="D111" s="11">
        <v>31472694.399999995</v>
      </c>
    </row>
    <row r="112" spans="1:4" ht="30" x14ac:dyDescent="0.25">
      <c r="A112" s="25" t="s">
        <v>275</v>
      </c>
      <c r="B112" s="41">
        <v>120</v>
      </c>
      <c r="D112" s="11">
        <v>133152</v>
      </c>
    </row>
    <row r="113" spans="1:4" ht="30" x14ac:dyDescent="0.25">
      <c r="A113" s="25" t="s">
        <v>276</v>
      </c>
      <c r="B113" s="41">
        <v>216</v>
      </c>
      <c r="D113" s="11">
        <v>239673.59999999995</v>
      </c>
    </row>
    <row r="114" spans="1:4" ht="30" x14ac:dyDescent="0.25">
      <c r="A114" s="25" t="s">
        <v>277</v>
      </c>
      <c r="B114" s="41">
        <v>2500</v>
      </c>
      <c r="D114" s="11">
        <v>2774000</v>
      </c>
    </row>
    <row r="115" spans="1:4" ht="15.75" thickBot="1" x14ac:dyDescent="0.3">
      <c r="A115" s="34" t="s">
        <v>48</v>
      </c>
      <c r="B115" s="42">
        <v>2836</v>
      </c>
      <c r="D115" s="11">
        <v>3146825.6</v>
      </c>
    </row>
    <row r="116" spans="1:4" ht="15.75" thickBot="1" x14ac:dyDescent="0.3">
      <c r="A116" s="43" t="s">
        <v>92</v>
      </c>
      <c r="B116" s="44">
        <v>31200</v>
      </c>
      <c r="D116" s="11">
        <v>34619519.999999993</v>
      </c>
    </row>
    <row r="117" spans="1:4" ht="15.75" customHeight="1" x14ac:dyDescent="0.25">
      <c r="A117" s="138" t="s">
        <v>278</v>
      </c>
      <c r="B117" s="139"/>
      <c r="D117" s="11"/>
    </row>
    <row r="118" spans="1:4" ht="30" x14ac:dyDescent="0.25">
      <c r="A118" s="25" t="s">
        <v>279</v>
      </c>
      <c r="B118" s="41">
        <v>8140</v>
      </c>
      <c r="D118" s="11">
        <v>13964251.399999997</v>
      </c>
    </row>
    <row r="119" spans="1:4" ht="30" x14ac:dyDescent="0.25">
      <c r="A119" s="25" t="s">
        <v>227</v>
      </c>
      <c r="B119" s="41">
        <v>16962</v>
      </c>
      <c r="D119" s="11">
        <v>29098480.619999997</v>
      </c>
    </row>
    <row r="120" spans="1:4" ht="45" x14ac:dyDescent="0.25">
      <c r="A120" s="25" t="s">
        <v>228</v>
      </c>
      <c r="B120" s="41">
        <v>11567</v>
      </c>
      <c r="D120" s="11">
        <v>19843304.170000002</v>
      </c>
    </row>
    <row r="121" spans="1:4" x14ac:dyDescent="0.25">
      <c r="A121" s="34" t="s">
        <v>48</v>
      </c>
      <c r="B121" s="42">
        <v>36669</v>
      </c>
      <c r="D121" s="11">
        <f>SUM(D118:D120)</f>
        <v>62906036.189999998</v>
      </c>
    </row>
    <row r="122" spans="1:4" ht="30" x14ac:dyDescent="0.25">
      <c r="A122" s="25" t="s">
        <v>280</v>
      </c>
      <c r="B122" s="41">
        <v>1600</v>
      </c>
      <c r="D122" s="11">
        <v>2744816</v>
      </c>
    </row>
    <row r="123" spans="1:4" ht="45" x14ac:dyDescent="0.25">
      <c r="A123" s="25" t="s">
        <v>237</v>
      </c>
      <c r="B123" s="41">
        <v>14530</v>
      </c>
      <c r="D123" s="11">
        <v>24926360.300000004</v>
      </c>
    </row>
    <row r="124" spans="1:4" ht="60" x14ac:dyDescent="0.25">
      <c r="A124" s="25" t="s">
        <v>229</v>
      </c>
      <c r="B124" s="41">
        <v>22550</v>
      </c>
      <c r="D124" s="11">
        <v>38684750.5</v>
      </c>
    </row>
    <row r="125" spans="1:4" ht="30" x14ac:dyDescent="0.25">
      <c r="A125" s="25" t="s">
        <v>222</v>
      </c>
      <c r="B125" s="41">
        <v>11900</v>
      </c>
      <c r="D125" s="11">
        <v>20414569</v>
      </c>
    </row>
    <row r="126" spans="1:4" x14ac:dyDescent="0.25">
      <c r="A126" s="34" t="s">
        <v>65</v>
      </c>
      <c r="B126" s="42">
        <v>50580</v>
      </c>
      <c r="D126" s="11">
        <f>SUM(D122:D125)</f>
        <v>86770495.800000012</v>
      </c>
    </row>
    <row r="127" spans="1:4" ht="60" x14ac:dyDescent="0.25">
      <c r="A127" s="25" t="s">
        <v>240</v>
      </c>
      <c r="B127" s="41">
        <v>14340</v>
      </c>
      <c r="D127" s="11">
        <v>24600413.399999999</v>
      </c>
    </row>
    <row r="128" spans="1:4" ht="15.75" thickBot="1" x14ac:dyDescent="0.3">
      <c r="A128" s="34" t="s">
        <v>69</v>
      </c>
      <c r="B128" s="42">
        <v>14340</v>
      </c>
      <c r="D128" s="11">
        <v>24600413.399999999</v>
      </c>
    </row>
    <row r="129" spans="1:4" ht="15.75" thickBot="1" x14ac:dyDescent="0.3">
      <c r="A129" s="43" t="s">
        <v>92</v>
      </c>
      <c r="B129" s="44">
        <v>101589</v>
      </c>
      <c r="D129" s="11">
        <f>D121+D126+D128</f>
        <v>174276945.39000002</v>
      </c>
    </row>
    <row r="130" spans="1:4" ht="15.75" customHeight="1" x14ac:dyDescent="0.25">
      <c r="A130" s="138" t="s">
        <v>281</v>
      </c>
      <c r="B130" s="139"/>
      <c r="D130" s="11"/>
    </row>
    <row r="131" spans="1:4" ht="45" x14ac:dyDescent="0.25">
      <c r="A131" s="25" t="s">
        <v>237</v>
      </c>
      <c r="B131" s="41">
        <v>1200</v>
      </c>
      <c r="D131" s="11">
        <v>983040</v>
      </c>
    </row>
    <row r="132" spans="1:4" ht="15.75" thickBot="1" x14ac:dyDescent="0.3">
      <c r="A132" s="34" t="s">
        <v>65</v>
      </c>
      <c r="B132" s="42">
        <v>1200</v>
      </c>
      <c r="D132" s="11">
        <f>SUM(D131)</f>
        <v>983040</v>
      </c>
    </row>
    <row r="133" spans="1:4" ht="15.75" thickBot="1" x14ac:dyDescent="0.3">
      <c r="A133" s="43" t="s">
        <v>92</v>
      </c>
      <c r="B133" s="44">
        <v>1200</v>
      </c>
      <c r="D133" s="11">
        <f>D132</f>
        <v>983040</v>
      </c>
    </row>
    <row r="134" spans="1:4" ht="15.75" customHeight="1" x14ac:dyDescent="0.25">
      <c r="A134" s="138" t="s">
        <v>282</v>
      </c>
      <c r="B134" s="139"/>
      <c r="D134" s="11"/>
    </row>
    <row r="135" spans="1:4" ht="30" x14ac:dyDescent="0.25">
      <c r="A135" s="25" t="s">
        <v>250</v>
      </c>
      <c r="B135" s="41">
        <v>1135</v>
      </c>
      <c r="D135" s="11">
        <v>1271200</v>
      </c>
    </row>
    <row r="136" spans="1:4" ht="30" x14ac:dyDescent="0.25">
      <c r="A136" s="25" t="s">
        <v>252</v>
      </c>
      <c r="B136" s="41">
        <v>686</v>
      </c>
      <c r="D136" s="11">
        <v>768320</v>
      </c>
    </row>
    <row r="137" spans="1:4" ht="30" x14ac:dyDescent="0.25">
      <c r="A137" s="25" t="s">
        <v>263</v>
      </c>
      <c r="B137" s="41">
        <v>1170</v>
      </c>
      <c r="D137" s="11">
        <v>1310400</v>
      </c>
    </row>
    <row r="138" spans="1:4" x14ac:dyDescent="0.25">
      <c r="A138" s="34" t="s">
        <v>35</v>
      </c>
      <c r="B138" s="42">
        <v>2991</v>
      </c>
      <c r="D138" s="11">
        <v>3349920</v>
      </c>
    </row>
    <row r="139" spans="1:4" ht="30" x14ac:dyDescent="0.25">
      <c r="A139" s="25" t="s">
        <v>279</v>
      </c>
      <c r="B139" s="41">
        <v>1490</v>
      </c>
      <c r="D139" s="11">
        <v>1668800</v>
      </c>
    </row>
    <row r="140" spans="1:4" ht="30" x14ac:dyDescent="0.25">
      <c r="A140" s="25" t="s">
        <v>227</v>
      </c>
      <c r="B140" s="41">
        <v>1250</v>
      </c>
      <c r="D140" s="11">
        <v>1400000</v>
      </c>
    </row>
    <row r="141" spans="1:4" ht="45" x14ac:dyDescent="0.25">
      <c r="A141" s="25" t="s">
        <v>228</v>
      </c>
      <c r="B141" s="41">
        <v>2760</v>
      </c>
      <c r="D141" s="11">
        <v>3091200</v>
      </c>
    </row>
    <row r="142" spans="1:4" x14ac:dyDescent="0.25">
      <c r="A142" s="34" t="s">
        <v>48</v>
      </c>
      <c r="B142" s="42">
        <v>5500</v>
      </c>
      <c r="D142" s="11">
        <f>SUM(D139:D141)</f>
        <v>6160000</v>
      </c>
    </row>
    <row r="143" spans="1:4" ht="45" x14ac:dyDescent="0.25">
      <c r="A143" s="25" t="s">
        <v>237</v>
      </c>
      <c r="B143" s="41">
        <v>1239</v>
      </c>
      <c r="D143" s="11">
        <v>2966880</v>
      </c>
    </row>
    <row r="144" spans="1:4" ht="30" x14ac:dyDescent="0.25">
      <c r="A144" s="25" t="s">
        <v>283</v>
      </c>
      <c r="B144" s="41">
        <v>400</v>
      </c>
      <c r="D144" s="11">
        <v>448000</v>
      </c>
    </row>
    <row r="145" spans="1:4" ht="60" x14ac:dyDescent="0.25">
      <c r="A145" s="25" t="s">
        <v>229</v>
      </c>
      <c r="B145" s="41">
        <v>336</v>
      </c>
      <c r="D145" s="11">
        <v>376320</v>
      </c>
    </row>
    <row r="146" spans="1:4" ht="30" x14ac:dyDescent="0.25">
      <c r="A146" s="25" t="s">
        <v>222</v>
      </c>
      <c r="B146" s="41">
        <v>870</v>
      </c>
      <c r="D146" s="11">
        <v>974400</v>
      </c>
    </row>
    <row r="147" spans="1:4" x14ac:dyDescent="0.25">
      <c r="A147" s="34" t="s">
        <v>65</v>
      </c>
      <c r="B147" s="42">
        <v>2845</v>
      </c>
      <c r="D147" s="11">
        <v>4765600</v>
      </c>
    </row>
    <row r="148" spans="1:4" ht="60" x14ac:dyDescent="0.25">
      <c r="A148" s="25" t="s">
        <v>240</v>
      </c>
      <c r="B148" s="41">
        <v>1898</v>
      </c>
      <c r="D148" s="11">
        <v>2125760</v>
      </c>
    </row>
    <row r="149" spans="1:4" x14ac:dyDescent="0.25">
      <c r="A149" s="34" t="s">
        <v>69</v>
      </c>
      <c r="B149" s="42">
        <v>1898</v>
      </c>
      <c r="D149" s="11">
        <v>2125760</v>
      </c>
    </row>
    <row r="150" spans="1:4" ht="30" x14ac:dyDescent="0.25">
      <c r="A150" s="25" t="s">
        <v>284</v>
      </c>
      <c r="B150" s="41">
        <v>2681</v>
      </c>
      <c r="D150" s="11">
        <v>3002720</v>
      </c>
    </row>
    <row r="151" spans="1:4" ht="30" x14ac:dyDescent="0.25">
      <c r="A151" s="25" t="s">
        <v>285</v>
      </c>
      <c r="B151" s="41">
        <v>730</v>
      </c>
      <c r="D151" s="11">
        <v>848000</v>
      </c>
    </row>
    <row r="152" spans="1:4" ht="15.75" thickBot="1" x14ac:dyDescent="0.3">
      <c r="A152" s="34" t="s">
        <v>91</v>
      </c>
      <c r="B152" s="42">
        <v>3411</v>
      </c>
      <c r="D152" s="11">
        <f>SUM(D150:D151)</f>
        <v>3850720</v>
      </c>
    </row>
    <row r="153" spans="1:4" ht="15.75" thickBot="1" x14ac:dyDescent="0.3">
      <c r="A153" s="43" t="s">
        <v>92</v>
      </c>
      <c r="B153" s="44">
        <v>16645</v>
      </c>
      <c r="D153" s="11">
        <f>D138+D142+D147+D149+D152</f>
        <v>20252000</v>
      </c>
    </row>
    <row r="154" spans="1:4" ht="15.75" customHeight="1" x14ac:dyDescent="0.25">
      <c r="A154" s="138" t="s">
        <v>286</v>
      </c>
      <c r="B154" s="139"/>
      <c r="D154" s="11"/>
    </row>
    <row r="155" spans="1:4" ht="30" x14ac:dyDescent="0.25">
      <c r="A155" s="25" t="s">
        <v>250</v>
      </c>
      <c r="B155" s="41">
        <v>824</v>
      </c>
      <c r="D155" s="11">
        <v>5002586.4000000004</v>
      </c>
    </row>
    <row r="156" spans="1:4" ht="30" x14ac:dyDescent="0.25">
      <c r="A156" s="25" t="s">
        <v>252</v>
      </c>
      <c r="B156" s="41">
        <v>457</v>
      </c>
      <c r="D156" s="11">
        <v>2774492.6999999997</v>
      </c>
    </row>
    <row r="157" spans="1:4" ht="30" x14ac:dyDescent="0.25">
      <c r="A157" s="25" t="s">
        <v>263</v>
      </c>
      <c r="B157" s="41">
        <v>847</v>
      </c>
      <c r="D157" s="11">
        <v>5142221.7</v>
      </c>
    </row>
    <row r="158" spans="1:4" x14ac:dyDescent="0.25">
      <c r="A158" s="34" t="s">
        <v>35</v>
      </c>
      <c r="B158" s="42">
        <v>2128</v>
      </c>
      <c r="D158" s="11">
        <v>12919300.800000001</v>
      </c>
    </row>
    <row r="159" spans="1:4" ht="30" x14ac:dyDescent="0.25">
      <c r="A159" s="25" t="s">
        <v>279</v>
      </c>
      <c r="B159" s="41">
        <v>660</v>
      </c>
      <c r="D159" s="11">
        <v>4006926</v>
      </c>
    </row>
    <row r="160" spans="1:4" ht="30" x14ac:dyDescent="0.25">
      <c r="A160" s="25" t="s">
        <v>227</v>
      </c>
      <c r="B160" s="41">
        <v>750</v>
      </c>
      <c r="D160" s="11">
        <v>4553325.0000000009</v>
      </c>
    </row>
    <row r="161" spans="1:4" ht="45" x14ac:dyDescent="0.25">
      <c r="A161" s="25" t="s">
        <v>228</v>
      </c>
      <c r="B161" s="41">
        <v>1840</v>
      </c>
      <c r="D161" s="11">
        <v>11170824.000000002</v>
      </c>
    </row>
    <row r="162" spans="1:4" x14ac:dyDescent="0.25">
      <c r="A162" s="34" t="s">
        <v>48</v>
      </c>
      <c r="B162" s="42">
        <v>3250</v>
      </c>
      <c r="D162" s="11">
        <f>SUM(D159:D161)</f>
        <v>19731075</v>
      </c>
    </row>
    <row r="163" spans="1:4" ht="45" x14ac:dyDescent="0.25">
      <c r="A163" s="25" t="s">
        <v>237</v>
      </c>
      <c r="B163" s="41">
        <v>826</v>
      </c>
      <c r="D163" s="11">
        <v>6067528.5999999996</v>
      </c>
    </row>
    <row r="164" spans="1:4" ht="30" x14ac:dyDescent="0.25">
      <c r="A164" s="25" t="s">
        <v>283</v>
      </c>
      <c r="B164" s="41">
        <v>200</v>
      </c>
      <c r="D164" s="11">
        <v>1214220</v>
      </c>
    </row>
    <row r="165" spans="1:4" ht="60" x14ac:dyDescent="0.25">
      <c r="A165" s="25" t="s">
        <v>229</v>
      </c>
      <c r="B165" s="41">
        <v>224</v>
      </c>
      <c r="D165" s="11">
        <v>1359926.4000000001</v>
      </c>
    </row>
    <row r="166" spans="1:4" ht="30" x14ac:dyDescent="0.25">
      <c r="A166" s="25" t="s">
        <v>238</v>
      </c>
      <c r="B166" s="41">
        <v>4500</v>
      </c>
      <c r="D166" s="11">
        <v>27319950</v>
      </c>
    </row>
    <row r="167" spans="1:4" ht="30" x14ac:dyDescent="0.25">
      <c r="A167" s="25" t="s">
        <v>222</v>
      </c>
      <c r="B167" s="41">
        <v>580</v>
      </c>
      <c r="D167" s="11">
        <v>3521238</v>
      </c>
    </row>
    <row r="168" spans="1:4" x14ac:dyDescent="0.25">
      <c r="A168" s="34" t="s">
        <v>65</v>
      </c>
      <c r="B168" s="42">
        <v>6330</v>
      </c>
      <c r="D168" s="11">
        <v>39482863</v>
      </c>
    </row>
    <row r="169" spans="1:4" ht="60" x14ac:dyDescent="0.25">
      <c r="A169" s="25" t="s">
        <v>240</v>
      </c>
      <c r="B169" s="41">
        <v>2847</v>
      </c>
      <c r="D169" s="11">
        <v>17284421.699999999</v>
      </c>
    </row>
    <row r="170" spans="1:4" x14ac:dyDescent="0.25">
      <c r="A170" s="34" t="s">
        <v>69</v>
      </c>
      <c r="B170" s="42">
        <v>2847</v>
      </c>
      <c r="D170" s="11">
        <v>17284421.699999999</v>
      </c>
    </row>
    <row r="171" spans="1:4" ht="30" x14ac:dyDescent="0.25">
      <c r="A171" s="25" t="s">
        <v>284</v>
      </c>
      <c r="B171" s="41">
        <v>1938</v>
      </c>
      <c r="D171" s="11">
        <v>11765791.799999999</v>
      </c>
    </row>
    <row r="172" spans="1:4" ht="30" x14ac:dyDescent="0.25">
      <c r="A172" s="25" t="s">
        <v>285</v>
      </c>
      <c r="B172" s="41">
        <v>1094</v>
      </c>
      <c r="D172" s="11">
        <v>6641783.3999999994</v>
      </c>
    </row>
    <row r="173" spans="1:4" ht="15.75" thickBot="1" x14ac:dyDescent="0.3">
      <c r="A173" s="34" t="s">
        <v>91</v>
      </c>
      <c r="B173" s="42">
        <v>3032</v>
      </c>
      <c r="D173" s="11">
        <f>SUM(D171:D172)</f>
        <v>18407575.199999999</v>
      </c>
    </row>
    <row r="174" spans="1:4" ht="15.75" thickBot="1" x14ac:dyDescent="0.3">
      <c r="A174" s="43" t="s">
        <v>92</v>
      </c>
      <c r="B174" s="44">
        <v>17587</v>
      </c>
      <c r="D174" s="11">
        <f>D158+D162+D168+D170+D173</f>
        <v>107825235.7</v>
      </c>
    </row>
    <row r="175" spans="1:4" ht="15.75" customHeight="1" x14ac:dyDescent="0.25">
      <c r="A175" s="138" t="s">
        <v>287</v>
      </c>
      <c r="B175" s="139"/>
      <c r="D175" s="11"/>
    </row>
    <row r="176" spans="1:4" ht="30" x14ac:dyDescent="0.25">
      <c r="A176" s="25" t="s">
        <v>263</v>
      </c>
      <c r="B176" s="41">
        <v>240</v>
      </c>
      <c r="D176" s="11">
        <v>269863.2</v>
      </c>
    </row>
    <row r="177" spans="1:4" x14ac:dyDescent="0.25">
      <c r="A177" s="34" t="s">
        <v>35</v>
      </c>
      <c r="B177" s="42">
        <v>240</v>
      </c>
      <c r="D177" s="11">
        <v>269863.2</v>
      </c>
    </row>
    <row r="178" spans="1:4" ht="45" x14ac:dyDescent="0.25">
      <c r="A178" s="25" t="s">
        <v>237</v>
      </c>
      <c r="B178" s="41">
        <v>900</v>
      </c>
      <c r="D178" s="11">
        <v>2163987.0000000005</v>
      </c>
    </row>
    <row r="179" spans="1:4" ht="30" x14ac:dyDescent="0.25">
      <c r="A179" s="25" t="s">
        <v>238</v>
      </c>
      <c r="B179" s="41">
        <v>650</v>
      </c>
      <c r="D179" s="11">
        <v>730879.49999999988</v>
      </c>
    </row>
    <row r="180" spans="1:4" ht="30" x14ac:dyDescent="0.25">
      <c r="A180" s="25" t="s">
        <v>222</v>
      </c>
      <c r="B180" s="41">
        <v>468</v>
      </c>
      <c r="D180" s="11">
        <v>526233.24</v>
      </c>
    </row>
    <row r="181" spans="1:4" x14ac:dyDescent="0.25">
      <c r="A181" s="34" t="s">
        <v>65</v>
      </c>
      <c r="B181" s="42">
        <v>2018</v>
      </c>
      <c r="D181" s="11">
        <v>3421099.74</v>
      </c>
    </row>
    <row r="182" spans="1:4" ht="60" x14ac:dyDescent="0.25">
      <c r="A182" s="25" t="s">
        <v>240</v>
      </c>
      <c r="B182" s="41">
        <v>616</v>
      </c>
      <c r="D182" s="11">
        <v>692648.88</v>
      </c>
    </row>
    <row r="183" spans="1:4" x14ac:dyDescent="0.25">
      <c r="A183" s="34" t="s">
        <v>69</v>
      </c>
      <c r="B183" s="42">
        <v>616</v>
      </c>
      <c r="D183" s="11">
        <v>692648.88</v>
      </c>
    </row>
    <row r="184" spans="1:4" x14ac:dyDescent="0.25">
      <c r="A184" s="25" t="s">
        <v>288</v>
      </c>
      <c r="B184" s="41">
        <v>210</v>
      </c>
      <c r="D184" s="11">
        <v>236130.3</v>
      </c>
    </row>
    <row r="185" spans="1:4" ht="30" x14ac:dyDescent="0.25">
      <c r="A185" s="25" t="s">
        <v>284</v>
      </c>
      <c r="B185" s="41">
        <v>1152</v>
      </c>
      <c r="D185" s="11">
        <v>1295343.3600000001</v>
      </c>
    </row>
    <row r="186" spans="1:4" x14ac:dyDescent="0.25">
      <c r="A186" s="25" t="s">
        <v>289</v>
      </c>
      <c r="B186" s="41">
        <v>90</v>
      </c>
      <c r="D186" s="11">
        <v>101198.70000000001</v>
      </c>
    </row>
    <row r="187" spans="1:4" ht="30" x14ac:dyDescent="0.25">
      <c r="A187" s="25" t="s">
        <v>290</v>
      </c>
      <c r="B187" s="41">
        <v>225</v>
      </c>
      <c r="D187" s="11">
        <v>252996.75000000006</v>
      </c>
    </row>
    <row r="188" spans="1:4" ht="30" x14ac:dyDescent="0.25">
      <c r="A188" s="25" t="s">
        <v>285</v>
      </c>
      <c r="B188" s="41">
        <v>390</v>
      </c>
      <c r="D188" s="11">
        <v>499327.7</v>
      </c>
    </row>
    <row r="189" spans="1:4" x14ac:dyDescent="0.25">
      <c r="A189" s="25" t="s">
        <v>291</v>
      </c>
      <c r="B189" s="41">
        <v>74</v>
      </c>
      <c r="D189" s="11">
        <v>83207.820000000007</v>
      </c>
    </row>
    <row r="190" spans="1:4" ht="45" x14ac:dyDescent="0.25">
      <c r="A190" s="25" t="s">
        <v>292</v>
      </c>
      <c r="B190" s="41">
        <v>660</v>
      </c>
      <c r="D190" s="11">
        <v>742123.80000000016</v>
      </c>
    </row>
    <row r="191" spans="1:4" ht="15.75" thickBot="1" x14ac:dyDescent="0.3">
      <c r="A191" s="34" t="s">
        <v>91</v>
      </c>
      <c r="B191" s="42">
        <v>2801</v>
      </c>
      <c r="D191" s="11">
        <f>SUM(D184:D190)</f>
        <v>3210328.43</v>
      </c>
    </row>
    <row r="192" spans="1:4" ht="15.75" thickBot="1" x14ac:dyDescent="0.3">
      <c r="A192" s="43" t="s">
        <v>92</v>
      </c>
      <c r="B192" s="44">
        <v>5675</v>
      </c>
      <c r="D192" s="11">
        <f>D177+D181+D183+D191</f>
        <v>7593940.25</v>
      </c>
    </row>
    <row r="193" spans="1:4" ht="15.75" customHeight="1" x14ac:dyDescent="0.25">
      <c r="A193" s="138" t="s">
        <v>293</v>
      </c>
      <c r="B193" s="139"/>
      <c r="D193" s="11"/>
    </row>
    <row r="194" spans="1:4" ht="30" x14ac:dyDescent="0.25">
      <c r="A194" s="25" t="s">
        <v>263</v>
      </c>
      <c r="B194" s="41">
        <v>400</v>
      </c>
      <c r="D194" s="11">
        <v>2245092</v>
      </c>
    </row>
    <row r="195" spans="1:4" x14ac:dyDescent="0.25">
      <c r="A195" s="34" t="s">
        <v>35</v>
      </c>
      <c r="B195" s="42">
        <v>400</v>
      </c>
      <c r="D195" s="11">
        <v>2245092</v>
      </c>
    </row>
    <row r="196" spans="1:4" ht="45" x14ac:dyDescent="0.25">
      <c r="A196" s="25" t="s">
        <v>237</v>
      </c>
      <c r="B196" s="41">
        <v>390</v>
      </c>
      <c r="D196" s="11">
        <v>2700964.7000000007</v>
      </c>
    </row>
    <row r="197" spans="1:4" ht="30" x14ac:dyDescent="0.25">
      <c r="A197" s="25" t="s">
        <v>238</v>
      </c>
      <c r="B197" s="41">
        <v>200</v>
      </c>
      <c r="D197" s="11">
        <v>1122545.9999999998</v>
      </c>
    </row>
    <row r="198" spans="1:4" ht="30" x14ac:dyDescent="0.25">
      <c r="A198" s="25" t="s">
        <v>222</v>
      </c>
      <c r="B198" s="41">
        <v>1190</v>
      </c>
      <c r="D198" s="11">
        <v>6679148.6999999983</v>
      </c>
    </row>
    <row r="199" spans="1:4" x14ac:dyDescent="0.25">
      <c r="A199" s="34" t="s">
        <v>65</v>
      </c>
      <c r="B199" s="42">
        <v>1780</v>
      </c>
      <c r="D199" s="11">
        <v>10502659.399999999</v>
      </c>
    </row>
    <row r="200" spans="1:4" ht="60" x14ac:dyDescent="0.25">
      <c r="A200" s="25" t="s">
        <v>240</v>
      </c>
      <c r="B200" s="41">
        <v>1437</v>
      </c>
      <c r="D200" s="11">
        <v>8065493.0099999988</v>
      </c>
    </row>
    <row r="201" spans="1:4" x14ac:dyDescent="0.25">
      <c r="A201" s="34" t="s">
        <v>69</v>
      </c>
      <c r="B201" s="42">
        <v>1437</v>
      </c>
      <c r="D201" s="11">
        <v>8065493.0099999988</v>
      </c>
    </row>
    <row r="202" spans="1:4" x14ac:dyDescent="0.25">
      <c r="A202" s="25" t="s">
        <v>288</v>
      </c>
      <c r="B202" s="41">
        <v>490</v>
      </c>
      <c r="D202" s="11">
        <v>2750237.7</v>
      </c>
    </row>
    <row r="203" spans="1:4" ht="30" x14ac:dyDescent="0.25">
      <c r="A203" s="25" t="s">
        <v>284</v>
      </c>
      <c r="B203" s="41">
        <v>1610</v>
      </c>
      <c r="D203" s="11">
        <v>9036495.3000000007</v>
      </c>
    </row>
    <row r="204" spans="1:4" x14ac:dyDescent="0.25">
      <c r="A204" s="25" t="s">
        <v>289</v>
      </c>
      <c r="B204" s="41">
        <v>210</v>
      </c>
      <c r="D204" s="11">
        <v>1178673.3</v>
      </c>
    </row>
    <row r="205" spans="1:4" ht="30" x14ac:dyDescent="0.25">
      <c r="A205" s="25" t="s">
        <v>290</v>
      </c>
      <c r="B205" s="41">
        <v>525</v>
      </c>
      <c r="D205" s="11">
        <v>2946683.2500000009</v>
      </c>
    </row>
    <row r="206" spans="1:4" ht="30" x14ac:dyDescent="0.25">
      <c r="A206" s="25" t="s">
        <v>285</v>
      </c>
      <c r="B206" s="41">
        <v>970</v>
      </c>
      <c r="D206" s="11">
        <v>5444348.0999999987</v>
      </c>
    </row>
    <row r="207" spans="1:4" x14ac:dyDescent="0.25">
      <c r="A207" s="25" t="s">
        <v>291</v>
      </c>
      <c r="B207" s="41">
        <v>174</v>
      </c>
      <c r="D207" s="11">
        <v>976615.01999999979</v>
      </c>
    </row>
    <row r="208" spans="1:4" ht="45" x14ac:dyDescent="0.25">
      <c r="A208" s="25" t="s">
        <v>292</v>
      </c>
      <c r="B208" s="41">
        <v>1540</v>
      </c>
      <c r="D208" s="11">
        <v>8643604.1999999993</v>
      </c>
    </row>
    <row r="209" spans="1:4" ht="15.75" thickBot="1" x14ac:dyDescent="0.3">
      <c r="A209" s="34" t="s">
        <v>91</v>
      </c>
      <c r="B209" s="42">
        <v>5519</v>
      </c>
      <c r="D209" s="11">
        <f>SUM(D202:D208)</f>
        <v>30976656.869999997</v>
      </c>
    </row>
    <row r="210" spans="1:4" ht="15.75" thickBot="1" x14ac:dyDescent="0.3">
      <c r="A210" s="43" t="s">
        <v>92</v>
      </c>
      <c r="B210" s="44">
        <v>9136</v>
      </c>
      <c r="D210" s="11">
        <f>D195+D199+D201+D209</f>
        <v>51789901.279999994</v>
      </c>
    </row>
    <row r="211" spans="1:4" ht="15.75" customHeight="1" x14ac:dyDescent="0.25">
      <c r="A211" s="138" t="s">
        <v>294</v>
      </c>
      <c r="B211" s="139"/>
      <c r="D211" s="11"/>
    </row>
    <row r="212" spans="1:4" ht="30" x14ac:dyDescent="0.25">
      <c r="A212" s="25" t="s">
        <v>250</v>
      </c>
      <c r="B212" s="41">
        <v>4450</v>
      </c>
      <c r="D212" s="11">
        <v>1749428.5</v>
      </c>
    </row>
    <row r="213" spans="1:4" ht="30" x14ac:dyDescent="0.25">
      <c r="A213" s="25" t="s">
        <v>252</v>
      </c>
      <c r="B213" s="41">
        <v>1800</v>
      </c>
      <c r="D213" s="11">
        <v>707634.00000000012</v>
      </c>
    </row>
    <row r="214" spans="1:4" ht="30" x14ac:dyDescent="0.25">
      <c r="A214" s="25" t="s">
        <v>261</v>
      </c>
      <c r="B214" s="41">
        <v>1500</v>
      </c>
      <c r="D214" s="11">
        <v>589695</v>
      </c>
    </row>
    <row r="215" spans="1:4" ht="30" x14ac:dyDescent="0.25">
      <c r="A215" s="25" t="s">
        <v>263</v>
      </c>
      <c r="B215" s="41">
        <v>4200</v>
      </c>
      <c r="D215" s="11">
        <v>1651146</v>
      </c>
    </row>
    <row r="216" spans="1:4" ht="45" x14ac:dyDescent="0.25">
      <c r="A216" s="25" t="s">
        <v>264</v>
      </c>
      <c r="B216" s="41">
        <v>1500</v>
      </c>
      <c r="D216" s="11">
        <v>589694.99999999988</v>
      </c>
    </row>
    <row r="217" spans="1:4" ht="30" x14ac:dyDescent="0.25">
      <c r="A217" s="25" t="s">
        <v>269</v>
      </c>
      <c r="B217" s="41">
        <v>700</v>
      </c>
      <c r="D217" s="11">
        <v>275191</v>
      </c>
    </row>
    <row r="218" spans="1:4" ht="30" x14ac:dyDescent="0.25">
      <c r="A218" s="25" t="s">
        <v>271</v>
      </c>
      <c r="B218" s="41">
        <v>1000</v>
      </c>
      <c r="D218" s="11">
        <v>393129.99999999994</v>
      </c>
    </row>
    <row r="219" spans="1:4" ht="30" x14ac:dyDescent="0.25">
      <c r="A219" s="25" t="s">
        <v>273</v>
      </c>
      <c r="B219" s="41">
        <v>3000</v>
      </c>
      <c r="D219" s="11">
        <v>1179390</v>
      </c>
    </row>
    <row r="220" spans="1:4" x14ac:dyDescent="0.25">
      <c r="A220" s="34" t="s">
        <v>35</v>
      </c>
      <c r="B220" s="42">
        <v>18150</v>
      </c>
      <c r="D220" s="11">
        <v>7135309.5</v>
      </c>
    </row>
    <row r="221" spans="1:4" ht="30" x14ac:dyDescent="0.25">
      <c r="A221" s="25" t="s">
        <v>275</v>
      </c>
      <c r="B221" s="41">
        <v>3850</v>
      </c>
      <c r="D221" s="11">
        <v>1513550.5</v>
      </c>
    </row>
    <row r="222" spans="1:4" ht="30" x14ac:dyDescent="0.25">
      <c r="A222" s="25" t="s">
        <v>279</v>
      </c>
      <c r="B222" s="41">
        <v>3100</v>
      </c>
      <c r="D222" s="11">
        <v>1218702.9999999998</v>
      </c>
    </row>
    <row r="223" spans="1:4" ht="30" x14ac:dyDescent="0.25">
      <c r="A223" s="25" t="s">
        <v>295</v>
      </c>
      <c r="B223" s="41">
        <v>3100</v>
      </c>
      <c r="D223" s="11">
        <v>1218703</v>
      </c>
    </row>
    <row r="224" spans="1:4" ht="30" x14ac:dyDescent="0.25">
      <c r="A224" s="25" t="s">
        <v>227</v>
      </c>
      <c r="B224" s="41">
        <v>4500</v>
      </c>
      <c r="D224" s="11">
        <v>1769084.9999999995</v>
      </c>
    </row>
    <row r="225" spans="1:4" ht="45" x14ac:dyDescent="0.25">
      <c r="A225" s="25" t="s">
        <v>228</v>
      </c>
      <c r="B225" s="41">
        <v>10600</v>
      </c>
      <c r="D225" s="11">
        <v>4167178</v>
      </c>
    </row>
    <row r="226" spans="1:4" ht="30" x14ac:dyDescent="0.25">
      <c r="A226" s="25" t="s">
        <v>277</v>
      </c>
      <c r="B226" s="41">
        <v>2000</v>
      </c>
      <c r="D226" s="11">
        <v>786260</v>
      </c>
    </row>
    <row r="227" spans="1:4" ht="30" x14ac:dyDescent="0.25">
      <c r="A227" s="25" t="s">
        <v>296</v>
      </c>
      <c r="B227" s="41">
        <v>5900</v>
      </c>
      <c r="D227" s="11">
        <v>2319467</v>
      </c>
    </row>
    <row r="228" spans="1:4" x14ac:dyDescent="0.25">
      <c r="A228" s="34" t="s">
        <v>48</v>
      </c>
      <c r="B228" s="42">
        <v>33050</v>
      </c>
      <c r="D228" s="11">
        <f>SUM(D221:D227)</f>
        <v>12992946.5</v>
      </c>
    </row>
    <row r="229" spans="1:4" ht="30" x14ac:dyDescent="0.25">
      <c r="A229" s="25" t="s">
        <v>238</v>
      </c>
      <c r="B229" s="41">
        <v>3300</v>
      </c>
      <c r="D229" s="11">
        <v>1297329</v>
      </c>
    </row>
    <row r="230" spans="1:4" x14ac:dyDescent="0.25">
      <c r="A230" s="34" t="s">
        <v>65</v>
      </c>
      <c r="B230" s="42">
        <v>3300</v>
      </c>
      <c r="D230" s="11">
        <v>1297329</v>
      </c>
    </row>
    <row r="231" spans="1:4" ht="60" x14ac:dyDescent="0.25">
      <c r="A231" s="25" t="s">
        <v>240</v>
      </c>
      <c r="B231" s="41">
        <v>10450</v>
      </c>
      <c r="D231" s="11">
        <v>4108208.4999999991</v>
      </c>
    </row>
    <row r="232" spans="1:4" ht="45" x14ac:dyDescent="0.25">
      <c r="A232" s="25" t="s">
        <v>297</v>
      </c>
      <c r="B232" s="41">
        <v>250</v>
      </c>
      <c r="D232" s="11">
        <v>98282.499999999985</v>
      </c>
    </row>
    <row r="233" spans="1:4" ht="30" x14ac:dyDescent="0.25">
      <c r="A233" s="25" t="s">
        <v>298</v>
      </c>
      <c r="B233" s="41">
        <v>2600</v>
      </c>
      <c r="D233" s="11">
        <v>1022138</v>
      </c>
    </row>
    <row r="234" spans="1:4" ht="15.75" thickBot="1" x14ac:dyDescent="0.3">
      <c r="A234" s="34" t="s">
        <v>69</v>
      </c>
      <c r="B234" s="42">
        <v>13300</v>
      </c>
      <c r="D234" s="11">
        <v>5228628.9999999991</v>
      </c>
    </row>
    <row r="235" spans="1:4" ht="15.75" thickBot="1" x14ac:dyDescent="0.3">
      <c r="A235" s="43" t="s">
        <v>92</v>
      </c>
      <c r="B235" s="44">
        <v>67800</v>
      </c>
      <c r="D235" s="11">
        <f>D220+D228+D230+D234</f>
        <v>26654214</v>
      </c>
    </row>
    <row r="236" spans="1:4" ht="15.75" customHeight="1" x14ac:dyDescent="0.25">
      <c r="A236" s="138" t="s">
        <v>299</v>
      </c>
      <c r="B236" s="139"/>
      <c r="D236" s="11"/>
    </row>
    <row r="237" spans="1:4" ht="60" x14ac:dyDescent="0.25">
      <c r="A237" s="25" t="s">
        <v>239</v>
      </c>
      <c r="B237" s="41">
        <v>50</v>
      </c>
      <c r="D237" s="11">
        <v>493994.99999999994</v>
      </c>
    </row>
    <row r="238" spans="1:4" x14ac:dyDescent="0.25">
      <c r="A238" s="34" t="s">
        <v>69</v>
      </c>
      <c r="B238" s="42">
        <v>50</v>
      </c>
      <c r="D238" s="11">
        <v>493994.99999999994</v>
      </c>
    </row>
    <row r="239" spans="1:4" x14ac:dyDescent="0.25">
      <c r="A239" s="25" t="s">
        <v>300</v>
      </c>
      <c r="B239" s="41">
        <v>52</v>
      </c>
      <c r="D239" s="11">
        <v>513754.79999999993</v>
      </c>
    </row>
    <row r="240" spans="1:4" x14ac:dyDescent="0.25">
      <c r="A240" s="25" t="s">
        <v>301</v>
      </c>
      <c r="B240" s="41">
        <v>52</v>
      </c>
      <c r="D240" s="11">
        <v>513754.79999999993</v>
      </c>
    </row>
    <row r="241" spans="1:4" x14ac:dyDescent="0.25">
      <c r="A241" s="25" t="s">
        <v>302</v>
      </c>
      <c r="B241" s="41">
        <v>52</v>
      </c>
      <c r="D241" s="11">
        <v>513754.79999999993</v>
      </c>
    </row>
    <row r="242" spans="1:4" ht="15.75" thickBot="1" x14ac:dyDescent="0.3">
      <c r="A242" s="34" t="s">
        <v>91</v>
      </c>
      <c r="B242" s="42">
        <v>156</v>
      </c>
      <c r="D242" s="11">
        <v>1541264.4</v>
      </c>
    </row>
    <row r="243" spans="1:4" ht="15.75" thickBot="1" x14ac:dyDescent="0.3">
      <c r="A243" s="43" t="s">
        <v>92</v>
      </c>
      <c r="B243" s="44">
        <v>206</v>
      </c>
      <c r="D243" s="11">
        <v>2035259.4</v>
      </c>
    </row>
    <row r="244" spans="1:4" ht="15.75" customHeight="1" x14ac:dyDescent="0.25">
      <c r="A244" s="138" t="s">
        <v>303</v>
      </c>
      <c r="B244" s="139"/>
      <c r="D244" s="11"/>
    </row>
    <row r="245" spans="1:4" ht="60" x14ac:dyDescent="0.25">
      <c r="A245" s="25" t="s">
        <v>239</v>
      </c>
      <c r="B245" s="41">
        <v>50</v>
      </c>
      <c r="D245" s="11">
        <v>510000</v>
      </c>
    </row>
    <row r="246" spans="1:4" x14ac:dyDescent="0.25">
      <c r="A246" s="34" t="s">
        <v>69</v>
      </c>
      <c r="B246" s="42">
        <v>50</v>
      </c>
      <c r="D246" s="11">
        <v>510000</v>
      </c>
    </row>
    <row r="247" spans="1:4" x14ac:dyDescent="0.25">
      <c r="A247" s="25" t="s">
        <v>300</v>
      </c>
      <c r="B247" s="41">
        <v>78</v>
      </c>
      <c r="D247" s="11">
        <v>795600</v>
      </c>
    </row>
    <row r="248" spans="1:4" x14ac:dyDescent="0.25">
      <c r="A248" s="25" t="s">
        <v>301</v>
      </c>
      <c r="B248" s="41">
        <v>78</v>
      </c>
      <c r="D248" s="11">
        <v>795600</v>
      </c>
    </row>
    <row r="249" spans="1:4" ht="15.75" thickBot="1" x14ac:dyDescent="0.3">
      <c r="A249" s="34" t="s">
        <v>91</v>
      </c>
      <c r="B249" s="42">
        <v>156</v>
      </c>
      <c r="D249" s="11">
        <v>1591200</v>
      </c>
    </row>
    <row r="250" spans="1:4" ht="15.75" thickBot="1" x14ac:dyDescent="0.3">
      <c r="A250" s="43" t="s">
        <v>92</v>
      </c>
      <c r="B250" s="44">
        <v>206</v>
      </c>
      <c r="D250" s="11">
        <v>2101200</v>
      </c>
    </row>
    <row r="251" spans="1:4" ht="15.75" customHeight="1" x14ac:dyDescent="0.25">
      <c r="A251" s="138" t="s">
        <v>304</v>
      </c>
      <c r="B251" s="139"/>
      <c r="D251" s="11"/>
    </row>
    <row r="252" spans="1:4" ht="60" x14ac:dyDescent="0.25">
      <c r="A252" s="25" t="s">
        <v>239</v>
      </c>
      <c r="B252" s="41">
        <v>50</v>
      </c>
      <c r="D252" s="11">
        <v>465986.49999999988</v>
      </c>
    </row>
    <row r="253" spans="1:4" x14ac:dyDescent="0.25">
      <c r="A253" s="34" t="s">
        <v>69</v>
      </c>
      <c r="B253" s="42">
        <v>50</v>
      </c>
      <c r="D253" s="11">
        <v>465986.49999999988</v>
      </c>
    </row>
    <row r="254" spans="1:4" x14ac:dyDescent="0.25">
      <c r="A254" s="25" t="s">
        <v>300</v>
      </c>
      <c r="B254" s="41">
        <v>52</v>
      </c>
      <c r="D254" s="11">
        <v>484625.9599999999</v>
      </c>
    </row>
    <row r="255" spans="1:4" x14ac:dyDescent="0.25">
      <c r="A255" s="25" t="s">
        <v>301</v>
      </c>
      <c r="B255" s="41">
        <v>52</v>
      </c>
      <c r="D255" s="11">
        <v>484625.9599999999</v>
      </c>
    </row>
    <row r="256" spans="1:4" x14ac:dyDescent="0.25">
      <c r="A256" s="25" t="s">
        <v>302</v>
      </c>
      <c r="B256" s="41">
        <v>52</v>
      </c>
      <c r="D256" s="11">
        <v>484625.9599999999</v>
      </c>
    </row>
    <row r="257" spans="1:4" ht="15.75" thickBot="1" x14ac:dyDescent="0.3">
      <c r="A257" s="34" t="s">
        <v>91</v>
      </c>
      <c r="B257" s="42">
        <v>156</v>
      </c>
      <c r="D257" s="11">
        <v>1453877.8799999997</v>
      </c>
    </row>
    <row r="258" spans="1:4" ht="15.75" thickBot="1" x14ac:dyDescent="0.3">
      <c r="A258" s="43" t="s">
        <v>92</v>
      </c>
      <c r="B258" s="44">
        <v>206</v>
      </c>
      <c r="D258" s="11">
        <v>1919864.3799999994</v>
      </c>
    </row>
    <row r="259" spans="1:4" ht="15.75" customHeight="1" x14ac:dyDescent="0.25">
      <c r="A259" s="138" t="s">
        <v>305</v>
      </c>
      <c r="B259" s="139"/>
      <c r="D259" s="11"/>
    </row>
    <row r="260" spans="1:4" ht="60" x14ac:dyDescent="0.25">
      <c r="A260" s="25" t="s">
        <v>239</v>
      </c>
      <c r="B260" s="41">
        <v>50</v>
      </c>
      <c r="D260" s="11">
        <v>493994.99999999994</v>
      </c>
    </row>
    <row r="261" spans="1:4" x14ac:dyDescent="0.25">
      <c r="A261" s="34" t="s">
        <v>69</v>
      </c>
      <c r="B261" s="42">
        <v>50</v>
      </c>
      <c r="D261" s="11">
        <v>493994.99999999994</v>
      </c>
    </row>
    <row r="262" spans="1:4" x14ac:dyDescent="0.25">
      <c r="A262" s="25" t="s">
        <v>300</v>
      </c>
      <c r="B262" s="41">
        <v>52</v>
      </c>
      <c r="D262" s="11">
        <v>513754.79999999993</v>
      </c>
    </row>
    <row r="263" spans="1:4" x14ac:dyDescent="0.25">
      <c r="A263" s="25" t="s">
        <v>301</v>
      </c>
      <c r="B263" s="41">
        <v>52</v>
      </c>
      <c r="D263" s="11">
        <v>513754.79999999993</v>
      </c>
    </row>
    <row r="264" spans="1:4" x14ac:dyDescent="0.25">
      <c r="A264" s="25" t="s">
        <v>302</v>
      </c>
      <c r="B264" s="41">
        <v>52</v>
      </c>
      <c r="D264" s="11">
        <v>513754.79999999993</v>
      </c>
    </row>
    <row r="265" spans="1:4" ht="15.75" thickBot="1" x14ac:dyDescent="0.3">
      <c r="A265" s="34" t="s">
        <v>91</v>
      </c>
      <c r="B265" s="42">
        <v>156</v>
      </c>
      <c r="D265" s="11">
        <v>1541264.4</v>
      </c>
    </row>
    <row r="266" spans="1:4" ht="15.75" thickBot="1" x14ac:dyDescent="0.3">
      <c r="A266" s="43" t="s">
        <v>92</v>
      </c>
      <c r="B266" s="44">
        <v>206</v>
      </c>
      <c r="D266" s="11">
        <v>2035259.4</v>
      </c>
    </row>
    <row r="267" spans="1:4" ht="15.75" customHeight="1" x14ac:dyDescent="0.25">
      <c r="A267" s="138" t="s">
        <v>306</v>
      </c>
      <c r="B267" s="139"/>
      <c r="D267" s="11"/>
    </row>
    <row r="268" spans="1:4" ht="60" x14ac:dyDescent="0.25">
      <c r="A268" s="25" t="s">
        <v>239</v>
      </c>
      <c r="B268" s="41">
        <v>50</v>
      </c>
      <c r="D268" s="11">
        <v>506000</v>
      </c>
    </row>
    <row r="269" spans="1:4" x14ac:dyDescent="0.25">
      <c r="A269" s="34" t="s">
        <v>69</v>
      </c>
      <c r="B269" s="42">
        <v>50</v>
      </c>
      <c r="D269" s="11">
        <v>506000</v>
      </c>
    </row>
    <row r="270" spans="1:4" x14ac:dyDescent="0.25">
      <c r="A270" s="25" t="s">
        <v>300</v>
      </c>
      <c r="B270" s="41">
        <v>52</v>
      </c>
      <c r="D270" s="11">
        <v>526240</v>
      </c>
    </row>
    <row r="271" spans="1:4" x14ac:dyDescent="0.25">
      <c r="A271" s="25" t="s">
        <v>301</v>
      </c>
      <c r="B271" s="41">
        <v>52</v>
      </c>
      <c r="D271" s="11">
        <v>526240</v>
      </c>
    </row>
    <row r="272" spans="1:4" x14ac:dyDescent="0.25">
      <c r="A272" s="25" t="s">
        <v>302</v>
      </c>
      <c r="B272" s="41">
        <v>52</v>
      </c>
      <c r="D272" s="11">
        <v>526240</v>
      </c>
    </row>
    <row r="273" spans="1:4" ht="15.75" thickBot="1" x14ac:dyDescent="0.3">
      <c r="A273" s="34" t="s">
        <v>91</v>
      </c>
      <c r="B273" s="42">
        <v>156</v>
      </c>
      <c r="D273" s="11">
        <v>1578720</v>
      </c>
    </row>
    <row r="274" spans="1:4" ht="15.75" thickBot="1" x14ac:dyDescent="0.3">
      <c r="A274" s="43" t="s">
        <v>92</v>
      </c>
      <c r="B274" s="44">
        <v>206</v>
      </c>
      <c r="D274" s="11">
        <v>2084720</v>
      </c>
    </row>
    <row r="275" spans="1:4" ht="15.75" customHeight="1" x14ac:dyDescent="0.25">
      <c r="A275" s="138" t="s">
        <v>307</v>
      </c>
      <c r="B275" s="139"/>
      <c r="D275" s="11"/>
    </row>
    <row r="276" spans="1:4" ht="60" x14ac:dyDescent="0.25">
      <c r="A276" s="25" t="s">
        <v>239</v>
      </c>
      <c r="B276" s="41">
        <v>50</v>
      </c>
      <c r="D276" s="11">
        <v>493994.99999999994</v>
      </c>
    </row>
    <row r="277" spans="1:4" x14ac:dyDescent="0.25">
      <c r="A277" s="34" t="s">
        <v>69</v>
      </c>
      <c r="B277" s="42">
        <v>50</v>
      </c>
      <c r="D277" s="11">
        <v>493994.99999999994</v>
      </c>
    </row>
    <row r="278" spans="1:4" x14ac:dyDescent="0.25">
      <c r="A278" s="25" t="s">
        <v>300</v>
      </c>
      <c r="B278" s="41">
        <v>52</v>
      </c>
      <c r="D278" s="11">
        <v>513754.79999999993</v>
      </c>
    </row>
    <row r="279" spans="1:4" x14ac:dyDescent="0.25">
      <c r="A279" s="25" t="s">
        <v>301</v>
      </c>
      <c r="B279" s="41">
        <v>52</v>
      </c>
      <c r="D279" s="11">
        <v>513754.79999999993</v>
      </c>
    </row>
    <row r="280" spans="1:4" x14ac:dyDescent="0.25">
      <c r="A280" s="25" t="s">
        <v>302</v>
      </c>
      <c r="B280" s="41">
        <v>52</v>
      </c>
      <c r="D280" s="11">
        <v>513754.79999999993</v>
      </c>
    </row>
    <row r="281" spans="1:4" ht="15.75" thickBot="1" x14ac:dyDescent="0.3">
      <c r="A281" s="34" t="s">
        <v>91</v>
      </c>
      <c r="B281" s="42">
        <v>156</v>
      </c>
      <c r="D281" s="11">
        <v>1541264.4</v>
      </c>
    </row>
    <row r="282" spans="1:4" ht="15.75" thickBot="1" x14ac:dyDescent="0.3">
      <c r="A282" s="43" t="s">
        <v>92</v>
      </c>
      <c r="B282" s="44">
        <v>206</v>
      </c>
      <c r="D282" s="11">
        <v>2035259.4</v>
      </c>
    </row>
    <row r="283" spans="1:4" ht="15.75" customHeight="1" x14ac:dyDescent="0.25">
      <c r="A283" s="138" t="s">
        <v>308</v>
      </c>
      <c r="B283" s="139"/>
      <c r="D283" s="11"/>
    </row>
    <row r="284" spans="1:4" ht="60" x14ac:dyDescent="0.25">
      <c r="A284" s="25" t="s">
        <v>239</v>
      </c>
      <c r="B284" s="41">
        <v>50</v>
      </c>
      <c r="D284" s="11">
        <v>493994.99999999994</v>
      </c>
    </row>
    <row r="285" spans="1:4" x14ac:dyDescent="0.25">
      <c r="A285" s="34" t="s">
        <v>69</v>
      </c>
      <c r="B285" s="42">
        <v>50</v>
      </c>
      <c r="D285" s="11">
        <v>493994.99999999994</v>
      </c>
    </row>
    <row r="286" spans="1:4" x14ac:dyDescent="0.25">
      <c r="A286" s="25" t="s">
        <v>300</v>
      </c>
      <c r="B286" s="41">
        <v>51</v>
      </c>
      <c r="D286" s="11">
        <v>503874.89999999991</v>
      </c>
    </row>
    <row r="287" spans="1:4" x14ac:dyDescent="0.25">
      <c r="A287" s="25" t="s">
        <v>301</v>
      </c>
      <c r="B287" s="41">
        <v>51</v>
      </c>
      <c r="D287" s="11">
        <v>503874.89999999991</v>
      </c>
    </row>
    <row r="288" spans="1:4" x14ac:dyDescent="0.25">
      <c r="A288" s="25" t="s">
        <v>302</v>
      </c>
      <c r="B288" s="41">
        <v>51</v>
      </c>
      <c r="D288" s="11">
        <v>503874.89999999991</v>
      </c>
    </row>
    <row r="289" spans="1:4" ht="15.75" thickBot="1" x14ac:dyDescent="0.3">
      <c r="A289" s="34" t="s">
        <v>91</v>
      </c>
      <c r="B289" s="42">
        <v>153</v>
      </c>
      <c r="D289" s="11">
        <v>1511624.6999999997</v>
      </c>
    </row>
    <row r="290" spans="1:4" ht="15.75" thickBot="1" x14ac:dyDescent="0.3">
      <c r="A290" s="43" t="s">
        <v>92</v>
      </c>
      <c r="B290" s="44">
        <v>203</v>
      </c>
      <c r="D290" s="11">
        <v>2005619.6999999997</v>
      </c>
    </row>
    <row r="291" spans="1:4" ht="15.75" customHeight="1" x14ac:dyDescent="0.25">
      <c r="A291" s="138" t="s">
        <v>309</v>
      </c>
      <c r="B291" s="139"/>
      <c r="D291" s="11"/>
    </row>
    <row r="292" spans="1:4" ht="30" x14ac:dyDescent="0.25">
      <c r="A292" s="25" t="s">
        <v>222</v>
      </c>
      <c r="B292" s="41">
        <v>1100</v>
      </c>
      <c r="D292" s="11">
        <v>2750000</v>
      </c>
    </row>
    <row r="293" spans="1:4" ht="15.75" thickBot="1" x14ac:dyDescent="0.3">
      <c r="A293" s="34" t="s">
        <v>65</v>
      </c>
      <c r="B293" s="42">
        <v>1100</v>
      </c>
      <c r="D293" s="11">
        <v>2750000</v>
      </c>
    </row>
    <row r="294" spans="1:4" ht="15.75" thickBot="1" x14ac:dyDescent="0.3">
      <c r="A294" s="43" t="s">
        <v>92</v>
      </c>
      <c r="B294" s="44">
        <v>1100</v>
      </c>
      <c r="D294" s="11">
        <v>2750000</v>
      </c>
    </row>
    <row r="295" spans="1:4" ht="15.75" customHeight="1" x14ac:dyDescent="0.25">
      <c r="A295" s="138" t="s">
        <v>310</v>
      </c>
      <c r="B295" s="139"/>
      <c r="D295" s="11"/>
    </row>
    <row r="296" spans="1:4" ht="30" x14ac:dyDescent="0.25">
      <c r="A296" s="25" t="s">
        <v>263</v>
      </c>
      <c r="B296" s="41">
        <v>14400</v>
      </c>
      <c r="D296" s="11">
        <v>8409600</v>
      </c>
    </row>
    <row r="297" spans="1:4" x14ac:dyDescent="0.25">
      <c r="A297" s="34" t="s">
        <v>35</v>
      </c>
      <c r="B297" s="42">
        <v>14400</v>
      </c>
      <c r="D297" s="11">
        <v>8409600</v>
      </c>
    </row>
    <row r="298" spans="1:4" ht="30" x14ac:dyDescent="0.25">
      <c r="A298" s="25" t="s">
        <v>279</v>
      </c>
      <c r="B298" s="41">
        <v>25532</v>
      </c>
      <c r="D298" s="11">
        <v>14910688</v>
      </c>
    </row>
    <row r="299" spans="1:4" ht="30" x14ac:dyDescent="0.25">
      <c r="A299" s="25" t="s">
        <v>295</v>
      </c>
      <c r="B299" s="41">
        <v>10000</v>
      </c>
      <c r="D299" s="11">
        <v>5840000</v>
      </c>
    </row>
    <row r="300" spans="1:4" ht="30" x14ac:dyDescent="0.25">
      <c r="A300" s="25" t="s">
        <v>227</v>
      </c>
      <c r="B300" s="41">
        <v>41218</v>
      </c>
      <c r="D300" s="11">
        <v>24071312</v>
      </c>
    </row>
    <row r="301" spans="1:4" ht="45" x14ac:dyDescent="0.25">
      <c r="A301" s="25" t="s">
        <v>228</v>
      </c>
      <c r="B301" s="41">
        <v>25000</v>
      </c>
      <c r="D301" s="11">
        <v>14600000</v>
      </c>
    </row>
    <row r="302" spans="1:4" x14ac:dyDescent="0.25">
      <c r="A302" s="34" t="s">
        <v>48</v>
      </c>
      <c r="B302" s="42">
        <v>101750</v>
      </c>
      <c r="D302" s="11">
        <v>59422000</v>
      </c>
    </row>
    <row r="303" spans="1:4" ht="30" x14ac:dyDescent="0.25">
      <c r="A303" s="25" t="s">
        <v>243</v>
      </c>
      <c r="B303" s="41">
        <v>50300</v>
      </c>
      <c r="D303" s="11">
        <v>29375200</v>
      </c>
    </row>
    <row r="304" spans="1:4" ht="45" x14ac:dyDescent="0.25">
      <c r="A304" s="25" t="s">
        <v>237</v>
      </c>
      <c r="B304" s="41">
        <v>36000</v>
      </c>
      <c r="D304" s="11">
        <v>21024000</v>
      </c>
    </row>
    <row r="305" spans="1:4" ht="30" x14ac:dyDescent="0.25">
      <c r="A305" s="25" t="s">
        <v>222</v>
      </c>
      <c r="B305" s="41">
        <v>40365</v>
      </c>
      <c r="D305" s="11">
        <v>23573160</v>
      </c>
    </row>
    <row r="306" spans="1:4" x14ac:dyDescent="0.25">
      <c r="A306" s="34" t="s">
        <v>65</v>
      </c>
      <c r="B306" s="42">
        <v>126665</v>
      </c>
      <c r="D306" s="11">
        <v>73972360</v>
      </c>
    </row>
    <row r="307" spans="1:4" ht="60" x14ac:dyDescent="0.25">
      <c r="A307" s="25" t="s">
        <v>239</v>
      </c>
      <c r="B307" s="41">
        <v>21617</v>
      </c>
      <c r="D307" s="11">
        <v>12624328</v>
      </c>
    </row>
    <row r="308" spans="1:4" ht="60" x14ac:dyDescent="0.25">
      <c r="A308" s="25" t="s">
        <v>240</v>
      </c>
      <c r="B308" s="41">
        <v>30474</v>
      </c>
      <c r="D308" s="11">
        <v>17796816</v>
      </c>
    </row>
    <row r="309" spans="1:4" x14ac:dyDescent="0.25">
      <c r="A309" s="34" t="s">
        <v>69</v>
      </c>
      <c r="B309" s="42">
        <v>52091</v>
      </c>
      <c r="D309" s="11">
        <f>SUM(D307:D308)</f>
        <v>30421144</v>
      </c>
    </row>
    <row r="310" spans="1:4" x14ac:dyDescent="0.25">
      <c r="A310" s="25" t="s">
        <v>301</v>
      </c>
      <c r="B310" s="41">
        <v>7500</v>
      </c>
      <c r="D310" s="11">
        <v>4380000</v>
      </c>
    </row>
    <row r="311" spans="1:4" ht="30" x14ac:dyDescent="0.25">
      <c r="A311" s="25" t="s">
        <v>311</v>
      </c>
      <c r="B311" s="41">
        <v>10</v>
      </c>
      <c r="D311" s="11">
        <v>5840</v>
      </c>
    </row>
    <row r="312" spans="1:4" ht="15.75" thickBot="1" x14ac:dyDescent="0.3">
      <c r="A312" s="34" t="s">
        <v>91</v>
      </c>
      <c r="B312" s="42">
        <v>7510</v>
      </c>
      <c r="D312" s="11">
        <f>SUM(D310:D311)</f>
        <v>4385840</v>
      </c>
    </row>
    <row r="313" spans="1:4" ht="15.75" thickBot="1" x14ac:dyDescent="0.3">
      <c r="A313" s="43" t="s">
        <v>92</v>
      </c>
      <c r="B313" s="44">
        <v>302416</v>
      </c>
      <c r="D313" s="11">
        <f>D297+D302+D306+D309+D312</f>
        <v>176610944</v>
      </c>
    </row>
    <row r="314" spans="1:4" ht="15.75" customHeight="1" x14ac:dyDescent="0.25">
      <c r="A314" s="138" t="s">
        <v>312</v>
      </c>
      <c r="B314" s="139"/>
      <c r="D314" s="11"/>
    </row>
    <row r="315" spans="1:4" ht="30" x14ac:dyDescent="0.25">
      <c r="A315" s="25" t="s">
        <v>225</v>
      </c>
      <c r="B315" s="41">
        <v>16085</v>
      </c>
      <c r="D315" s="11">
        <v>67846530</v>
      </c>
    </row>
    <row r="316" spans="1:4" ht="15.75" thickBot="1" x14ac:dyDescent="0.3">
      <c r="A316" s="34" t="s">
        <v>91</v>
      </c>
      <c r="B316" s="42">
        <v>16085</v>
      </c>
      <c r="D316" s="11">
        <f>SUM(D315)</f>
        <v>67846530</v>
      </c>
    </row>
    <row r="317" spans="1:4" ht="15.75" thickBot="1" x14ac:dyDescent="0.3">
      <c r="A317" s="43" t="s">
        <v>92</v>
      </c>
      <c r="B317" s="44">
        <v>16085</v>
      </c>
      <c r="D317" s="11">
        <f>D316</f>
        <v>67846530</v>
      </c>
    </row>
    <row r="318" spans="1:4" ht="15.75" customHeight="1" x14ac:dyDescent="0.25">
      <c r="A318" s="138" t="s">
        <v>313</v>
      </c>
      <c r="B318" s="139"/>
      <c r="D318" s="11"/>
    </row>
    <row r="319" spans="1:4" ht="45" x14ac:dyDescent="0.25">
      <c r="A319" s="25" t="s">
        <v>237</v>
      </c>
      <c r="B319" s="41">
        <v>180</v>
      </c>
      <c r="D319" s="11">
        <v>941457.59999999986</v>
      </c>
    </row>
    <row r="320" spans="1:4" x14ac:dyDescent="0.25">
      <c r="A320" s="34" t="s">
        <v>65</v>
      </c>
      <c r="B320" s="42">
        <v>180</v>
      </c>
      <c r="D320" s="11">
        <v>941457.59999999986</v>
      </c>
    </row>
    <row r="321" spans="1:4" ht="30" x14ac:dyDescent="0.25">
      <c r="A321" s="25" t="s">
        <v>225</v>
      </c>
      <c r="B321" s="41">
        <v>13545</v>
      </c>
      <c r="D321" s="11">
        <v>70844684.399999991</v>
      </c>
    </row>
    <row r="322" spans="1:4" ht="15.75" thickBot="1" x14ac:dyDescent="0.3">
      <c r="A322" s="34" t="s">
        <v>91</v>
      </c>
      <c r="B322" s="42">
        <v>13545</v>
      </c>
      <c r="D322" s="11">
        <f>SUM(D321)</f>
        <v>70844684.399999991</v>
      </c>
    </row>
    <row r="323" spans="1:4" ht="15.75" thickBot="1" x14ac:dyDescent="0.3">
      <c r="A323" s="43" t="s">
        <v>92</v>
      </c>
      <c r="B323" s="44">
        <v>13725</v>
      </c>
      <c r="D323" s="11">
        <f>D320+D322</f>
        <v>71786141.999999985</v>
      </c>
    </row>
    <row r="324" spans="1:4" ht="15.75" customHeight="1" x14ac:dyDescent="0.25">
      <c r="A324" s="138" t="s">
        <v>314</v>
      </c>
      <c r="B324" s="139"/>
      <c r="D324" s="11"/>
    </row>
    <row r="325" spans="1:4" ht="60" x14ac:dyDescent="0.25">
      <c r="A325" s="25" t="s">
        <v>240</v>
      </c>
      <c r="B325" s="41">
        <v>1200</v>
      </c>
      <c r="D325" s="11">
        <v>37722000</v>
      </c>
    </row>
    <row r="326" spans="1:4" x14ac:dyDescent="0.25">
      <c r="A326" s="34" t="s">
        <v>69</v>
      </c>
      <c r="B326" s="42">
        <v>1200</v>
      </c>
      <c r="D326" s="11">
        <v>37722000</v>
      </c>
    </row>
    <row r="327" spans="1:4" ht="30" x14ac:dyDescent="0.25">
      <c r="A327" s="25" t="s">
        <v>315</v>
      </c>
      <c r="B327" s="41">
        <v>0</v>
      </c>
    </row>
    <row r="328" spans="1:4" ht="30" x14ac:dyDescent="0.25">
      <c r="A328" s="25" t="s">
        <v>316</v>
      </c>
      <c r="B328" s="41">
        <v>0</v>
      </c>
    </row>
    <row r="329" spans="1:4" ht="15.75" thickBot="1" x14ac:dyDescent="0.3">
      <c r="A329" s="34" t="s">
        <v>91</v>
      </c>
      <c r="B329" s="42">
        <v>0</v>
      </c>
    </row>
    <row r="330" spans="1:4" ht="15.75" thickBot="1" x14ac:dyDescent="0.3">
      <c r="A330" s="43" t="s">
        <v>92</v>
      </c>
      <c r="B330" s="44">
        <v>1200</v>
      </c>
      <c r="D330" s="11">
        <v>37722000</v>
      </c>
    </row>
    <row r="331" spans="1:4" ht="15.75" customHeight="1" x14ac:dyDescent="0.25">
      <c r="A331" s="138" t="s">
        <v>317</v>
      </c>
      <c r="B331" s="139"/>
      <c r="D331" s="11"/>
    </row>
    <row r="332" spans="1:4" ht="30" x14ac:dyDescent="0.25">
      <c r="A332" s="25" t="s">
        <v>279</v>
      </c>
      <c r="B332" s="41">
        <v>4660</v>
      </c>
      <c r="D332" s="11">
        <v>3161250.8</v>
      </c>
    </row>
    <row r="333" spans="1:4" x14ac:dyDescent="0.25">
      <c r="A333" s="34" t="s">
        <v>48</v>
      </c>
      <c r="B333" s="42">
        <v>4660</v>
      </c>
      <c r="D333" s="11">
        <v>3161250.8</v>
      </c>
    </row>
    <row r="334" spans="1:4" ht="45" x14ac:dyDescent="0.25">
      <c r="A334" s="25" t="s">
        <v>237</v>
      </c>
      <c r="B334" s="41">
        <v>5600</v>
      </c>
      <c r="D334" s="11">
        <v>3798928</v>
      </c>
    </row>
    <row r="335" spans="1:4" ht="30" x14ac:dyDescent="0.25">
      <c r="A335" s="25" t="s">
        <v>222</v>
      </c>
      <c r="B335" s="41">
        <v>5800</v>
      </c>
      <c r="D335" s="11">
        <v>3934604</v>
      </c>
    </row>
    <row r="336" spans="1:4" x14ac:dyDescent="0.25">
      <c r="A336" s="34" t="s">
        <v>65</v>
      </c>
      <c r="B336" s="42">
        <v>11400</v>
      </c>
      <c r="D336" s="11">
        <v>7733532</v>
      </c>
    </row>
    <row r="337" spans="1:4" ht="60" x14ac:dyDescent="0.25">
      <c r="A337" s="25" t="s">
        <v>240</v>
      </c>
      <c r="B337" s="41">
        <v>2100</v>
      </c>
      <c r="D337" s="11">
        <v>1424598</v>
      </c>
    </row>
    <row r="338" spans="1:4" ht="15.75" thickBot="1" x14ac:dyDescent="0.3">
      <c r="A338" s="34" t="s">
        <v>69</v>
      </c>
      <c r="B338" s="42">
        <v>2100</v>
      </c>
      <c r="D338" s="11">
        <f>D337</f>
        <v>1424598</v>
      </c>
    </row>
    <row r="339" spans="1:4" ht="15.75" thickBot="1" x14ac:dyDescent="0.3">
      <c r="A339" s="43" t="s">
        <v>92</v>
      </c>
      <c r="B339" s="44">
        <v>18160</v>
      </c>
      <c r="D339" s="11">
        <f>D338+D336+D333</f>
        <v>12319380.800000001</v>
      </c>
    </row>
    <row r="340" spans="1:4" x14ac:dyDescent="0.25">
      <c r="A340" s="138" t="s">
        <v>318</v>
      </c>
      <c r="B340" s="139"/>
      <c r="D340" s="11"/>
    </row>
    <row r="341" spans="1:4" ht="30" x14ac:dyDescent="0.25">
      <c r="A341" s="25" t="s">
        <v>252</v>
      </c>
      <c r="B341" s="41">
        <v>321</v>
      </c>
      <c r="D341" s="11">
        <v>225342</v>
      </c>
    </row>
    <row r="342" spans="1:4" x14ac:dyDescent="0.25">
      <c r="A342" s="34" t="s">
        <v>35</v>
      </c>
      <c r="B342" s="42">
        <v>321</v>
      </c>
      <c r="D342" s="11">
        <v>225342</v>
      </c>
    </row>
    <row r="343" spans="1:4" ht="30" x14ac:dyDescent="0.25">
      <c r="A343" s="25" t="s">
        <v>279</v>
      </c>
      <c r="B343" s="41">
        <v>1800</v>
      </c>
      <c r="D343" s="11">
        <v>1263600</v>
      </c>
    </row>
    <row r="344" spans="1:4" x14ac:dyDescent="0.25">
      <c r="A344" s="34" t="s">
        <v>48</v>
      </c>
      <c r="B344" s="42">
        <v>1800</v>
      </c>
      <c r="D344" s="11">
        <v>1263600</v>
      </c>
    </row>
    <row r="345" spans="1:4" ht="30" x14ac:dyDescent="0.25">
      <c r="A345" s="25" t="s">
        <v>284</v>
      </c>
      <c r="B345" s="41">
        <v>471</v>
      </c>
      <c r="D345" s="11">
        <v>330642</v>
      </c>
    </row>
    <row r="346" spans="1:4" x14ac:dyDescent="0.25">
      <c r="A346" s="25" t="s">
        <v>319</v>
      </c>
      <c r="B346" s="41">
        <v>3100</v>
      </c>
      <c r="D346" s="11">
        <v>2176200</v>
      </c>
    </row>
    <row r="347" spans="1:4" x14ac:dyDescent="0.25">
      <c r="A347" s="25" t="s">
        <v>320</v>
      </c>
      <c r="B347" s="41">
        <v>4500</v>
      </c>
      <c r="D347" s="11">
        <v>3159000</v>
      </c>
    </row>
    <row r="348" spans="1:4" x14ac:dyDescent="0.25">
      <c r="A348" s="25" t="s">
        <v>321</v>
      </c>
      <c r="B348" s="41">
        <v>1200</v>
      </c>
      <c r="D348" s="11">
        <v>842400</v>
      </c>
    </row>
    <row r="349" spans="1:4" ht="30" x14ac:dyDescent="0.25">
      <c r="A349" s="25" t="s">
        <v>322</v>
      </c>
      <c r="B349" s="41">
        <v>3000</v>
      </c>
      <c r="D349" s="11">
        <v>2106000</v>
      </c>
    </row>
    <row r="350" spans="1:4" x14ac:dyDescent="0.25">
      <c r="A350" s="25" t="s">
        <v>323</v>
      </c>
      <c r="B350" s="41">
        <v>100</v>
      </c>
      <c r="D350" s="11">
        <v>70200</v>
      </c>
    </row>
    <row r="351" spans="1:4" ht="30" x14ac:dyDescent="0.25">
      <c r="A351" s="25" t="s">
        <v>324</v>
      </c>
      <c r="B351" s="41">
        <v>720</v>
      </c>
      <c r="D351" s="11">
        <v>505440</v>
      </c>
    </row>
    <row r="352" spans="1:4" ht="30" x14ac:dyDescent="0.25">
      <c r="A352" s="25" t="s">
        <v>325</v>
      </c>
      <c r="B352" s="41">
        <v>2400</v>
      </c>
      <c r="D352" s="11">
        <v>1684800</v>
      </c>
    </row>
    <row r="353" spans="1:4" ht="15.75" thickBot="1" x14ac:dyDescent="0.3">
      <c r="A353" s="34" t="s">
        <v>91</v>
      </c>
      <c r="B353" s="42">
        <v>15491</v>
      </c>
      <c r="D353" s="11">
        <f>SUM(D345:D352)</f>
        <v>10874682</v>
      </c>
    </row>
    <row r="354" spans="1:4" ht="15.75" thickBot="1" x14ac:dyDescent="0.3">
      <c r="A354" s="43" t="s">
        <v>92</v>
      </c>
      <c r="B354" s="44">
        <v>17612</v>
      </c>
      <c r="D354" s="11">
        <f>D342+D344+D353</f>
        <v>12363624</v>
      </c>
    </row>
    <row r="355" spans="1:4" x14ac:dyDescent="0.25">
      <c r="A355" s="138" t="s">
        <v>326</v>
      </c>
      <c r="B355" s="139"/>
      <c r="D355" s="11"/>
    </row>
    <row r="356" spans="1:4" ht="30" x14ac:dyDescent="0.25">
      <c r="A356" s="25" t="s">
        <v>250</v>
      </c>
      <c r="B356" s="41">
        <v>360</v>
      </c>
      <c r="D356" s="11">
        <v>277084.79999999999</v>
      </c>
    </row>
    <row r="357" spans="1:4" ht="30" x14ac:dyDescent="0.25">
      <c r="A357" s="25" t="s">
        <v>254</v>
      </c>
      <c r="B357" s="41">
        <v>400</v>
      </c>
      <c r="D357" s="11">
        <v>307872</v>
      </c>
    </row>
    <row r="358" spans="1:4" ht="30" x14ac:dyDescent="0.25">
      <c r="A358" s="25" t="s">
        <v>265</v>
      </c>
      <c r="B358" s="41">
        <v>150</v>
      </c>
      <c r="D358" s="11">
        <v>115452</v>
      </c>
    </row>
    <row r="359" spans="1:4" ht="30" x14ac:dyDescent="0.25">
      <c r="A359" s="25" t="s">
        <v>271</v>
      </c>
      <c r="B359" s="41">
        <v>50</v>
      </c>
      <c r="D359" s="11">
        <v>38484.000000000007</v>
      </c>
    </row>
    <row r="360" spans="1:4" ht="30" x14ac:dyDescent="0.25">
      <c r="A360" s="25" t="s">
        <v>273</v>
      </c>
      <c r="B360" s="41">
        <v>440</v>
      </c>
      <c r="D360" s="11">
        <v>338659.19999999995</v>
      </c>
    </row>
    <row r="361" spans="1:4" x14ac:dyDescent="0.25">
      <c r="A361" s="34" t="s">
        <v>35</v>
      </c>
      <c r="B361" s="42">
        <v>1400</v>
      </c>
      <c r="D361" s="11">
        <v>1077552</v>
      </c>
    </row>
    <row r="362" spans="1:4" ht="30" x14ac:dyDescent="0.25">
      <c r="A362" s="25" t="s">
        <v>275</v>
      </c>
      <c r="B362" s="41">
        <v>400</v>
      </c>
      <c r="D362" s="11">
        <v>307872</v>
      </c>
    </row>
    <row r="363" spans="1:4" ht="30" x14ac:dyDescent="0.25">
      <c r="A363" s="25" t="s">
        <v>327</v>
      </c>
      <c r="B363" s="41">
        <v>750</v>
      </c>
      <c r="D363" s="11">
        <v>577260</v>
      </c>
    </row>
    <row r="364" spans="1:4" ht="30" x14ac:dyDescent="0.25">
      <c r="A364" s="25" t="s">
        <v>295</v>
      </c>
      <c r="B364" s="41">
        <v>697</v>
      </c>
      <c r="D364" s="11">
        <v>536466.96</v>
      </c>
    </row>
    <row r="365" spans="1:4" ht="30" x14ac:dyDescent="0.25">
      <c r="A365" s="25" t="s">
        <v>227</v>
      </c>
      <c r="B365" s="41">
        <v>180</v>
      </c>
      <c r="D365" s="11">
        <v>138542.39999999999</v>
      </c>
    </row>
    <row r="366" spans="1:4" ht="45" x14ac:dyDescent="0.25">
      <c r="A366" s="25" t="s">
        <v>228</v>
      </c>
      <c r="B366" s="41">
        <v>2000</v>
      </c>
      <c r="D366" s="11">
        <v>1539360</v>
      </c>
    </row>
    <row r="367" spans="1:4" ht="30" x14ac:dyDescent="0.25">
      <c r="A367" s="25" t="s">
        <v>277</v>
      </c>
      <c r="B367" s="41">
        <v>940</v>
      </c>
      <c r="D367" s="11">
        <v>723499.20000000007</v>
      </c>
    </row>
    <row r="368" spans="1:4" ht="30" x14ac:dyDescent="0.25">
      <c r="A368" s="25" t="s">
        <v>296</v>
      </c>
      <c r="B368" s="41">
        <v>2500</v>
      </c>
      <c r="D368" s="11">
        <v>1924200</v>
      </c>
    </row>
    <row r="369" spans="1:4" x14ac:dyDescent="0.25">
      <c r="A369" s="34" t="s">
        <v>48</v>
      </c>
      <c r="B369" s="42">
        <v>7467</v>
      </c>
      <c r="D369" s="11">
        <v>5747200.5600000005</v>
      </c>
    </row>
    <row r="370" spans="1:4" ht="30" x14ac:dyDescent="0.25">
      <c r="A370" s="25" t="s">
        <v>328</v>
      </c>
      <c r="B370" s="41">
        <v>800</v>
      </c>
      <c r="D370" s="11">
        <v>615744</v>
      </c>
    </row>
    <row r="371" spans="1:4" ht="45" x14ac:dyDescent="0.25">
      <c r="A371" s="25" t="s">
        <v>237</v>
      </c>
      <c r="B371" s="41">
        <v>100</v>
      </c>
      <c r="D371" s="11">
        <v>76968</v>
      </c>
    </row>
    <row r="372" spans="1:4" ht="30" x14ac:dyDescent="0.25">
      <c r="A372" s="25" t="s">
        <v>222</v>
      </c>
      <c r="B372" s="41">
        <v>1500</v>
      </c>
      <c r="D372" s="11">
        <v>1154520</v>
      </c>
    </row>
    <row r="373" spans="1:4" x14ac:dyDescent="0.25">
      <c r="A373" s="34" t="s">
        <v>65</v>
      </c>
      <c r="B373" s="42">
        <v>2400</v>
      </c>
      <c r="D373" s="11">
        <v>1847232</v>
      </c>
    </row>
    <row r="374" spans="1:4" ht="60" x14ac:dyDescent="0.25">
      <c r="A374" s="25" t="s">
        <v>240</v>
      </c>
      <c r="B374" s="41">
        <v>5350</v>
      </c>
      <c r="D374" s="11">
        <v>4117787.9999999995</v>
      </c>
    </row>
    <row r="375" spans="1:4" ht="30" x14ac:dyDescent="0.25">
      <c r="A375" s="25" t="s">
        <v>298</v>
      </c>
      <c r="B375" s="41">
        <v>700</v>
      </c>
      <c r="D375" s="11">
        <v>538775.99999999988</v>
      </c>
    </row>
    <row r="376" spans="1:4" x14ac:dyDescent="0.25">
      <c r="A376" s="34" t="s">
        <v>69</v>
      </c>
      <c r="B376" s="42">
        <v>6050</v>
      </c>
      <c r="D376" s="11">
        <v>4656563.9999999991</v>
      </c>
    </row>
    <row r="377" spans="1:4" ht="30" x14ac:dyDescent="0.25">
      <c r="A377" s="25" t="s">
        <v>284</v>
      </c>
      <c r="B377" s="41">
        <v>276</v>
      </c>
      <c r="D377" s="11">
        <v>212431.68</v>
      </c>
    </row>
    <row r="378" spans="1:4" x14ac:dyDescent="0.25">
      <c r="A378" s="25" t="s">
        <v>319</v>
      </c>
      <c r="B378" s="41">
        <v>3100</v>
      </c>
      <c r="D378" s="11">
        <v>2386007.9999999995</v>
      </c>
    </row>
    <row r="379" spans="1:4" x14ac:dyDescent="0.25">
      <c r="A379" s="25" t="s">
        <v>320</v>
      </c>
      <c r="B379" s="41">
        <v>4500</v>
      </c>
      <c r="D379" s="11">
        <v>3463560</v>
      </c>
    </row>
    <row r="380" spans="1:4" x14ac:dyDescent="0.25">
      <c r="A380" s="25" t="s">
        <v>321</v>
      </c>
      <c r="B380" s="41">
        <v>480</v>
      </c>
      <c r="D380" s="11">
        <v>369446.40000000008</v>
      </c>
    </row>
    <row r="381" spans="1:4" ht="30" x14ac:dyDescent="0.25">
      <c r="A381" s="25" t="s">
        <v>322</v>
      </c>
      <c r="B381" s="41">
        <v>3000</v>
      </c>
      <c r="D381" s="11">
        <v>2309039.9999999995</v>
      </c>
    </row>
    <row r="382" spans="1:4" x14ac:dyDescent="0.25">
      <c r="A382" s="25" t="s">
        <v>329</v>
      </c>
      <c r="B382" s="41">
        <v>2500</v>
      </c>
      <c r="D382" s="11">
        <v>1924200</v>
      </c>
    </row>
    <row r="383" spans="1:4" x14ac:dyDescent="0.25">
      <c r="A383" s="25" t="s">
        <v>330</v>
      </c>
      <c r="B383" s="41">
        <v>1700</v>
      </c>
      <c r="D383" s="11">
        <v>1308456</v>
      </c>
    </row>
    <row r="384" spans="1:4" ht="30" x14ac:dyDescent="0.25">
      <c r="A384" s="25" t="s">
        <v>324</v>
      </c>
      <c r="B384" s="41">
        <v>1280</v>
      </c>
      <c r="D384" s="11">
        <v>985190.39999999979</v>
      </c>
    </row>
    <row r="385" spans="1:4" x14ac:dyDescent="0.25">
      <c r="A385" s="25" t="s">
        <v>331</v>
      </c>
      <c r="B385" s="41">
        <v>1000</v>
      </c>
      <c r="D385" s="11">
        <v>769679.99999999977</v>
      </c>
    </row>
    <row r="386" spans="1:4" ht="30" x14ac:dyDescent="0.25">
      <c r="A386" s="25" t="s">
        <v>225</v>
      </c>
      <c r="B386" s="41">
        <v>300</v>
      </c>
      <c r="D386" s="11">
        <v>230904</v>
      </c>
    </row>
    <row r="387" spans="1:4" ht="30" x14ac:dyDescent="0.25">
      <c r="A387" s="25" t="s">
        <v>325</v>
      </c>
      <c r="B387" s="41">
        <v>4800</v>
      </c>
      <c r="D387" s="11">
        <v>3694464</v>
      </c>
    </row>
    <row r="388" spans="1:4" ht="15.75" thickBot="1" x14ac:dyDescent="0.3">
      <c r="A388" s="34" t="s">
        <v>91</v>
      </c>
      <c r="B388" s="42">
        <v>22936</v>
      </c>
      <c r="D388" s="11">
        <f>SUM(D377:D387)</f>
        <v>17653380.48</v>
      </c>
    </row>
    <row r="389" spans="1:4" ht="15.75" thickBot="1" x14ac:dyDescent="0.3">
      <c r="A389" s="43" t="s">
        <v>92</v>
      </c>
      <c r="B389" s="44">
        <v>40253</v>
      </c>
      <c r="D389" s="11">
        <f>D361+D369+D373+D376+D388</f>
        <v>30981929.039999999</v>
      </c>
    </row>
    <row r="390" spans="1:4" x14ac:dyDescent="0.25">
      <c r="A390" s="138" t="s">
        <v>332</v>
      </c>
      <c r="B390" s="139"/>
      <c r="D390" s="11"/>
    </row>
    <row r="391" spans="1:4" ht="30" x14ac:dyDescent="0.25">
      <c r="A391" s="25" t="s">
        <v>250</v>
      </c>
      <c r="B391" s="41">
        <v>1452</v>
      </c>
      <c r="D391" s="11">
        <v>917664</v>
      </c>
    </row>
    <row r="392" spans="1:4" ht="30" x14ac:dyDescent="0.25">
      <c r="A392" s="25" t="s">
        <v>251</v>
      </c>
      <c r="B392" s="41">
        <v>1382</v>
      </c>
      <c r="D392" s="11">
        <v>873424</v>
      </c>
    </row>
    <row r="393" spans="1:4" ht="30" x14ac:dyDescent="0.25">
      <c r="A393" s="25" t="s">
        <v>252</v>
      </c>
      <c r="B393" s="41">
        <v>480</v>
      </c>
      <c r="D393" s="11">
        <v>303360</v>
      </c>
    </row>
    <row r="394" spans="1:4" ht="30" x14ac:dyDescent="0.25">
      <c r="A394" s="25" t="s">
        <v>253</v>
      </c>
      <c r="B394" s="41">
        <v>25</v>
      </c>
      <c r="D394" s="11">
        <v>15800</v>
      </c>
    </row>
    <row r="395" spans="1:4" ht="30" x14ac:dyDescent="0.25">
      <c r="A395" s="25" t="s">
        <v>254</v>
      </c>
      <c r="B395" s="41">
        <v>1100</v>
      </c>
      <c r="D395" s="11">
        <v>695200</v>
      </c>
    </row>
    <row r="396" spans="1:4" ht="30" x14ac:dyDescent="0.25">
      <c r="A396" s="25" t="s">
        <v>255</v>
      </c>
      <c r="B396" s="41">
        <v>480</v>
      </c>
      <c r="D396" s="11">
        <v>303360</v>
      </c>
    </row>
    <row r="397" spans="1:4" ht="30" x14ac:dyDescent="0.25">
      <c r="A397" s="25" t="s">
        <v>256</v>
      </c>
      <c r="B397" s="41">
        <v>405</v>
      </c>
      <c r="D397" s="11">
        <v>255960</v>
      </c>
    </row>
    <row r="398" spans="1:4" ht="30" x14ac:dyDescent="0.25">
      <c r="A398" s="25" t="s">
        <v>257</v>
      </c>
      <c r="B398" s="41">
        <v>350</v>
      </c>
      <c r="D398" s="11">
        <v>221200</v>
      </c>
    </row>
    <row r="399" spans="1:4" ht="30" x14ac:dyDescent="0.25">
      <c r="A399" s="25" t="s">
        <v>261</v>
      </c>
      <c r="B399" s="41">
        <v>700</v>
      </c>
      <c r="D399" s="11">
        <v>442400</v>
      </c>
    </row>
    <row r="400" spans="1:4" ht="30" x14ac:dyDescent="0.25">
      <c r="A400" s="25" t="s">
        <v>262</v>
      </c>
      <c r="B400" s="41">
        <v>400</v>
      </c>
      <c r="D400" s="11">
        <v>252800</v>
      </c>
    </row>
    <row r="401" spans="1:4" ht="45" x14ac:dyDescent="0.25">
      <c r="A401" s="25" t="s">
        <v>264</v>
      </c>
      <c r="B401" s="41">
        <v>1430</v>
      </c>
      <c r="D401" s="11">
        <v>903760</v>
      </c>
    </row>
    <row r="402" spans="1:4" ht="30" x14ac:dyDescent="0.25">
      <c r="A402" s="25" t="s">
        <v>267</v>
      </c>
      <c r="B402" s="41">
        <v>950</v>
      </c>
      <c r="D402" s="11">
        <v>600400</v>
      </c>
    </row>
    <row r="403" spans="1:4" ht="30" x14ac:dyDescent="0.25">
      <c r="A403" s="25" t="s">
        <v>268</v>
      </c>
      <c r="B403" s="41">
        <v>2118</v>
      </c>
      <c r="D403" s="11">
        <v>1338576</v>
      </c>
    </row>
    <row r="404" spans="1:4" ht="30" x14ac:dyDescent="0.25">
      <c r="A404" s="25" t="s">
        <v>271</v>
      </c>
      <c r="B404" s="41">
        <v>650</v>
      </c>
      <c r="D404" s="11">
        <v>410800</v>
      </c>
    </row>
    <row r="405" spans="1:4" ht="30" x14ac:dyDescent="0.25">
      <c r="A405" s="25" t="s">
        <v>273</v>
      </c>
      <c r="B405" s="41">
        <v>3000</v>
      </c>
      <c r="D405" s="11">
        <v>1896000</v>
      </c>
    </row>
    <row r="406" spans="1:4" ht="30" x14ac:dyDescent="0.25">
      <c r="A406" s="25" t="s">
        <v>274</v>
      </c>
      <c r="B406" s="41">
        <v>1200</v>
      </c>
      <c r="D406" s="11">
        <v>758400</v>
      </c>
    </row>
    <row r="407" spans="1:4" x14ac:dyDescent="0.25">
      <c r="A407" s="34" t="s">
        <v>35</v>
      </c>
      <c r="B407" s="42">
        <v>16122</v>
      </c>
      <c r="D407" s="11">
        <f>SUM(D391:D406)</f>
        <v>10189104</v>
      </c>
    </row>
    <row r="408" spans="1:4" ht="30" x14ac:dyDescent="0.25">
      <c r="A408" s="25" t="s">
        <v>275</v>
      </c>
      <c r="B408" s="41">
        <v>600</v>
      </c>
      <c r="D408" s="11">
        <v>379200</v>
      </c>
    </row>
    <row r="409" spans="1:4" ht="30" x14ac:dyDescent="0.25">
      <c r="A409" s="25" t="s">
        <v>279</v>
      </c>
      <c r="B409" s="41">
        <v>1800</v>
      </c>
      <c r="D409" s="11">
        <v>1137600</v>
      </c>
    </row>
    <row r="410" spans="1:4" ht="30" x14ac:dyDescent="0.25">
      <c r="A410" s="25" t="s">
        <v>327</v>
      </c>
      <c r="B410" s="41">
        <v>1900</v>
      </c>
      <c r="D410" s="11">
        <v>1200800</v>
      </c>
    </row>
    <row r="411" spans="1:4" ht="30" x14ac:dyDescent="0.25">
      <c r="A411" s="25" t="s">
        <v>295</v>
      </c>
      <c r="B411" s="41">
        <v>623</v>
      </c>
      <c r="D411" s="11">
        <v>393736</v>
      </c>
    </row>
    <row r="412" spans="1:4" ht="30" x14ac:dyDescent="0.25">
      <c r="A412" s="25" t="s">
        <v>276</v>
      </c>
      <c r="B412" s="41">
        <v>9900</v>
      </c>
      <c r="D412" s="11">
        <v>6256800</v>
      </c>
    </row>
    <row r="413" spans="1:4" ht="30" x14ac:dyDescent="0.25">
      <c r="A413" s="25" t="s">
        <v>227</v>
      </c>
      <c r="B413" s="41">
        <v>1320</v>
      </c>
      <c r="D413" s="11">
        <v>834240</v>
      </c>
    </row>
    <row r="414" spans="1:4" ht="45" x14ac:dyDescent="0.25">
      <c r="A414" s="25" t="s">
        <v>228</v>
      </c>
      <c r="B414" s="41">
        <v>4797</v>
      </c>
      <c r="D414" s="11">
        <v>3031704</v>
      </c>
    </row>
    <row r="415" spans="1:4" ht="30" x14ac:dyDescent="0.25">
      <c r="A415" s="25" t="s">
        <v>277</v>
      </c>
      <c r="B415" s="41">
        <v>850</v>
      </c>
      <c r="D415" s="11">
        <v>537200</v>
      </c>
    </row>
    <row r="416" spans="1:4" ht="30" x14ac:dyDescent="0.25">
      <c r="A416" s="25" t="s">
        <v>296</v>
      </c>
      <c r="B416" s="41">
        <v>1300</v>
      </c>
      <c r="D416" s="11">
        <v>821600</v>
      </c>
    </row>
    <row r="417" spans="1:4" x14ac:dyDescent="0.25">
      <c r="A417" s="34" t="s">
        <v>48</v>
      </c>
      <c r="B417" s="42">
        <v>23090</v>
      </c>
      <c r="D417" s="40">
        <f>SUM(D408:D416)</f>
        <v>14592880</v>
      </c>
    </row>
    <row r="418" spans="1:4" ht="30" x14ac:dyDescent="0.25">
      <c r="A418" s="25" t="s">
        <v>328</v>
      </c>
      <c r="B418" s="41">
        <v>2000</v>
      </c>
      <c r="D418" s="11">
        <v>1264000</v>
      </c>
    </row>
    <row r="419" spans="1:4" ht="45" x14ac:dyDescent="0.25">
      <c r="A419" s="25" t="s">
        <v>237</v>
      </c>
      <c r="B419" s="41">
        <v>3200</v>
      </c>
      <c r="D419" s="11">
        <v>2022400</v>
      </c>
    </row>
    <row r="420" spans="1:4" ht="30" x14ac:dyDescent="0.25">
      <c r="A420" s="25" t="s">
        <v>283</v>
      </c>
      <c r="B420" s="41">
        <v>370</v>
      </c>
      <c r="D420" s="11">
        <v>233840</v>
      </c>
    </row>
    <row r="421" spans="1:4" ht="30" x14ac:dyDescent="0.25">
      <c r="A421" s="25" t="s">
        <v>222</v>
      </c>
      <c r="B421" s="41">
        <v>1500</v>
      </c>
      <c r="D421" s="11">
        <v>948000</v>
      </c>
    </row>
    <row r="422" spans="1:4" x14ac:dyDescent="0.25">
      <c r="A422" s="34" t="s">
        <v>65</v>
      </c>
      <c r="B422" s="42">
        <v>7070</v>
      </c>
      <c r="D422" s="11">
        <v>4468240</v>
      </c>
    </row>
    <row r="423" spans="1:4" ht="60" x14ac:dyDescent="0.25">
      <c r="A423" s="25" t="s">
        <v>240</v>
      </c>
      <c r="B423" s="41">
        <v>21000</v>
      </c>
      <c r="D423" s="11">
        <v>7584000</v>
      </c>
    </row>
    <row r="424" spans="1:4" ht="30" x14ac:dyDescent="0.25">
      <c r="A424" s="25" t="s">
        <v>298</v>
      </c>
      <c r="B424" s="41">
        <v>600</v>
      </c>
      <c r="D424" s="11">
        <v>379200</v>
      </c>
    </row>
    <row r="425" spans="1:4" x14ac:dyDescent="0.25">
      <c r="A425" s="34" t="s">
        <v>69</v>
      </c>
      <c r="B425" s="42">
        <v>12600</v>
      </c>
      <c r="D425" s="11">
        <f>D423+D424</f>
        <v>7963200</v>
      </c>
    </row>
    <row r="426" spans="1:4" ht="30" x14ac:dyDescent="0.25">
      <c r="A426" s="25" t="s">
        <v>284</v>
      </c>
      <c r="B426" s="41">
        <v>253</v>
      </c>
      <c r="D426" s="11">
        <v>159896</v>
      </c>
    </row>
    <row r="427" spans="1:4" x14ac:dyDescent="0.25">
      <c r="A427" s="25" t="s">
        <v>319</v>
      </c>
      <c r="B427" s="41">
        <v>1000</v>
      </c>
      <c r="D427" s="11">
        <v>632000</v>
      </c>
    </row>
    <row r="428" spans="1:4" x14ac:dyDescent="0.25">
      <c r="A428" s="25" t="s">
        <v>320</v>
      </c>
      <c r="B428" s="41">
        <v>5000</v>
      </c>
      <c r="D428" s="11">
        <v>3160000</v>
      </c>
    </row>
    <row r="429" spans="1:4" x14ac:dyDescent="0.25">
      <c r="A429" s="25" t="s">
        <v>321</v>
      </c>
      <c r="B429" s="41">
        <v>4440</v>
      </c>
      <c r="D429" s="11">
        <v>2806080</v>
      </c>
    </row>
    <row r="430" spans="1:4" ht="30" x14ac:dyDescent="0.25">
      <c r="A430" s="25" t="s">
        <v>322</v>
      </c>
      <c r="B430" s="41">
        <v>1000</v>
      </c>
      <c r="D430" s="11">
        <v>632000</v>
      </c>
    </row>
    <row r="431" spans="1:4" x14ac:dyDescent="0.25">
      <c r="A431" s="25" t="s">
        <v>333</v>
      </c>
      <c r="B431" s="41">
        <v>1083</v>
      </c>
      <c r="D431" s="11">
        <v>684456</v>
      </c>
    </row>
    <row r="432" spans="1:4" x14ac:dyDescent="0.25">
      <c r="A432" s="25" t="s">
        <v>329</v>
      </c>
      <c r="B432" s="41">
        <v>2000</v>
      </c>
      <c r="D432" s="11">
        <v>1264000</v>
      </c>
    </row>
    <row r="433" spans="1:4" ht="30" x14ac:dyDescent="0.25">
      <c r="A433" s="25" t="s">
        <v>334</v>
      </c>
      <c r="B433" s="41">
        <v>67</v>
      </c>
      <c r="D433" s="11">
        <v>42344</v>
      </c>
    </row>
    <row r="434" spans="1:4" x14ac:dyDescent="0.25">
      <c r="A434" s="25" t="s">
        <v>330</v>
      </c>
      <c r="B434" s="41">
        <v>2000</v>
      </c>
      <c r="D434" s="11">
        <v>1264000</v>
      </c>
    </row>
    <row r="435" spans="1:4" ht="30" x14ac:dyDescent="0.25">
      <c r="A435" s="25" t="s">
        <v>324</v>
      </c>
      <c r="B435" s="41">
        <v>600</v>
      </c>
      <c r="D435" s="11">
        <v>379200</v>
      </c>
    </row>
    <row r="436" spans="1:4" x14ac:dyDescent="0.25">
      <c r="A436" s="25" t="s">
        <v>331</v>
      </c>
      <c r="B436" s="41">
        <v>3000</v>
      </c>
      <c r="D436" s="11">
        <v>1896000</v>
      </c>
    </row>
    <row r="437" spans="1:4" ht="15" customHeight="1" x14ac:dyDescent="0.25">
      <c r="A437" s="25" t="s">
        <v>335</v>
      </c>
      <c r="B437" s="41">
        <v>2</v>
      </c>
      <c r="D437" s="11">
        <v>1264</v>
      </c>
    </row>
    <row r="438" spans="1:4" ht="15.75" thickBot="1" x14ac:dyDescent="0.3">
      <c r="A438" s="34" t="s">
        <v>91</v>
      </c>
      <c r="B438" s="42">
        <v>20445</v>
      </c>
      <c r="D438" s="11">
        <f>SUM(D426:D437)</f>
        <v>12921240</v>
      </c>
    </row>
    <row r="439" spans="1:4" ht="15.75" thickBot="1" x14ac:dyDescent="0.3">
      <c r="A439" s="43" t="s">
        <v>92</v>
      </c>
      <c r="B439" s="44">
        <v>79327</v>
      </c>
      <c r="D439" s="11">
        <f>D407+D417+D422+D425+D438</f>
        <v>50134664</v>
      </c>
    </row>
    <row r="440" spans="1:4" x14ac:dyDescent="0.25">
      <c r="A440" s="138" t="s">
        <v>336</v>
      </c>
      <c r="B440" s="139"/>
      <c r="D440" s="11"/>
    </row>
    <row r="441" spans="1:4" ht="30" x14ac:dyDescent="0.25">
      <c r="A441" s="25" t="s">
        <v>250</v>
      </c>
      <c r="B441" s="41">
        <v>12000</v>
      </c>
      <c r="D441" s="11">
        <v>2401320</v>
      </c>
    </row>
    <row r="442" spans="1:4" ht="30" x14ac:dyDescent="0.25">
      <c r="A442" s="25" t="s">
        <v>257</v>
      </c>
      <c r="B442" s="41">
        <v>15501</v>
      </c>
      <c r="D442" s="11">
        <v>3101905.1100000003</v>
      </c>
    </row>
    <row r="443" spans="1:4" ht="30" x14ac:dyDescent="0.25">
      <c r="A443" s="25" t="s">
        <v>262</v>
      </c>
      <c r="B443" s="41">
        <v>5000</v>
      </c>
      <c r="D443" s="11">
        <v>1000550.0000000002</v>
      </c>
    </row>
    <row r="444" spans="1:4" ht="45" x14ac:dyDescent="0.25">
      <c r="A444" s="25" t="s">
        <v>264</v>
      </c>
      <c r="B444" s="41">
        <v>15000</v>
      </c>
      <c r="D444" s="11">
        <v>3001650</v>
      </c>
    </row>
    <row r="445" spans="1:4" x14ac:dyDescent="0.25">
      <c r="A445" s="34" t="s">
        <v>35</v>
      </c>
      <c r="B445" s="42">
        <v>47501</v>
      </c>
      <c r="D445" s="11">
        <v>9505425.1099999994</v>
      </c>
    </row>
    <row r="446" spans="1:4" ht="45" x14ac:dyDescent="0.25">
      <c r="A446" s="25" t="s">
        <v>228</v>
      </c>
      <c r="B446" s="41">
        <v>10200</v>
      </c>
      <c r="D446" s="11">
        <v>2041122</v>
      </c>
    </row>
    <row r="447" spans="1:4" x14ac:dyDescent="0.25">
      <c r="A447" s="34" t="s">
        <v>48</v>
      </c>
      <c r="B447" s="42">
        <v>10200</v>
      </c>
      <c r="D447" s="11">
        <v>2041122</v>
      </c>
    </row>
    <row r="448" spans="1:4" ht="60" x14ac:dyDescent="0.25">
      <c r="A448" s="25" t="s">
        <v>240</v>
      </c>
      <c r="B448" s="41">
        <v>600</v>
      </c>
      <c r="D448" s="11">
        <v>120066</v>
      </c>
    </row>
    <row r="449" spans="1:4" x14ac:dyDescent="0.25">
      <c r="A449" s="34" t="s">
        <v>69</v>
      </c>
      <c r="B449" s="42">
        <v>600</v>
      </c>
      <c r="D449" s="11">
        <v>120066</v>
      </c>
    </row>
    <row r="450" spans="1:4" ht="15" customHeight="1" x14ac:dyDescent="0.25">
      <c r="A450" s="25" t="s">
        <v>330</v>
      </c>
      <c r="B450" s="41">
        <v>1000</v>
      </c>
      <c r="D450" s="11">
        <v>200110.00000000003</v>
      </c>
    </row>
    <row r="451" spans="1:4" ht="15.75" thickBot="1" x14ac:dyDescent="0.3">
      <c r="A451" s="34" t="s">
        <v>91</v>
      </c>
      <c r="B451" s="42">
        <v>1000</v>
      </c>
      <c r="D451" s="11">
        <v>200110.00000000003</v>
      </c>
    </row>
    <row r="452" spans="1:4" ht="15.75" thickBot="1" x14ac:dyDescent="0.3">
      <c r="A452" s="43" t="s">
        <v>92</v>
      </c>
      <c r="B452" s="44">
        <v>59301</v>
      </c>
      <c r="D452" s="11">
        <v>11866723.109999999</v>
      </c>
    </row>
    <row r="453" spans="1:4" x14ac:dyDescent="0.25">
      <c r="A453" s="138" t="s">
        <v>337</v>
      </c>
      <c r="B453" s="139"/>
      <c r="D453" s="11"/>
    </row>
    <row r="454" spans="1:4" ht="30" x14ac:dyDescent="0.25">
      <c r="A454" s="25" t="s">
        <v>252</v>
      </c>
      <c r="B454" s="41">
        <v>13</v>
      </c>
      <c r="D454" s="11">
        <v>13189.800000000003</v>
      </c>
    </row>
    <row r="455" spans="1:4" ht="30" x14ac:dyDescent="0.25">
      <c r="A455" s="25" t="s">
        <v>271</v>
      </c>
      <c r="B455" s="41">
        <v>20</v>
      </c>
      <c r="D455" s="11">
        <v>20292.000000000004</v>
      </c>
    </row>
    <row r="456" spans="1:4" x14ac:dyDescent="0.25">
      <c r="A456" s="34" t="s">
        <v>35</v>
      </c>
      <c r="B456" s="42">
        <v>33</v>
      </c>
      <c r="D456" s="11">
        <v>33481.800000000003</v>
      </c>
    </row>
    <row r="457" spans="1:4" ht="45" x14ac:dyDescent="0.25">
      <c r="A457" s="25" t="s">
        <v>228</v>
      </c>
      <c r="B457" s="41">
        <v>50</v>
      </c>
      <c r="D457" s="11">
        <v>50730.000000000007</v>
      </c>
    </row>
    <row r="458" spans="1:4" x14ac:dyDescent="0.25">
      <c r="A458" s="34" t="s">
        <v>48</v>
      </c>
      <c r="B458" s="42">
        <v>50</v>
      </c>
      <c r="D458" s="11">
        <v>50730.000000000007</v>
      </c>
    </row>
    <row r="459" spans="1:4" ht="30" x14ac:dyDescent="0.25">
      <c r="A459" s="25" t="s">
        <v>238</v>
      </c>
      <c r="B459" s="41">
        <v>700</v>
      </c>
      <c r="D459" s="11">
        <v>710220.00000000012</v>
      </c>
    </row>
    <row r="460" spans="1:4" ht="30" x14ac:dyDescent="0.25">
      <c r="A460" s="25" t="s">
        <v>222</v>
      </c>
      <c r="B460" s="41">
        <v>180</v>
      </c>
      <c r="D460" s="11">
        <v>182628</v>
      </c>
    </row>
    <row r="461" spans="1:4" x14ac:dyDescent="0.25">
      <c r="A461" s="34" t="s">
        <v>65</v>
      </c>
      <c r="B461" s="42">
        <v>880</v>
      </c>
      <c r="D461" s="11">
        <v>892848.00000000012</v>
      </c>
    </row>
    <row r="462" spans="1:4" ht="60" x14ac:dyDescent="0.25">
      <c r="A462" s="25" t="s">
        <v>240</v>
      </c>
      <c r="B462" s="41">
        <v>250</v>
      </c>
      <c r="D462" s="11">
        <v>253650.00000000003</v>
      </c>
    </row>
    <row r="463" spans="1:4" ht="15.75" thickBot="1" x14ac:dyDescent="0.3">
      <c r="A463" s="34" t="s">
        <v>69</v>
      </c>
      <c r="B463" s="42">
        <v>250</v>
      </c>
      <c r="D463" s="11">
        <v>253650.00000000003</v>
      </c>
    </row>
    <row r="464" spans="1:4" ht="15.75" thickBot="1" x14ac:dyDescent="0.3">
      <c r="A464" s="43" t="s">
        <v>92</v>
      </c>
      <c r="B464" s="44">
        <v>1213</v>
      </c>
      <c r="D464" s="11">
        <f>D456+D458+D461+D463</f>
        <v>1230709.8000000003</v>
      </c>
    </row>
    <row r="465" spans="1:4" x14ac:dyDescent="0.25">
      <c r="A465" s="138" t="s">
        <v>338</v>
      </c>
      <c r="B465" s="139"/>
      <c r="D465" s="11"/>
    </row>
    <row r="466" spans="1:4" ht="30" x14ac:dyDescent="0.25">
      <c r="A466" s="25" t="s">
        <v>250</v>
      </c>
      <c r="B466" s="41">
        <v>120</v>
      </c>
      <c r="D466" s="11">
        <v>295324.79999999993</v>
      </c>
    </row>
    <row r="467" spans="1:4" ht="30" x14ac:dyDescent="0.25">
      <c r="A467" s="25" t="s">
        <v>252</v>
      </c>
      <c r="B467" s="41">
        <v>130</v>
      </c>
      <c r="D467" s="11">
        <v>324735.2</v>
      </c>
    </row>
    <row r="468" spans="1:4" ht="30" x14ac:dyDescent="0.25">
      <c r="A468" s="25" t="s">
        <v>254</v>
      </c>
      <c r="B468" s="41">
        <v>80</v>
      </c>
      <c r="D468" s="11">
        <v>190483.20000000001</v>
      </c>
    </row>
    <row r="469" spans="1:4" ht="30" x14ac:dyDescent="0.25">
      <c r="A469" s="25" t="s">
        <v>263</v>
      </c>
      <c r="B469" s="41">
        <v>100</v>
      </c>
      <c r="D469" s="11">
        <v>242904.00000000003</v>
      </c>
    </row>
    <row r="470" spans="1:4" ht="45" x14ac:dyDescent="0.25">
      <c r="A470" s="25" t="s">
        <v>264</v>
      </c>
      <c r="B470" s="41">
        <v>60</v>
      </c>
      <c r="D470" s="11">
        <v>150862.39999999999</v>
      </c>
    </row>
    <row r="471" spans="1:4" ht="30" x14ac:dyDescent="0.25">
      <c r="A471" s="25" t="s">
        <v>271</v>
      </c>
      <c r="B471" s="41">
        <v>20</v>
      </c>
      <c r="D471" s="11">
        <v>49220.80000000001</v>
      </c>
    </row>
    <row r="472" spans="1:4" ht="30" x14ac:dyDescent="0.25">
      <c r="A472" s="25" t="s">
        <v>273</v>
      </c>
      <c r="B472" s="41">
        <v>190</v>
      </c>
      <c r="D472" s="11">
        <v>464397.6</v>
      </c>
    </row>
    <row r="473" spans="1:4" x14ac:dyDescent="0.25">
      <c r="A473" s="34" t="s">
        <v>35</v>
      </c>
      <c r="B473" s="42">
        <v>700</v>
      </c>
      <c r="D473" s="11">
        <v>1717928</v>
      </c>
    </row>
    <row r="474" spans="1:4" ht="30" x14ac:dyDescent="0.25">
      <c r="A474" s="25" t="s">
        <v>275</v>
      </c>
      <c r="B474" s="41">
        <v>200</v>
      </c>
      <c r="D474" s="11">
        <v>485807.99999999994</v>
      </c>
    </row>
    <row r="475" spans="1:4" ht="30" x14ac:dyDescent="0.25">
      <c r="A475" s="25" t="s">
        <v>327</v>
      </c>
      <c r="B475" s="41">
        <v>305</v>
      </c>
      <c r="D475" s="11">
        <v>753017.20000000007</v>
      </c>
    </row>
    <row r="476" spans="1:4" ht="30" x14ac:dyDescent="0.25">
      <c r="A476" s="25" t="s">
        <v>295</v>
      </c>
      <c r="B476" s="41">
        <v>150</v>
      </c>
      <c r="D476" s="11">
        <v>370756</v>
      </c>
    </row>
    <row r="477" spans="1:4" ht="30" x14ac:dyDescent="0.25">
      <c r="A477" s="25" t="s">
        <v>339</v>
      </c>
      <c r="B477" s="41">
        <v>90</v>
      </c>
      <c r="D477" s="11">
        <v>219893.59999999998</v>
      </c>
    </row>
    <row r="478" spans="1:4" ht="45" x14ac:dyDescent="0.25">
      <c r="A478" s="25" t="s">
        <v>228</v>
      </c>
      <c r="B478" s="41">
        <v>440</v>
      </c>
      <c r="D478" s="11">
        <v>1076457.5999999999</v>
      </c>
    </row>
    <row r="479" spans="1:4" ht="30" x14ac:dyDescent="0.25">
      <c r="A479" s="25" t="s">
        <v>277</v>
      </c>
      <c r="B479" s="41">
        <v>530</v>
      </c>
      <c r="D479" s="11">
        <v>1297951.2</v>
      </c>
    </row>
    <row r="480" spans="1:4" ht="30" x14ac:dyDescent="0.25">
      <c r="A480" s="25" t="s">
        <v>296</v>
      </c>
      <c r="B480" s="41">
        <v>210</v>
      </c>
      <c r="D480" s="11">
        <v>512018.39999999997</v>
      </c>
    </row>
    <row r="481" spans="1:4" x14ac:dyDescent="0.25">
      <c r="A481" s="34" t="s">
        <v>48</v>
      </c>
      <c r="B481" s="42">
        <v>1925</v>
      </c>
      <c r="D481" s="11">
        <v>4715902</v>
      </c>
    </row>
    <row r="482" spans="1:4" ht="30" x14ac:dyDescent="0.25">
      <c r="A482" s="25" t="s">
        <v>283</v>
      </c>
      <c r="B482" s="41">
        <v>50</v>
      </c>
      <c r="D482" s="11">
        <v>127852.00000000003</v>
      </c>
    </row>
    <row r="483" spans="1:4" ht="60" x14ac:dyDescent="0.25">
      <c r="A483" s="25" t="s">
        <v>229</v>
      </c>
      <c r="B483" s="41">
        <v>50</v>
      </c>
      <c r="D483" s="11">
        <v>123052.00000000001</v>
      </c>
    </row>
    <row r="484" spans="1:4" ht="30" x14ac:dyDescent="0.25">
      <c r="A484" s="25" t="s">
        <v>238</v>
      </c>
      <c r="B484" s="41">
        <v>1200</v>
      </c>
      <c r="D484" s="11">
        <v>2953248.0000000005</v>
      </c>
    </row>
    <row r="485" spans="1:4" ht="30" x14ac:dyDescent="0.25">
      <c r="A485" s="25" t="s">
        <v>222</v>
      </c>
      <c r="B485" s="41">
        <v>420</v>
      </c>
      <c r="D485" s="11">
        <v>1043236.8000000002</v>
      </c>
    </row>
    <row r="486" spans="1:4" x14ac:dyDescent="0.25">
      <c r="A486" s="34" t="s">
        <v>65</v>
      </c>
      <c r="B486" s="42">
        <v>1720</v>
      </c>
      <c r="D486" s="11">
        <v>4247388.8000000007</v>
      </c>
    </row>
    <row r="487" spans="1:4" ht="60" x14ac:dyDescent="0.25">
      <c r="A487" s="25" t="s">
        <v>240</v>
      </c>
      <c r="B487" s="41">
        <v>1000</v>
      </c>
      <c r="D487" s="11">
        <v>2467440</v>
      </c>
    </row>
    <row r="488" spans="1:4" ht="30" x14ac:dyDescent="0.25">
      <c r="A488" s="25" t="s">
        <v>298</v>
      </c>
      <c r="B488" s="41">
        <v>461</v>
      </c>
      <c r="D488" s="11">
        <v>1141099.44</v>
      </c>
    </row>
    <row r="489" spans="1:4" x14ac:dyDescent="0.25">
      <c r="A489" s="34" t="s">
        <v>69</v>
      </c>
      <c r="B489" s="42">
        <v>1461</v>
      </c>
      <c r="D489" s="11">
        <v>3608539.44</v>
      </c>
    </row>
    <row r="490" spans="1:4" x14ac:dyDescent="0.25">
      <c r="A490" s="25" t="s">
        <v>319</v>
      </c>
      <c r="B490" s="41">
        <v>500</v>
      </c>
      <c r="D490" s="11">
        <v>1236920</v>
      </c>
    </row>
    <row r="491" spans="1:4" ht="15" customHeight="1" x14ac:dyDescent="0.25">
      <c r="A491" s="25" t="s">
        <v>330</v>
      </c>
      <c r="B491" s="41">
        <v>800</v>
      </c>
      <c r="D491" s="11">
        <v>1962431.9999999998</v>
      </c>
    </row>
    <row r="492" spans="1:4" ht="15.75" thickBot="1" x14ac:dyDescent="0.3">
      <c r="A492" s="34" t="s">
        <v>91</v>
      </c>
      <c r="B492" s="42">
        <v>1300</v>
      </c>
      <c r="D492" s="11">
        <v>3199352</v>
      </c>
    </row>
    <row r="493" spans="1:4" ht="15.75" thickBot="1" x14ac:dyDescent="0.3">
      <c r="A493" s="43" t="s">
        <v>92</v>
      </c>
      <c r="B493" s="44">
        <v>7106</v>
      </c>
      <c r="D493" s="11">
        <v>17489110.240000002</v>
      </c>
    </row>
    <row r="494" spans="1:4" x14ac:dyDescent="0.25">
      <c r="A494" s="138" t="s">
        <v>340</v>
      </c>
      <c r="B494" s="139"/>
      <c r="D494" s="11"/>
    </row>
    <row r="495" spans="1:4" ht="45" x14ac:dyDescent="0.25">
      <c r="A495" s="25" t="s">
        <v>228</v>
      </c>
      <c r="B495" s="41">
        <v>50</v>
      </c>
      <c r="D495" s="11">
        <v>41675</v>
      </c>
    </row>
    <row r="496" spans="1:4" ht="30" x14ac:dyDescent="0.25">
      <c r="A496" s="25" t="s">
        <v>296</v>
      </c>
      <c r="B496" s="41">
        <v>240</v>
      </c>
      <c r="D496" s="11">
        <v>200040</v>
      </c>
    </row>
    <row r="497" spans="1:4" x14ac:dyDescent="0.25">
      <c r="A497" s="34" t="s">
        <v>48</v>
      </c>
      <c r="B497" s="42">
        <v>290</v>
      </c>
      <c r="D497" s="11">
        <v>241715</v>
      </c>
    </row>
    <row r="498" spans="1:4" ht="15" customHeight="1" x14ac:dyDescent="0.25">
      <c r="A498" s="25" t="s">
        <v>330</v>
      </c>
      <c r="B498" s="41">
        <v>700</v>
      </c>
      <c r="D498" s="11">
        <v>583450</v>
      </c>
    </row>
    <row r="499" spans="1:4" ht="15.75" thickBot="1" x14ac:dyDescent="0.3">
      <c r="A499" s="34" t="s">
        <v>91</v>
      </c>
      <c r="B499" s="42">
        <v>700</v>
      </c>
      <c r="D499" s="11">
        <v>583450</v>
      </c>
    </row>
    <row r="500" spans="1:4" ht="15.75" thickBot="1" x14ac:dyDescent="0.3">
      <c r="A500" s="43" t="s">
        <v>92</v>
      </c>
      <c r="B500" s="44">
        <v>990</v>
      </c>
      <c r="D500" s="11">
        <v>825165</v>
      </c>
    </row>
    <row r="501" spans="1:4" x14ac:dyDescent="0.25">
      <c r="A501" s="138" t="s">
        <v>341</v>
      </c>
      <c r="B501" s="139"/>
      <c r="D501" s="11"/>
    </row>
    <row r="502" spans="1:4" ht="30" x14ac:dyDescent="0.25">
      <c r="A502" s="25" t="s">
        <v>250</v>
      </c>
      <c r="B502" s="41">
        <v>1000</v>
      </c>
      <c r="D502" s="11">
        <v>700100</v>
      </c>
    </row>
    <row r="503" spans="1:4" ht="30" x14ac:dyDescent="0.25">
      <c r="A503" s="25" t="s">
        <v>251</v>
      </c>
      <c r="B503" s="41">
        <v>625</v>
      </c>
      <c r="D503" s="11">
        <v>437562.50000000012</v>
      </c>
    </row>
    <row r="504" spans="1:4" ht="30" x14ac:dyDescent="0.25">
      <c r="A504" s="25" t="s">
        <v>252</v>
      </c>
      <c r="B504" s="41">
        <v>1300</v>
      </c>
      <c r="D504" s="11">
        <v>910129.99999999988</v>
      </c>
    </row>
    <row r="505" spans="1:4" ht="30" x14ac:dyDescent="0.25">
      <c r="A505" s="25" t="s">
        <v>253</v>
      </c>
      <c r="B505" s="41">
        <v>600</v>
      </c>
      <c r="D505" s="11">
        <v>420060</v>
      </c>
    </row>
    <row r="506" spans="1:4" ht="30" x14ac:dyDescent="0.25">
      <c r="A506" s="25" t="s">
        <v>254</v>
      </c>
      <c r="B506" s="41">
        <v>798</v>
      </c>
      <c r="D506" s="11">
        <v>558679.79999999993</v>
      </c>
    </row>
    <row r="507" spans="1:4" ht="30" x14ac:dyDescent="0.25">
      <c r="A507" s="25" t="s">
        <v>255</v>
      </c>
      <c r="B507" s="41">
        <v>600</v>
      </c>
      <c r="D507" s="11">
        <v>420060</v>
      </c>
    </row>
    <row r="508" spans="1:4" ht="30" x14ac:dyDescent="0.25">
      <c r="A508" s="25" t="s">
        <v>258</v>
      </c>
      <c r="B508" s="41">
        <v>400</v>
      </c>
      <c r="D508" s="11">
        <v>280039.99999999994</v>
      </c>
    </row>
    <row r="509" spans="1:4" ht="30" x14ac:dyDescent="0.25">
      <c r="A509" s="25" t="s">
        <v>261</v>
      </c>
      <c r="B509" s="41">
        <v>350</v>
      </c>
      <c r="D509" s="11">
        <v>245034.99999999997</v>
      </c>
    </row>
    <row r="510" spans="1:4" ht="30" x14ac:dyDescent="0.25">
      <c r="A510" s="25" t="s">
        <v>262</v>
      </c>
      <c r="B510" s="41">
        <v>400</v>
      </c>
      <c r="D510" s="11">
        <v>280039.99999999994</v>
      </c>
    </row>
    <row r="511" spans="1:4" ht="30" x14ac:dyDescent="0.25">
      <c r="A511" s="25" t="s">
        <v>263</v>
      </c>
      <c r="B511" s="41">
        <v>700</v>
      </c>
      <c r="D511" s="11">
        <v>490070</v>
      </c>
    </row>
    <row r="512" spans="1:4" ht="45" x14ac:dyDescent="0.25">
      <c r="A512" s="25" t="s">
        <v>264</v>
      </c>
      <c r="B512" s="41">
        <v>600</v>
      </c>
      <c r="D512" s="11">
        <v>420060.00000000006</v>
      </c>
    </row>
    <row r="513" spans="1:4" ht="30" x14ac:dyDescent="0.25">
      <c r="A513" s="25" t="s">
        <v>265</v>
      </c>
      <c r="B513" s="41">
        <v>250</v>
      </c>
      <c r="D513" s="11">
        <v>175025.00000000003</v>
      </c>
    </row>
    <row r="514" spans="1:4" ht="30" x14ac:dyDescent="0.25">
      <c r="A514" s="25" t="s">
        <v>266</v>
      </c>
      <c r="B514" s="41">
        <v>600</v>
      </c>
      <c r="D514" s="11">
        <v>420060</v>
      </c>
    </row>
    <row r="515" spans="1:4" ht="30" x14ac:dyDescent="0.25">
      <c r="A515" s="25" t="s">
        <v>267</v>
      </c>
      <c r="B515" s="41">
        <v>300</v>
      </c>
      <c r="D515" s="11">
        <v>210029.99999999997</v>
      </c>
    </row>
    <row r="516" spans="1:4" ht="30" x14ac:dyDescent="0.25">
      <c r="A516" s="25" t="s">
        <v>269</v>
      </c>
      <c r="B516" s="41">
        <v>988</v>
      </c>
      <c r="D516" s="11">
        <v>691698.8</v>
      </c>
    </row>
    <row r="517" spans="1:4" ht="30" x14ac:dyDescent="0.25">
      <c r="A517" s="25" t="s">
        <v>270</v>
      </c>
      <c r="B517" s="41">
        <v>390</v>
      </c>
      <c r="D517" s="11">
        <v>273039</v>
      </c>
    </row>
    <row r="518" spans="1:4" ht="30" x14ac:dyDescent="0.25">
      <c r="A518" s="25" t="s">
        <v>271</v>
      </c>
      <c r="B518" s="41">
        <v>1000</v>
      </c>
      <c r="D518" s="11">
        <v>700100</v>
      </c>
    </row>
    <row r="519" spans="1:4" ht="30" x14ac:dyDescent="0.25">
      <c r="A519" s="25" t="s">
        <v>273</v>
      </c>
      <c r="B519" s="41">
        <v>1450</v>
      </c>
      <c r="D519" s="11">
        <v>1015144.9999999999</v>
      </c>
    </row>
    <row r="520" spans="1:4" ht="30" x14ac:dyDescent="0.25">
      <c r="A520" s="25" t="s">
        <v>274</v>
      </c>
      <c r="B520" s="41">
        <v>1000</v>
      </c>
      <c r="D520" s="11">
        <v>700100</v>
      </c>
    </row>
    <row r="521" spans="1:4" x14ac:dyDescent="0.25">
      <c r="A521" s="34" t="s">
        <v>35</v>
      </c>
      <c r="B521" s="42">
        <v>13351</v>
      </c>
      <c r="D521" s="11">
        <v>9347035.0999999996</v>
      </c>
    </row>
    <row r="522" spans="1:4" ht="30" x14ac:dyDescent="0.25">
      <c r="A522" s="25" t="s">
        <v>275</v>
      </c>
      <c r="B522" s="41">
        <v>1500</v>
      </c>
      <c r="D522" s="11">
        <v>1050150</v>
      </c>
    </row>
    <row r="523" spans="1:4" ht="30" x14ac:dyDescent="0.25">
      <c r="A523" s="25" t="s">
        <v>279</v>
      </c>
      <c r="B523" s="41">
        <v>570</v>
      </c>
      <c r="D523" s="11">
        <v>399057</v>
      </c>
    </row>
    <row r="524" spans="1:4" ht="30" x14ac:dyDescent="0.25">
      <c r="A524" s="25" t="s">
        <v>327</v>
      </c>
      <c r="B524" s="41">
        <v>3621</v>
      </c>
      <c r="D524" s="11">
        <v>2535062.1</v>
      </c>
    </row>
    <row r="525" spans="1:4" ht="30" x14ac:dyDescent="0.25">
      <c r="A525" s="25" t="s">
        <v>295</v>
      </c>
      <c r="B525" s="41">
        <v>1610</v>
      </c>
      <c r="D525" s="11">
        <v>1127161</v>
      </c>
    </row>
    <row r="526" spans="1:4" ht="30" x14ac:dyDescent="0.25">
      <c r="A526" s="25" t="s">
        <v>339</v>
      </c>
      <c r="B526" s="41">
        <v>1650</v>
      </c>
      <c r="D526" s="11">
        <v>1155165</v>
      </c>
    </row>
    <row r="527" spans="1:4" ht="30" x14ac:dyDescent="0.25">
      <c r="A527" s="25" t="s">
        <v>276</v>
      </c>
      <c r="B527" s="41">
        <v>1200</v>
      </c>
      <c r="D527" s="11">
        <v>840120</v>
      </c>
    </row>
    <row r="528" spans="1:4" ht="30" x14ac:dyDescent="0.25">
      <c r="A528" s="25" t="s">
        <v>227</v>
      </c>
      <c r="B528" s="41">
        <v>1100</v>
      </c>
      <c r="D528" s="11">
        <v>770110</v>
      </c>
    </row>
    <row r="529" spans="1:4" ht="45" x14ac:dyDescent="0.25">
      <c r="A529" s="25" t="s">
        <v>228</v>
      </c>
      <c r="B529" s="41">
        <v>2363</v>
      </c>
      <c r="D529" s="11">
        <v>1654336.2999999998</v>
      </c>
    </row>
    <row r="530" spans="1:4" ht="30" x14ac:dyDescent="0.25">
      <c r="A530" s="25" t="s">
        <v>277</v>
      </c>
      <c r="B530" s="41">
        <v>2800</v>
      </c>
      <c r="D530" s="11">
        <v>1960280</v>
      </c>
    </row>
    <row r="531" spans="1:4" ht="30" x14ac:dyDescent="0.25">
      <c r="A531" s="25" t="s">
        <v>342</v>
      </c>
      <c r="B531" s="41">
        <v>1000</v>
      </c>
      <c r="D531" s="11">
        <v>700100</v>
      </c>
    </row>
    <row r="532" spans="1:4" ht="30" x14ac:dyDescent="0.25">
      <c r="A532" s="25" t="s">
        <v>296</v>
      </c>
      <c r="B532" s="41">
        <v>2100</v>
      </c>
      <c r="D532" s="11">
        <v>1470210</v>
      </c>
    </row>
    <row r="533" spans="1:4" x14ac:dyDescent="0.25">
      <c r="A533" s="34" t="s">
        <v>48</v>
      </c>
      <c r="B533" s="42">
        <v>19514</v>
      </c>
      <c r="D533" s="11">
        <v>13661751.399999999</v>
      </c>
    </row>
    <row r="534" spans="1:4" ht="45" x14ac:dyDescent="0.25">
      <c r="A534" s="25" t="s">
        <v>237</v>
      </c>
      <c r="B534" s="41">
        <v>1400</v>
      </c>
      <c r="D534" s="11">
        <v>980140</v>
      </c>
    </row>
    <row r="535" spans="1:4" ht="30" x14ac:dyDescent="0.25">
      <c r="A535" s="25" t="s">
        <v>283</v>
      </c>
      <c r="B535" s="41">
        <v>650</v>
      </c>
      <c r="D535" s="11">
        <v>455065.00000000012</v>
      </c>
    </row>
    <row r="536" spans="1:4" ht="60" x14ac:dyDescent="0.25">
      <c r="A536" s="25" t="s">
        <v>229</v>
      </c>
      <c r="B536" s="41">
        <v>1000</v>
      </c>
      <c r="D536" s="11">
        <v>700100</v>
      </c>
    </row>
    <row r="537" spans="1:4" ht="30" x14ac:dyDescent="0.25">
      <c r="A537" s="25" t="s">
        <v>238</v>
      </c>
      <c r="B537" s="41">
        <v>1100</v>
      </c>
      <c r="D537" s="11">
        <v>770109.99999999988</v>
      </c>
    </row>
    <row r="538" spans="1:4" ht="30" x14ac:dyDescent="0.25">
      <c r="A538" s="25" t="s">
        <v>222</v>
      </c>
      <c r="B538" s="41">
        <v>2000</v>
      </c>
      <c r="D538" s="11">
        <v>1400199.9999999998</v>
      </c>
    </row>
    <row r="539" spans="1:4" x14ac:dyDescent="0.25">
      <c r="A539" s="34" t="s">
        <v>65</v>
      </c>
      <c r="B539" s="42">
        <v>6150</v>
      </c>
      <c r="D539" s="11">
        <v>4305615</v>
      </c>
    </row>
    <row r="540" spans="1:4" ht="60" x14ac:dyDescent="0.25">
      <c r="A540" s="25" t="s">
        <v>240</v>
      </c>
      <c r="B540" s="41">
        <v>4512</v>
      </c>
      <c r="D540" s="11">
        <v>3158851.2000000007</v>
      </c>
    </row>
    <row r="541" spans="1:4" ht="30" x14ac:dyDescent="0.25">
      <c r="A541" s="25" t="s">
        <v>298</v>
      </c>
      <c r="B541" s="41">
        <v>806</v>
      </c>
      <c r="D541" s="11">
        <v>564280.6</v>
      </c>
    </row>
    <row r="542" spans="1:4" x14ac:dyDescent="0.25">
      <c r="A542" s="34" t="s">
        <v>69</v>
      </c>
      <c r="B542" s="42">
        <v>5318</v>
      </c>
      <c r="D542" s="11">
        <v>3723131.8000000007</v>
      </c>
    </row>
    <row r="543" spans="1:4" x14ac:dyDescent="0.25">
      <c r="A543" s="25" t="s">
        <v>319</v>
      </c>
      <c r="B543" s="41">
        <v>500</v>
      </c>
      <c r="D543" s="11">
        <v>350050</v>
      </c>
    </row>
    <row r="544" spans="1:4" x14ac:dyDescent="0.25">
      <c r="A544" s="25" t="s">
        <v>330</v>
      </c>
      <c r="B544" s="41">
        <v>1300</v>
      </c>
      <c r="D544" s="11">
        <v>910130.00000000023</v>
      </c>
    </row>
    <row r="545" spans="1:4" ht="15.75" thickBot="1" x14ac:dyDescent="0.3">
      <c r="A545" s="34" t="s">
        <v>91</v>
      </c>
      <c r="B545" s="42">
        <v>1800</v>
      </c>
      <c r="D545" s="11">
        <v>1260180.0000000002</v>
      </c>
    </row>
    <row r="546" spans="1:4" ht="15.75" thickBot="1" x14ac:dyDescent="0.3">
      <c r="A546" s="43" t="s">
        <v>92</v>
      </c>
      <c r="B546" s="44">
        <v>46133</v>
      </c>
      <c r="D546" s="11">
        <f>D545+D542+D539+D533+D521</f>
        <v>32297713.299999997</v>
      </c>
    </row>
    <row r="547" spans="1:4" x14ac:dyDescent="0.25">
      <c r="D547" s="46"/>
    </row>
  </sheetData>
  <mergeCells count="47">
    <mergeCell ref="A453:B453"/>
    <mergeCell ref="A465:B465"/>
    <mergeCell ref="A494:B494"/>
    <mergeCell ref="A501:B501"/>
    <mergeCell ref="A324:B324"/>
    <mergeCell ref="A331:B331"/>
    <mergeCell ref="A340:B340"/>
    <mergeCell ref="A355:B355"/>
    <mergeCell ref="A390:B390"/>
    <mergeCell ref="A440:B440"/>
    <mergeCell ref="A318:B318"/>
    <mergeCell ref="A211:B211"/>
    <mergeCell ref="A236:B236"/>
    <mergeCell ref="A244:B244"/>
    <mergeCell ref="A251:B251"/>
    <mergeCell ref="A259:B259"/>
    <mergeCell ref="A267:B267"/>
    <mergeCell ref="A275:B275"/>
    <mergeCell ref="A283:B283"/>
    <mergeCell ref="A291:B291"/>
    <mergeCell ref="A295:B295"/>
    <mergeCell ref="A314:B314"/>
    <mergeCell ref="A193:B193"/>
    <mergeCell ref="A62:B62"/>
    <mergeCell ref="A66:B66"/>
    <mergeCell ref="A72:B72"/>
    <mergeCell ref="A76:B76"/>
    <mergeCell ref="A80:B80"/>
    <mergeCell ref="A84:B84"/>
    <mergeCell ref="A117:B117"/>
    <mergeCell ref="A130:B130"/>
    <mergeCell ref="A134:B134"/>
    <mergeCell ref="A154:B154"/>
    <mergeCell ref="A175:B175"/>
    <mergeCell ref="A1:D2"/>
    <mergeCell ref="D3:D4"/>
    <mergeCell ref="A51:B51"/>
    <mergeCell ref="A3:A4"/>
    <mergeCell ref="B3:B4"/>
    <mergeCell ref="A5:B5"/>
    <mergeCell ref="A13:B13"/>
    <mergeCell ref="A21:B21"/>
    <mergeCell ref="A25:B25"/>
    <mergeCell ref="A29:B29"/>
    <mergeCell ref="A34:B34"/>
    <mergeCell ref="A38:B38"/>
    <mergeCell ref="A44:B44"/>
  </mergeCells>
  <pageMargins left="0.70866141732283472" right="0.70866141732283472" top="0.74803149606299213" bottom="0.74803149606299213" header="0.31496062992125984" footer="0.31496062992125984"/>
  <pageSetup paperSize="9" scale="78" fitToHeight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Поликлиника</vt:lpstr>
      <vt:lpstr>неотложная помощь</vt:lpstr>
      <vt:lpstr>дневной стационар</vt:lpstr>
      <vt:lpstr>круглосут. стационар без ВМП</vt:lpstr>
      <vt:lpstr>ВМП</vt:lpstr>
      <vt:lpstr>Скорая помощь</vt:lpstr>
      <vt:lpstr>Услуги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2021-07-14T05:00:34Z</dcterms:modified>
</cp:coreProperties>
</file>