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Новая папка\ААН\ААН\2021\"/>
    </mc:Choice>
  </mc:AlternateContent>
  <bookViews>
    <workbookView xWindow="480" yWindow="120" windowWidth="15195" windowHeight="10920" activeTab="2"/>
  </bookViews>
  <sheets>
    <sheet name="Поликлиника  " sheetId="1" r:id="rId1"/>
    <sheet name="Неотложная помощь" sheetId="2" r:id="rId2"/>
    <sheet name="Дневной стационар" sheetId="3" r:id="rId3"/>
    <sheet name="Круглосуточный стац. без ВМ" sheetId="4" r:id="rId4"/>
    <sheet name="ВМП" sheetId="5" r:id="rId5"/>
    <sheet name="Скорая помощь " sheetId="7" r:id="rId6"/>
    <sheet name="Услуги" sheetId="6" r:id="rId7"/>
  </sheets>
  <definedNames>
    <definedName name="_xlnm._FilterDatabase" localSheetId="4" hidden="1">ВМП!$A$2:$C$249</definedName>
    <definedName name="_xlnm._FilterDatabase" localSheetId="2" hidden="1">'Дневной стационар'!$A$3:$C$329</definedName>
    <definedName name="_xlnm._FilterDatabase" localSheetId="3" hidden="1">'Круглосуточный стац. без ВМ'!$A$2:$C$384</definedName>
    <definedName name="_xlnm._FilterDatabase" localSheetId="1" hidden="1">'Неотложная помощь'!$A$2:$C$52</definedName>
    <definedName name="_xlnm._FilterDatabase" localSheetId="0" hidden="1">'Поликлиника  '!$A$8:$N$99</definedName>
    <definedName name="_xlnm._FilterDatabase" localSheetId="6" hidden="1">Услуги!$A$2:$E$596</definedName>
  </definedNames>
  <calcPr calcId="152511"/>
</workbook>
</file>

<file path=xl/calcChain.xml><?xml version="1.0" encoding="utf-8"?>
<calcChain xmlns="http://schemas.openxmlformats.org/spreadsheetml/2006/main">
  <c r="C181" i="4" l="1"/>
  <c r="C12" i="3" l="1"/>
  <c r="P38" i="1" l="1"/>
  <c r="P23" i="1"/>
  <c r="M23" i="1"/>
  <c r="O23" i="1"/>
  <c r="P96" i="1"/>
  <c r="O96" i="1"/>
  <c r="P75" i="1"/>
  <c r="O75" i="1"/>
  <c r="P71" i="1"/>
  <c r="O71" i="1"/>
  <c r="P54" i="1"/>
  <c r="O54" i="1"/>
  <c r="P51" i="1"/>
  <c r="O51" i="1"/>
  <c r="O38" i="1"/>
  <c r="O97" i="1" l="1"/>
  <c r="P97" i="1"/>
  <c r="E592" i="6"/>
  <c r="E589" i="6"/>
  <c r="E586" i="6"/>
  <c r="E580" i="6"/>
  <c r="E577" i="6"/>
  <c r="E565" i="6"/>
  <c r="E543" i="6"/>
  <c r="E541" i="6"/>
  <c r="E536" i="6"/>
  <c r="E533" i="6"/>
  <c r="E530" i="6"/>
  <c r="E525" i="6"/>
  <c r="E517" i="6"/>
  <c r="E507" i="6"/>
  <c r="E505" i="6"/>
  <c r="E502" i="6"/>
  <c r="E500" i="6"/>
  <c r="E495" i="6"/>
  <c r="E493" i="6"/>
  <c r="E491" i="6"/>
  <c r="E489" i="6"/>
  <c r="E479" i="6"/>
  <c r="E467" i="6"/>
  <c r="E464" i="6"/>
  <c r="E459" i="6"/>
  <c r="E456" i="6"/>
  <c r="E446" i="6"/>
  <c r="E428" i="6"/>
  <c r="E416" i="6"/>
  <c r="E413" i="6"/>
  <c r="E409" i="6"/>
  <c r="E406" i="6"/>
  <c r="E399" i="6"/>
  <c r="E391" i="6"/>
  <c r="E382" i="6"/>
  <c r="E380" i="6"/>
  <c r="E376" i="6"/>
  <c r="E373" i="6"/>
  <c r="E370" i="6"/>
  <c r="E366" i="6"/>
  <c r="E363" i="6"/>
  <c r="E359" i="6"/>
  <c r="E357" i="6"/>
  <c r="E353" i="6"/>
  <c r="E354" i="6" s="1"/>
  <c r="E349" i="6"/>
  <c r="E346" i="6"/>
  <c r="E342" i="6"/>
  <c r="E340" i="6"/>
  <c r="E336" i="6"/>
  <c r="E333" i="6"/>
  <c r="E330" i="6"/>
  <c r="E328" i="6"/>
  <c r="E324" i="6"/>
  <c r="E321" i="6"/>
  <c r="E319" i="6"/>
  <c r="E317" i="6"/>
  <c r="E313" i="6"/>
  <c r="E310" i="6"/>
  <c r="E307" i="6"/>
  <c r="E303" i="6"/>
  <c r="E300" i="6"/>
  <c r="E295" i="6"/>
  <c r="E291" i="6"/>
  <c r="E292" i="6" s="1"/>
  <c r="E287" i="6"/>
  <c r="E283" i="6"/>
  <c r="E263" i="6"/>
  <c r="E259" i="6"/>
  <c r="E255" i="6"/>
  <c r="E251" i="6"/>
  <c r="E247" i="6"/>
  <c r="E244" i="6"/>
  <c r="E240" i="6"/>
  <c r="E236" i="6"/>
  <c r="E232" i="6"/>
  <c r="E229" i="6"/>
  <c r="E227" i="6"/>
  <c r="E224" i="6"/>
  <c r="E216" i="6"/>
  <c r="E202" i="6"/>
  <c r="E194" i="6"/>
  <c r="E192" i="6"/>
  <c r="E188" i="6"/>
  <c r="E184" i="6"/>
  <c r="E176" i="6"/>
  <c r="E174" i="6"/>
  <c r="E170" i="6"/>
  <c r="E163" i="6"/>
  <c r="E160" i="6"/>
  <c r="E158" i="6"/>
  <c r="E152" i="6"/>
  <c r="E148" i="6"/>
  <c r="E142" i="6"/>
  <c r="E139" i="6"/>
  <c r="E137" i="6"/>
  <c r="E132" i="6"/>
  <c r="E128" i="6"/>
  <c r="E122" i="6"/>
  <c r="E123" i="6" s="1"/>
  <c r="E118" i="6"/>
  <c r="E116" i="6"/>
  <c r="E111" i="6"/>
  <c r="E108" i="6"/>
  <c r="E102" i="6"/>
  <c r="E98" i="6"/>
  <c r="E69" i="6"/>
  <c r="E70" i="6" s="1"/>
  <c r="E65" i="6"/>
  <c r="E66" i="6" s="1"/>
  <c r="E61" i="6"/>
  <c r="E62" i="6" s="1"/>
  <c r="E57" i="6"/>
  <c r="E55" i="6"/>
  <c r="E51" i="6"/>
  <c r="E52" i="6" s="1"/>
  <c r="E47" i="6"/>
  <c r="E44" i="6"/>
  <c r="E40" i="6"/>
  <c r="E38" i="6"/>
  <c r="E34" i="6"/>
  <c r="E35" i="6" s="1"/>
  <c r="E30" i="6"/>
  <c r="E31" i="6" s="1"/>
  <c r="E25" i="6"/>
  <c r="E26" i="6" s="1"/>
  <c r="E21" i="6"/>
  <c r="E22" i="6" s="1"/>
  <c r="E17" i="6"/>
  <c r="E14" i="6"/>
  <c r="E9" i="6"/>
  <c r="E5" i="6"/>
  <c r="E279" i="6"/>
  <c r="E275" i="6"/>
  <c r="E271" i="6"/>
  <c r="E267" i="6"/>
  <c r="E280" i="6" l="1"/>
  <c r="E18" i="6"/>
  <c r="E248" i="6"/>
  <c r="E264" i="6"/>
  <c r="E241" i="6"/>
  <c r="E233" i="6"/>
  <c r="E314" i="6"/>
  <c r="E392" i="6"/>
  <c r="E480" i="6"/>
  <c r="E272" i="6"/>
  <c r="E256" i="6"/>
  <c r="E593" i="6"/>
  <c r="E185" i="6"/>
  <c r="E203" i="6"/>
  <c r="E360" i="6"/>
  <c r="E429" i="6"/>
  <c r="E537" i="6"/>
  <c r="E544" i="6"/>
  <c r="E377" i="6"/>
  <c r="E288" i="6"/>
  <c r="E325" i="6"/>
  <c r="E337" i="6"/>
  <c r="E350" i="6"/>
  <c r="E367" i="6"/>
  <c r="E496" i="6"/>
  <c r="E508" i="6"/>
  <c r="E48" i="6"/>
  <c r="E58" i="6"/>
  <c r="E103" i="6"/>
  <c r="E164" i="6"/>
  <c r="E41" i="6"/>
  <c r="E119" i="6"/>
  <c r="E10" i="6"/>
  <c r="E143" i="6"/>
  <c r="C179" i="5"/>
  <c r="C176" i="5"/>
  <c r="C203" i="5"/>
  <c r="C198" i="5"/>
  <c r="C199" i="5" s="1"/>
  <c r="C216" i="5"/>
  <c r="C71" i="5"/>
  <c r="C67" i="5"/>
  <c r="C22" i="5"/>
  <c r="D15" i="7"/>
  <c r="D30" i="7" s="1"/>
  <c r="E38" i="7"/>
  <c r="D38" i="7"/>
  <c r="E34" i="7"/>
  <c r="D34" i="7"/>
  <c r="E32" i="7"/>
  <c r="D32" i="7"/>
  <c r="E15" i="7"/>
  <c r="E30" i="7" s="1"/>
  <c r="C246" i="5"/>
  <c r="C237" i="5"/>
  <c r="C238" i="5" s="1"/>
  <c r="C206" i="5"/>
  <c r="C207" i="5" s="1"/>
  <c r="C170" i="5"/>
  <c r="C171" i="5" s="1"/>
  <c r="C172" i="5" s="1"/>
  <c r="C165" i="5"/>
  <c r="C159" i="5"/>
  <c r="C155" i="5"/>
  <c r="C149" i="5"/>
  <c r="C150" i="5" s="1"/>
  <c r="C151" i="5" s="1"/>
  <c r="C241" i="5"/>
  <c r="C230" i="5"/>
  <c r="C227" i="5"/>
  <c r="C224" i="5"/>
  <c r="C219" i="5"/>
  <c r="C213" i="5"/>
  <c r="C195" i="5"/>
  <c r="C192" i="5"/>
  <c r="C188" i="5"/>
  <c r="C184" i="5"/>
  <c r="C144" i="5"/>
  <c r="C141" i="5"/>
  <c r="C136" i="5"/>
  <c r="C133" i="5"/>
  <c r="C130" i="5"/>
  <c r="C127" i="5"/>
  <c r="C124" i="5"/>
  <c r="C121" i="5"/>
  <c r="C118" i="5"/>
  <c r="C113" i="5"/>
  <c r="C110" i="5"/>
  <c r="C107" i="5"/>
  <c r="C103" i="5"/>
  <c r="C99" i="5"/>
  <c r="C96" i="5"/>
  <c r="C92" i="5"/>
  <c r="C89" i="5"/>
  <c r="C84" i="5"/>
  <c r="C81" i="5"/>
  <c r="C78" i="5"/>
  <c r="C75" i="5"/>
  <c r="C62" i="5"/>
  <c r="C57" i="5"/>
  <c r="C52" i="5"/>
  <c r="C47" i="5"/>
  <c r="C40" i="5"/>
  <c r="C37" i="5"/>
  <c r="C34" i="5"/>
  <c r="C31" i="5"/>
  <c r="C28" i="5"/>
  <c r="C25" i="5"/>
  <c r="C17" i="5"/>
  <c r="E165" i="6" l="1"/>
  <c r="E167" i="6" s="1"/>
  <c r="D39" i="7"/>
  <c r="D41" i="7" s="1"/>
  <c r="C166" i="5"/>
  <c r="E481" i="6"/>
  <c r="E483" i="6" s="1"/>
  <c r="E594" i="6"/>
  <c r="E596" i="6" s="1"/>
  <c r="E204" i="6"/>
  <c r="E206" i="6" s="1"/>
  <c r="C145" i="5"/>
  <c r="C180" i="5"/>
  <c r="C41" i="5"/>
  <c r="C114" i="5"/>
  <c r="C137" i="5"/>
  <c r="C208" i="5"/>
  <c r="C220" i="5"/>
  <c r="C85" i="5"/>
  <c r="C160" i="5"/>
  <c r="C242" i="5"/>
  <c r="E39" i="7"/>
  <c r="E41" i="7" s="1"/>
  <c r="C14" i="5"/>
  <c r="C18" i="5" s="1"/>
  <c r="C10" i="5"/>
  <c r="C6" i="5"/>
  <c r="C247" i="5" l="1"/>
  <c r="C249" i="5" s="1"/>
  <c r="I63" i="1"/>
  <c r="C381" i="4"/>
  <c r="C377" i="4"/>
  <c r="C374" i="4"/>
  <c r="C371" i="4"/>
  <c r="C366" i="4"/>
  <c r="C330" i="4"/>
  <c r="C326" i="4"/>
  <c r="C318" i="4"/>
  <c r="C311" i="4"/>
  <c r="C307" i="4"/>
  <c r="C303" i="4"/>
  <c r="C296" i="4"/>
  <c r="C292" i="4"/>
  <c r="C286" i="4"/>
  <c r="C268" i="4"/>
  <c r="C238" i="4"/>
  <c r="C217" i="4"/>
  <c r="C210" i="4"/>
  <c r="C204" i="4"/>
  <c r="C194" i="4"/>
  <c r="C191" i="4"/>
  <c r="C187" i="4"/>
  <c r="C153" i="4"/>
  <c r="C124" i="4"/>
  <c r="C117" i="4"/>
  <c r="C111" i="4"/>
  <c r="C108" i="4"/>
  <c r="C101" i="4"/>
  <c r="C90" i="4"/>
  <c r="C72" i="4"/>
  <c r="C62" i="4"/>
  <c r="C59" i="4"/>
  <c r="C32" i="4"/>
  <c r="C29" i="4"/>
  <c r="C25" i="4"/>
  <c r="C18" i="4"/>
  <c r="C12" i="4"/>
  <c r="C8" i="4"/>
  <c r="C5" i="4"/>
  <c r="C180" i="3"/>
  <c r="C189" i="3" s="1"/>
  <c r="C325" i="3"/>
  <c r="C326" i="3" s="1"/>
  <c r="C321" i="3"/>
  <c r="C319" i="3"/>
  <c r="C317" i="3"/>
  <c r="C315" i="3"/>
  <c r="C305" i="3"/>
  <c r="C311" i="3" s="1"/>
  <c r="C295" i="3"/>
  <c r="C292" i="3"/>
  <c r="C288" i="3"/>
  <c r="C289" i="3" s="1"/>
  <c r="C284" i="3"/>
  <c r="C285" i="3" s="1"/>
  <c r="C280" i="3"/>
  <c r="C278" i="3"/>
  <c r="C274" i="3"/>
  <c r="C272" i="3"/>
  <c r="C262" i="3"/>
  <c r="C247" i="3"/>
  <c r="C231" i="3"/>
  <c r="C229" i="3"/>
  <c r="C225" i="3"/>
  <c r="C226" i="3" s="1"/>
  <c r="C221" i="3"/>
  <c r="C218" i="3"/>
  <c r="C214" i="3"/>
  <c r="C215" i="3" s="1"/>
  <c r="C210" i="3"/>
  <c r="C208" i="3"/>
  <c r="C204" i="3"/>
  <c r="C205" i="3" s="1"/>
  <c r="C200" i="3"/>
  <c r="C201" i="3" s="1"/>
  <c r="C196" i="3"/>
  <c r="C194" i="3"/>
  <c r="C192" i="3"/>
  <c r="C170" i="3"/>
  <c r="C166" i="3"/>
  <c r="C163" i="3"/>
  <c r="C161" i="3"/>
  <c r="C157" i="3"/>
  <c r="C155" i="3"/>
  <c r="C150" i="3"/>
  <c r="C151" i="3" s="1"/>
  <c r="C133" i="3"/>
  <c r="C134" i="3" s="1"/>
  <c r="C146" i="3"/>
  <c r="C144" i="3"/>
  <c r="C142" i="3"/>
  <c r="C128" i="3"/>
  <c r="C129" i="3" s="1"/>
  <c r="C124" i="3"/>
  <c r="C122" i="3"/>
  <c r="C120" i="3"/>
  <c r="C114" i="3"/>
  <c r="C112" i="3"/>
  <c r="C102" i="3"/>
  <c r="C88" i="3"/>
  <c r="C89" i="3" s="1"/>
  <c r="C84" i="3"/>
  <c r="C80" i="3"/>
  <c r="C78" i="3"/>
  <c r="C75" i="3"/>
  <c r="C69" i="3"/>
  <c r="C67" i="3"/>
  <c r="C63" i="3"/>
  <c r="C61" i="3"/>
  <c r="C57" i="3"/>
  <c r="C55" i="3"/>
  <c r="C50" i="3"/>
  <c r="C51" i="3" s="1"/>
  <c r="C46" i="3"/>
  <c r="C47" i="3" s="1"/>
  <c r="C42" i="3"/>
  <c r="C36" i="3"/>
  <c r="C34" i="3"/>
  <c r="C32" i="3"/>
  <c r="C30" i="3"/>
  <c r="C22" i="3"/>
  <c r="N96" i="1"/>
  <c r="N75" i="1"/>
  <c r="N71" i="1"/>
  <c r="N54" i="1"/>
  <c r="N51" i="1"/>
  <c r="N38" i="1"/>
  <c r="N23" i="1"/>
  <c r="J23" i="1"/>
  <c r="K23" i="1"/>
  <c r="L23" i="1"/>
  <c r="C49" i="2"/>
  <c r="C47" i="2"/>
  <c r="C45" i="2"/>
  <c r="C31" i="2"/>
  <c r="C16" i="2"/>
  <c r="C281" i="3" l="1"/>
  <c r="N97" i="1"/>
  <c r="C382" i="4"/>
  <c r="C384" i="4" s="1"/>
  <c r="C64" i="3"/>
  <c r="C58" i="3"/>
  <c r="C158" i="3"/>
  <c r="C147" i="3"/>
  <c r="C322" i="3"/>
  <c r="C50" i="2"/>
  <c r="C52" i="2" s="1"/>
  <c r="C211" i="3"/>
  <c r="C197" i="3"/>
  <c r="C85" i="3"/>
  <c r="C125" i="3"/>
  <c r="C43" i="3"/>
  <c r="C70" i="3"/>
  <c r="C171" i="3"/>
  <c r="C222" i="3"/>
  <c r="C232" i="3"/>
  <c r="C296" i="3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4" i="1"/>
  <c r="I73" i="1"/>
  <c r="I72" i="1"/>
  <c r="I70" i="1"/>
  <c r="I69" i="1"/>
  <c r="I68" i="1"/>
  <c r="I67" i="1"/>
  <c r="I66" i="1"/>
  <c r="I65" i="1"/>
  <c r="I64" i="1"/>
  <c r="I62" i="1"/>
  <c r="I61" i="1"/>
  <c r="I60" i="1"/>
  <c r="I59" i="1"/>
  <c r="I58" i="1"/>
  <c r="I57" i="1"/>
  <c r="I56" i="1"/>
  <c r="I55" i="1"/>
  <c r="I53" i="1"/>
  <c r="I52" i="1"/>
  <c r="I50" i="1"/>
  <c r="I49" i="1"/>
  <c r="I48" i="1"/>
  <c r="I47" i="1"/>
  <c r="I46" i="1"/>
  <c r="I45" i="1"/>
  <c r="I44" i="1"/>
  <c r="I43" i="1"/>
  <c r="I42" i="1"/>
  <c r="I41" i="1"/>
  <c r="I40" i="1"/>
  <c r="I39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M96" i="1"/>
  <c r="L96" i="1"/>
  <c r="K96" i="1"/>
  <c r="J96" i="1"/>
  <c r="J75" i="1"/>
  <c r="K75" i="1"/>
  <c r="L75" i="1"/>
  <c r="M75" i="1"/>
  <c r="M71" i="1"/>
  <c r="K71" i="1"/>
  <c r="L71" i="1"/>
  <c r="J71" i="1"/>
  <c r="J54" i="1"/>
  <c r="K54" i="1"/>
  <c r="L54" i="1"/>
  <c r="M54" i="1"/>
  <c r="J51" i="1"/>
  <c r="K51" i="1"/>
  <c r="L51" i="1"/>
  <c r="M51" i="1"/>
  <c r="J38" i="1"/>
  <c r="K38" i="1"/>
  <c r="L38" i="1"/>
  <c r="M38" i="1"/>
  <c r="I22" i="1"/>
  <c r="I11" i="1"/>
  <c r="I12" i="1"/>
  <c r="I13" i="1"/>
  <c r="I14" i="1"/>
  <c r="I15" i="1"/>
  <c r="I16" i="1"/>
  <c r="I17" i="1"/>
  <c r="I18" i="1"/>
  <c r="I19" i="1"/>
  <c r="I20" i="1"/>
  <c r="I21" i="1"/>
  <c r="I10" i="1"/>
  <c r="C327" i="3" l="1"/>
  <c r="C329" i="3" s="1"/>
  <c r="I23" i="1"/>
  <c r="I75" i="1"/>
  <c r="I96" i="1"/>
  <c r="I54" i="1"/>
  <c r="L97" i="1"/>
  <c r="L99" i="1" s="1"/>
  <c r="M97" i="1"/>
  <c r="M99" i="1" s="1"/>
  <c r="N99" i="1"/>
  <c r="J97" i="1"/>
  <c r="K97" i="1"/>
  <c r="K99" i="1" s="1"/>
  <c r="I71" i="1"/>
  <c r="I51" i="1"/>
  <c r="I38" i="1"/>
  <c r="B371" i="4"/>
  <c r="B366" i="4"/>
  <c r="B326" i="4"/>
  <c r="B318" i="4"/>
  <c r="B311" i="4"/>
  <c r="B303" i="4"/>
  <c r="B292" i="4"/>
  <c r="B286" i="4"/>
  <c r="B268" i="4"/>
  <c r="B238" i="4"/>
  <c r="B217" i="4"/>
  <c r="B210" i="4"/>
  <c r="B204" i="4"/>
  <c r="B191" i="4"/>
  <c r="B187" i="4"/>
  <c r="B181" i="4"/>
  <c r="B153" i="4"/>
  <c r="B124" i="4"/>
  <c r="B117" i="4"/>
  <c r="B108" i="4"/>
  <c r="B101" i="4"/>
  <c r="B90" i="4"/>
  <c r="B72" i="4"/>
  <c r="B59" i="4"/>
  <c r="B12" i="4"/>
  <c r="J99" i="1" l="1"/>
  <c r="B382" i="4"/>
  <c r="B384" i="4" s="1"/>
  <c r="I97" i="1"/>
  <c r="B594" i="6"/>
  <c r="B595" i="6" s="1"/>
  <c r="B481" i="6"/>
  <c r="B482" i="6" s="1"/>
  <c r="B204" i="6"/>
  <c r="B205" i="6" s="1"/>
  <c r="B165" i="6"/>
  <c r="B166" i="6" s="1"/>
  <c r="B52" i="2" l="1"/>
  <c r="C99" i="1"/>
  <c r="D99" i="1"/>
  <c r="E99" i="1"/>
  <c r="F99" i="1"/>
  <c r="G99" i="1"/>
</calcChain>
</file>

<file path=xl/sharedStrings.xml><?xml version="1.0" encoding="utf-8"?>
<sst xmlns="http://schemas.openxmlformats.org/spreadsheetml/2006/main" count="1789" uniqueCount="386">
  <si>
    <t>Всего</t>
  </si>
  <si>
    <t xml:space="preserve">                       Планируемые объёмы амбулаторно-поликлинической помощи по Ульяновской области на 2020 год (вкл.межтерриториальные расчёты)</t>
  </si>
  <si>
    <t xml:space="preserve"> посещения с иными целями </t>
  </si>
  <si>
    <t>Наименование МО</t>
  </si>
  <si>
    <t xml:space="preserve">профилактические медицинские осмотры / диспансеризация  </t>
  </si>
  <si>
    <t xml:space="preserve">ВСЕГО: </t>
  </si>
  <si>
    <t>диспансеризация (комплексное посещение)</t>
  </si>
  <si>
    <t>профилактические медицинские осмотры (комплексное посещение)</t>
  </si>
  <si>
    <t>ГУЗ "БАЗАРНОCЫЗГАНСКАЯ РБ"</t>
  </si>
  <si>
    <t>ГУЗ "БАРЫШСКАЯ РБ"</t>
  </si>
  <si>
    <t>ГУЗ "ВЕШКАЙМСКАЯ РБ"</t>
  </si>
  <si>
    <t>ГУЗ "ИНЗЕНСКАЯ РБ"</t>
  </si>
  <si>
    <t>ГУЗ "КАРСУНСКАЯ РАЙОННАЯ БОЛЬНИЦА ИМЕНИ ВРАЧА В.И.ФИОШИНА"</t>
  </si>
  <si>
    <t>ГУЗ "КУЗОВАТОВСКАЯ РБ"</t>
  </si>
  <si>
    <t>ГУЗ "МАЙНСКАЯ РБ"</t>
  </si>
  <si>
    <t>ГУЗ "СТАРОСАХЧИНСКАЯ УЧАСТКОВАЯ БОЛЬНИЦА"</t>
  </si>
  <si>
    <t>ГУЗ ЗЕРНОСОВХОЗСКАЯ УЧАСТКОВАЯ БОЛЬНИЦА</t>
  </si>
  <si>
    <t>ГУЗ МУЛЛОВСКАЯ УЧАСТКОВАЯ БОЛЬНИЦА</t>
  </si>
  <si>
    <t>ГУЗ НОВО-МАЙНСКАЯ ГОРОДСКАЯ БОЛЬНИЦА</t>
  </si>
  <si>
    <t>ГУЗ РЯЗАНОВСКАЯ УЧАСТКОВАЯ БОЛЬНИЦА</t>
  </si>
  <si>
    <t>ГУЗ ТИИНСКАЯ УЧАСТКОВАЯ БОЛЬНИЦА</t>
  </si>
  <si>
    <t>Итого: Мелекесский район</t>
  </si>
  <si>
    <t>ГУЗ "НИКОЛАЕВСКАЯ РБ"</t>
  </si>
  <si>
    <t>ГУЗ "НОВОМАЛЫКЛИНСКАЯ РБ"</t>
  </si>
  <si>
    <t>ГУЗ "НОВОСПАССКАЯ РБ"</t>
  </si>
  <si>
    <t>ГУЗ "ПАВЛОВСКАЯ РБ ИМЕНИ ЗАСЛУЖЕННОГО ВРАЧА РОССИИ А.И.МАРЬИНА"</t>
  </si>
  <si>
    <t>ГУЗ "РАДИЩЕВСКАЯ РБ"</t>
  </si>
  <si>
    <t>ГУЗ "СЕНГИЛЕЕВСКАЯ РБ"</t>
  </si>
  <si>
    <t>ГУЗ "СТАРОКУЛАТКИНСКАЯ РБ"</t>
  </si>
  <si>
    <t>ГУЗ "СТАРОМАЙНСКАЯ РБ"</t>
  </si>
  <si>
    <t>ГУЗ "СУРСКАЯ РБ"</t>
  </si>
  <si>
    <t>ГУЗ "ТЕРЕНЬГУЛЬСКАЯ РБ"</t>
  </si>
  <si>
    <t>ГУЗ "УЛЬЯНОВСКАЯ РБ"</t>
  </si>
  <si>
    <t>ГУЗ "БОЛЬШЕНАГАТКИНСКАЯ РБ"</t>
  </si>
  <si>
    <t>ГУЗ "ЧЕРДАКЛИНСКАЯ РБ"</t>
  </si>
  <si>
    <t>ГУЗ "НГБ ИМ. А.Ф.АЛЬБЕРТ"</t>
  </si>
  <si>
    <t>ИТОГО: Районы</t>
  </si>
  <si>
    <t>ГБУЗ "СТОМАТОЛОГИЧЕСКАЯ ПОЛИКЛИНИКА ГОРОДА УЛЬЯНОВСКА"</t>
  </si>
  <si>
    <t>ГУЗ "ГОРОДСКАЯ БОЛЬНИЦА № 2"</t>
  </si>
  <si>
    <t>ГУЗ "ГОРОДСКАЯ КЛИНИЧЕСКАЯ БОЛЬНИЦА №1" (ПЕРИНАТАЛЬНЫЙ ЦЕНТР)</t>
  </si>
  <si>
    <t>ГУЗ "ГОРОДСКАЯ ПОЛИКЛИНИКА № 5"</t>
  </si>
  <si>
    <t>ГУЗ "ГОРОДСКАЯ ПОЛИКЛИНИКА № 6"</t>
  </si>
  <si>
    <t>ГУЗ "ДГКБ Г. УЛЬЯНОВСКА"</t>
  </si>
  <si>
    <t>ГУЗ "ЦГКБ Г. УЛЬЯНОВСКА"</t>
  </si>
  <si>
    <t>ГУЗ ГОРБОЛЬНИЦА № 3</t>
  </si>
  <si>
    <t>ГУЗ ГОРОДСКАЯ ПОЛИКЛИНИКА № 1 ИМ. С.М. КИРОВА</t>
  </si>
  <si>
    <t>ГУЗ ГОРОДСКАЯ ПОЛИКЛИНИКА № 3</t>
  </si>
  <si>
    <t>ГУЗ ГОРОДСКАЯ ПОЛИКЛИНИКА № 4</t>
  </si>
  <si>
    <t>ГУЗ ЦК МСЧ ИМ. В.А.ЕГОРОВА</t>
  </si>
  <si>
    <t>ИТОГО: город Ульяновск</t>
  </si>
  <si>
    <t>МСЧ-172 ФМБА (МЕЛЕКЕССКИЙ РАЙОН)</t>
  </si>
  <si>
    <t>ФГБУЗ КБ №172 ФМБА РОССИИ</t>
  </si>
  <si>
    <t>ИТОГО: город Димитровград</t>
  </si>
  <si>
    <t>ГУЗ "УОКМЦ ОПЛПРВ И ПП ИМ. МАКСИМЧУКА В.М."</t>
  </si>
  <si>
    <t xml:space="preserve">ГУЗ ЦОЗи МП </t>
  </si>
  <si>
    <t>ГКУЗ "ОКПТД"</t>
  </si>
  <si>
    <t>ГКУЗ "Ульяновский областной "ХОСПИС"</t>
  </si>
  <si>
    <t>ГКУЗ "УОКПБ" им. В.А.Копосова</t>
  </si>
  <si>
    <t>ГОСПИТАЛЬ ВЕТЕРАНОВ</t>
  </si>
  <si>
    <t>ГУЗ "УОКНБ"</t>
  </si>
  <si>
    <t>ГУЗ "УОКЦСВМП"</t>
  </si>
  <si>
    <t>ГУЗ "ЦЕНТР СПИД"</t>
  </si>
  <si>
    <t>ГУЗ ДСПБ № 1</t>
  </si>
  <si>
    <t>ГУЗ ОВФД</t>
  </si>
  <si>
    <t>ГУЗ ОКД</t>
  </si>
  <si>
    <t>ГУЗ ОККВД</t>
  </si>
  <si>
    <t>ГУЗ ОКОД</t>
  </si>
  <si>
    <t>ГУЗ УОДКБ ИМЕНИ ПОЛИТИЧЕСКОГО И ОБЩЕСТВЕННОГО ДЕЯТЕЛЯ Ю.Ф.ГОРЯЧЕВА</t>
  </si>
  <si>
    <t>ГУЗ УОКБ</t>
  </si>
  <si>
    <t>ИТОГО: Областные</t>
  </si>
  <si>
    <t>ФГБУ ФВЦМР ФМБА РОССИИ</t>
  </si>
  <si>
    <t>ФКУЗ "МСЧ МВД РОССИИ ПО УЛЬЯНОВСКОЙ ОБЛАСТИ"</t>
  </si>
  <si>
    <t>ЧУЗ "РЖД - МЕДИЦИНА" Г.УЛЬЯНОВСК</t>
  </si>
  <si>
    <t>ИТОГО: Ведомственные</t>
  </si>
  <si>
    <t>НЕФРОСОВЕТ</t>
  </si>
  <si>
    <t>ООО "ВМ ДИАГНОСТИК"</t>
  </si>
  <si>
    <t>ООО "ВМ КЛИНИК"</t>
  </si>
  <si>
    <t>ООО "ЗДОРОВАЯ СЕМЬЯ"</t>
  </si>
  <si>
    <t>ООО "ЛАУС ДЕО"</t>
  </si>
  <si>
    <t>ООО "НОВЫЙ СВЕТ"</t>
  </si>
  <si>
    <t>ООО "ПОЛИКЛИНИКА "ЛЕКОН"</t>
  </si>
  <si>
    <t>ООО "ССЦ"</t>
  </si>
  <si>
    <t>OOO"АРТДЕНТ"</t>
  </si>
  <si>
    <t>ООО "АЛЬФАДЕНТ"</t>
  </si>
  <si>
    <t>ООО "АПЕКС ДЕНТ"</t>
  </si>
  <si>
    <t>ООО "МЕД-СПРАВКА"</t>
  </si>
  <si>
    <t>ООО "МЦ АКАДЕМИЯ "</t>
  </si>
  <si>
    <t>ООО "ПАНАЦЕЯ"</t>
  </si>
  <si>
    <t>ООО "ПРЕМЬЕР - ДЕНТ"</t>
  </si>
  <si>
    <t>ООО "СТОМАТОЛОГИЯ БЕЛЫЙ НОСОРОГ"</t>
  </si>
  <si>
    <t>ООО "ФРЕЗЕНИУС НЕФРОКЕА"</t>
  </si>
  <si>
    <t>ООО "ЦЕНТР ЛАЗЕРНОЙ МЕДИЦИНЫ"</t>
  </si>
  <si>
    <t>ООО "ЯМТ"</t>
  </si>
  <si>
    <t>ООО"МЕД-ПРОФИ"</t>
  </si>
  <si>
    <t>ИТОГО: Иных форм собственности</t>
  </si>
  <si>
    <t>Консультативные посещения по поводу заболевания посещения</t>
  </si>
  <si>
    <t xml:space="preserve">Обращения </t>
  </si>
  <si>
    <t>Всего (2+3+4+5)</t>
  </si>
  <si>
    <t>Объемы предоставления м/п за пределами УО лицам, застрахованным на территории УО</t>
  </si>
  <si>
    <t>ИТОГО:</t>
  </si>
  <si>
    <t>Наименование</t>
  </si>
  <si>
    <t>ГУЗ УОКССМП</t>
  </si>
  <si>
    <t>Профиль</t>
  </si>
  <si>
    <t>Акушерско-гинекологические</t>
  </si>
  <si>
    <t>ООО "ЦЕНТР ЭКО"</t>
  </si>
  <si>
    <t>ООО"МЕДЭКО"</t>
  </si>
  <si>
    <t>ООО "АЛЬЯНС КЛИНИК"</t>
  </si>
  <si>
    <t>ООО "КДФ-ПЕНЗА"</t>
  </si>
  <si>
    <t>ООО КВРТ "ДИП"</t>
  </si>
  <si>
    <t>Аллергологические</t>
  </si>
  <si>
    <t>Венерологические</t>
  </si>
  <si>
    <t>Гастроэнтерология</t>
  </si>
  <si>
    <t>Дерматологические</t>
  </si>
  <si>
    <t>Инфекционные болезни</t>
  </si>
  <si>
    <t>Кардиологические</t>
  </si>
  <si>
    <t>ООО "АЛЬЯНС КЛИНИК+"</t>
  </si>
  <si>
    <t>ООО"АЛЬЯНС КЛИНИК СВИЯГА"</t>
  </si>
  <si>
    <t>Наркологические</t>
  </si>
  <si>
    <t>Неврологические</t>
  </si>
  <si>
    <t>ГУЗ "ДСПБ № 2"</t>
  </si>
  <si>
    <t>Нейрохирургия</t>
  </si>
  <si>
    <t>Нефрология</t>
  </si>
  <si>
    <t>Онкология</t>
  </si>
  <si>
    <t>Ортопедия</t>
  </si>
  <si>
    <t>Оториноларингологические</t>
  </si>
  <si>
    <t>Офтальмологические</t>
  </si>
  <si>
    <t>ООО "ПРОЗРЕНИЕ"</t>
  </si>
  <si>
    <t>ООО"ОФТАЛЬМОЛОГИЧЕСКАЯ КЛИНИКА"ПРОЗРЕНИЕ73"</t>
  </si>
  <si>
    <t>Педиатрические соматические</t>
  </si>
  <si>
    <t>Психиатрические</t>
  </si>
  <si>
    <t>Пульмонология</t>
  </si>
  <si>
    <t>Радиология</t>
  </si>
  <si>
    <t>ООО "ЭРСПЕЙ"</t>
  </si>
  <si>
    <t>Реабилитационные для больных с заболеваниями опорно-двигательного аппарата и переферической нервной системы</t>
  </si>
  <si>
    <t>Реабилитационные для больных с заболеваниями центрально-нервной системы и органов чувств</t>
  </si>
  <si>
    <t>Реабилитационные соматические</t>
  </si>
  <si>
    <t>Ревматология</t>
  </si>
  <si>
    <t>Терапевтические</t>
  </si>
  <si>
    <t>Травматология</t>
  </si>
  <si>
    <t>Туберкулезные</t>
  </si>
  <si>
    <t>Урология</t>
  </si>
  <si>
    <t>Хирургические</t>
  </si>
  <si>
    <t>Эндокринология</t>
  </si>
  <si>
    <t>Объемы предоставления медицинской помощи за пределами УО лицам, застрахованным на территории УО</t>
  </si>
  <si>
    <t>Гастроэнтерологические</t>
  </si>
  <si>
    <t>03.00.5.001 Поликомпонентная терапия при язвенном колите и болезни Крона 3 и 4 степени активности, гормонозависимых и гормонорезистентных формах, тяжелой форме целиакии химиотерапевтическими и генно-инженерными биологическими лекарственными препаратами под контролем</t>
  </si>
  <si>
    <t xml:space="preserve">Итого: </t>
  </si>
  <si>
    <t xml:space="preserve">Итого по профилю: </t>
  </si>
  <si>
    <t>Гинекологические</t>
  </si>
  <si>
    <t>02.00.3.004 Хирургическое органосохраняющее лечение женщин с несостоятельностью мышц тазового дна, опущением и выпадением органов малого таза, а также в сочетании со  стрессовым недержанием мочи, соединительно-тканными заболеваниями,  включая реконструктивно – пластические операции (сакровагинопексию с лапароскопической ассистенцией, оперативные вмешательства с использованием сетчатых протезов)</t>
  </si>
  <si>
    <t>05.00.9.001 Комплексное лечение больных тяжелыми распространенными формами псориаза, атопического дерматита, истинной пузырчатки, локализованной склеродермии, лучевого дерматита</t>
  </si>
  <si>
    <t xml:space="preserve">05.00.9.002 Лечение тяжелых, резистентных форм псориаза, включая  псориатический артрит, с применением генно-инженерных биологических лекартвенных  препаратов </t>
  </si>
  <si>
    <t>Кардиологические для больных с ОИМ</t>
  </si>
  <si>
    <t>14.00.40.001 Коронарная реваскуляризация миокарда с применением ангиопластики в сочетании со стентированием при ишемической болезни сердца (баллонная вазодилатация с установкой 1-3 стентов в сосуд (сосуды))</t>
  </si>
  <si>
    <t>14.00.37.001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1 стента)</t>
  </si>
  <si>
    <t>14.00.38.001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2 стентов)</t>
  </si>
  <si>
    <t>14.00.39.001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3 стентов)</t>
  </si>
  <si>
    <t>14.00.34.001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1 стента)</t>
  </si>
  <si>
    <t>14.00.35.001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2 стентов)</t>
  </si>
  <si>
    <t>14.00.36.001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3 стентов)</t>
  </si>
  <si>
    <t>Кардиохирургические</t>
  </si>
  <si>
    <t>14.00.44.001 Коронарная реваскуляризация миокарда с применением аортокоронарного шунтирования при ишемической болезни и различных формах сочетанной патологии</t>
  </si>
  <si>
    <t>14.00.41.001 Эндоваскулярная, хирургическая коррекция нарушений ритма сердца без имплантации кардиовертера-дефибриллятора (имплантация однокамерного кардиостимулятора)</t>
  </si>
  <si>
    <t>14.00.43.001 Эндоваскулярнаяхирургическая коррекция нарушений ритма сердца без имплантации кардиовертера-дифибриллятора (имплантация  двухкамерного кардиостимулятора)</t>
  </si>
  <si>
    <t>Нейрохирургические</t>
  </si>
  <si>
    <t>08.00.12.002 Микрохирургические вмешательства при злокачественных (первичных и вторичных) и доброкачественных новообразованиях оболочек головного мозга с вовлечением синусов, серповидного отростка и намета мозжечка</t>
  </si>
  <si>
    <t>08.00.12.006 Микрохирургические вмешательства при патологии сосудов головного и спинного мозга, внутримозговых и внутрижелудочковых гематомах</t>
  </si>
  <si>
    <t>08.00.12.001 Микрохирургические вмешательства с использованием операционного микроскопа, стереотаксической биопсии, интраоперационной навигации и нейрофизиологического мониторинга при внутримозговых новообразованиях головного мозга и каверномах функционально значимых зон головного мозга</t>
  </si>
  <si>
    <t>08.00.16.013 Микрохирургические и эндоскопические вмешательства при поражениях межпозвоночных дисков шейных и грудных отделов с миелопатией, радикуло- и нейропатией, спондилолистезах и спинальных стенозах. Сложные декомпрессионно-стабилизирующие и реконструктивные операции при травмах и заболеваниях позвоночника, сопровождающихся развитием миелопатии, с использованием остеозамещающих материалов, погружных и наружных фиксирующих устройств. Имплантация временных электродов для нейростимуляции спинного мозга и периферическ</t>
  </si>
  <si>
    <t>08.00.12.005 Микрохирургическое удаление новообразований (первичных и вторичных) и дермоидов (липом) спинного мозга и его оболочек, корешков и спинномозговых нервов, позвоночного столба, костей таза, крестца и копчика при условии вовлечения твердой мозговой оболочки, корешков и спинномозговых нервов</t>
  </si>
  <si>
    <t>08.00.12.008 Реконструктивные вмешательства при сложных и гигантских дефектах и деформациях свода и основания черепа, орбиты врожденного и приобретенного генеза</t>
  </si>
  <si>
    <t>08.00.14.010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</t>
  </si>
  <si>
    <t>08.00.15.010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кистах. Повторные ликворошунтирующие операции при осложненном течении заболевания у детей</t>
  </si>
  <si>
    <t>Онкологические</t>
  </si>
  <si>
    <t>09.00.20.001 Видеоэндоскопические внутриполостные и видеоэндоскопические внутрипросветные хирургические вмешательства, интервенционные радиологические вмешательства, малоинвазивные органосохраняющие вмешательства при ЗНО, в том числе у детей</t>
  </si>
  <si>
    <t>09.00.23.001 Дистанционная  лучевая терапия в радиотерапевтических отделениях, высокоинтенсивная фокусированная ультразвуковая терапия при злокачественных новообразованиях (1-39Гр)</t>
  </si>
  <si>
    <t>09.00.24.001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(40-69Гр)</t>
  </si>
  <si>
    <t>09.00.25.001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(70-99Гр)</t>
  </si>
  <si>
    <t>09.00.20.003 Комбинированное лечение ЗНО, сочетающее обширные хирургические вмешательства и противоопухолевое лечение лекарственными препаратами, требующее интенсивной поддерживающей и корригирующей терапии</t>
  </si>
  <si>
    <t>09.00.22.005 Комплексная и высоко-дозная химиотерапия (включая эпигеномную терапию) острых лейко-зов, высокозлокачествен-ных лимфом, рецидивов и рефрактерных форм лимфопролиферативных и миелопролифератив-ных заболеваний, в том числе у детей. Комплекс-ная, высокоинтенсивная и высокодозная химиоте-рапия (включая таргет-ную терапию) солидных опухолей, рецидивов и рефрактерных форм со-лидных опухолей у детей</t>
  </si>
  <si>
    <t>09.00.20.002 Реконструктивно-пластические, микрохирургические, обширные циторедуктивные, расширенно-комбинированные хирургические вмешательства, в том числе с применением физических факторов (гипертермия, РЧТА, ФДТ, лазерная и криодеструкция и др.) при ЗНО, в том числе у детей</t>
  </si>
  <si>
    <t>10.00.27.003 Реконструктивно-пластическое восстановление функции гортани и трахеи</t>
  </si>
  <si>
    <t>10.00.26.001 Реконструктивные операции на звукопроводящем аппарате среднего уха</t>
  </si>
  <si>
    <t>11.00.28.001 Комплексное хирургическое лечение  глаукомы, включая микроинвазивную энергетическую оптико-реконструктивную и лазерную хирургию,  имплантацию  различных видов дренажей</t>
  </si>
  <si>
    <t>Патологии новорожденных и недоношенных детей</t>
  </si>
  <si>
    <t>27.00.19.002 Выхаживание новорожденных массой тела до 1000 г, включая детей с экстремально низкой массой тела при рождении, с созданием оптимальных контролируемых параметров поддержки витальных функций и щадяще-развивающих условий внешней среды под контролем динамического инструментального мониторинга основных параметров газообмена, гемодинамики, а также лучевых, биохимических, иммунологических и молекулярно-генетических исследований</t>
  </si>
  <si>
    <t>27.00.18.001 Поликомпонентная терапия синдрома дыхательных расстройств, врожденной пневмонии, сепсиса новорожденного, тяжелой церебральной патологии новорожденного с применением аппаратных методов замещения или поддержки витальных функций на основе динамического инструментального мониторинга основных параметров газообмена, гемодинамики, а также лучевых, биохимических, иммунологических и молекулярно-генетических исследований</t>
  </si>
  <si>
    <t>Ревматологические</t>
  </si>
  <si>
    <t>13.00.33.001 Поликомпонентная иммуномодулирующая терапия с включением генно-инженерных биологических лекарственных препаратов, гормональных и химиотерапевтических лекарственных препаратов  с использованием специальных методов лабораторной и инструментальной диагностики больных (старше 18 лет)  системными воспалительными ревматическими заболеваниями</t>
  </si>
  <si>
    <t>Торакальной хирургии</t>
  </si>
  <si>
    <t>15.00.45.002 Видеоторакоскопические операции на органах грудной полости</t>
  </si>
  <si>
    <t>15.00.46.001 Расширенные и реконструктивно-пластические операции на органах грудной полости</t>
  </si>
  <si>
    <t>Травматологические</t>
  </si>
  <si>
    <t>16.00.47.002 Пластика крупных суставов конечностей с восстановлением целостности внутрисуставных образований, замещением костно-хрящевых дефектов синтетическими и биологическими материалами</t>
  </si>
  <si>
    <t>16.00.47.004 Реконструктивно-пластические операции на костях таза, верхних  и нижних конечностей с использованием  погружных или наружных фиксирующих устройств, синтетических и биологических остеозамещающих материалов, компьютерной навигации</t>
  </si>
  <si>
    <t>16.00.47.003 Реконструктивно-пластические операции при комбинированных дефектах и деформациях дистальных отделов конечностей с использованием чрескостных аппаратов и прецизионной техники</t>
  </si>
  <si>
    <t>16.00.48.001 Реконструктивные и декомпрессивные операции при травмах и заболеваниях позвоночника с резекцией позвонков, корригирующей  вертебротомией с использованием протезов тел позвонков и межпозвонковых дисков и т.д.</t>
  </si>
  <si>
    <t>16.00.47.001  Реконструктивные и декомпрессивные операции при травмах и заболеваниях позвоночника с резекцией позвонков, корригирующей вертебротомией с использованием протезов тел позвонков и межпозвонковых дисков, костного цемента и остеозамещающих материалов с применением погружных и наружных фиксирующих устройств</t>
  </si>
  <si>
    <t>16.00.50.001 Эндопротезирование суставов конечностей</t>
  </si>
  <si>
    <t>16.00.51.001 Эндопротезирование суставов конечностей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 и системных заболеваниях, в том числе с использованием  компьютерной навигации</t>
  </si>
  <si>
    <t>Урологические</t>
  </si>
  <si>
    <t>18.00.54.001 Оперативные вмешательства на органах мочеполовой системы с имплантацией синтетических сложных и сетчатых протезов</t>
  </si>
  <si>
    <t>18.00.53.002 Оперативные вмешательства на органах мочеполовой системы с использованием лапароскопической техники</t>
  </si>
  <si>
    <t>18.00.53.003 Рецидивные и особо сложные операции на органах мочеполовой системы</t>
  </si>
  <si>
    <t>01.00.1.002 Микрохирургические и реконструктивно-пластические операции на печени, желчных протоках и сосудах печени, в том числе эндоваскулярные операции на сосудах печени и реконструктивные операции на сосудах системы воротной вены, стентирование внутри- и внепеченочных желчных протоков</t>
  </si>
  <si>
    <t>01.00.1.001 Микрохирургические, расширенные, комбинированные и реконструктивно-пластические операции на поджелудочной железе, в том числе лапароскопически ассистированные</t>
  </si>
  <si>
    <t>27.00.8.003 Реконструктивно-пластические операции на грудной клетке при пороках развития у новорожденных (пороки легких, бронхов, пищевода), в том числе торакоскопические</t>
  </si>
  <si>
    <t>01.00.1.003 Реконструктивно-пластические, в том числе лапароскопически ассистированные операции на тонкой, толстой кишке и промежности</t>
  </si>
  <si>
    <t>01.00.2.004 Хирургическое лечение новообразований надпочечников и забрюшинного пространства</t>
  </si>
  <si>
    <t>Эндокринологические</t>
  </si>
  <si>
    <t>20.00.56.001 Терапевтическое лечение сахарного диабета и его сосудистых осложнений (нефропатии, нейропатии, диабетической стопы, ишемических поражений сердца и головного мозга), включая заместительную инсулиновую терапию системами постоянной подкожной инфузии</t>
  </si>
  <si>
    <t>Наименование ЛПУ</t>
  </si>
  <si>
    <t>Кол-во услуг</t>
  </si>
  <si>
    <t>Гемодиализ интермиттирующий высокопоточный, оказываемый в условиях амбулаторно-поликлинической службы</t>
  </si>
  <si>
    <t>ГОСУДАРСТВЕННОЕ УЧРЕЖДЕНИЕ ЗДРАВООХРАНЕНИЯ УЛЬЯНОВСКАЯ ОБЛАСТНАЯ КЛИНИЧЕСКАЯ БОЛЬНИЦА</t>
  </si>
  <si>
    <t>МЕДИЦИНСОЕ ЧАСТНОЕ УЧРЕЖДЕННИЕ ДОПОЛНИТЕЛЬНОГО ПРОФЕССИОНАЛЬНОГО ОБРАЗОВАНИЯ "НЕФРОСОВЕТ"</t>
  </si>
  <si>
    <t>ОБЩЕСТВО С ОГРАНИЧЕННОЙ ОТВЕТСТВЕННОСТЬЮ "НЕФРОЛАЙН - ДМГ"</t>
  </si>
  <si>
    <t>ОБЩЕСТВО С ОГРАНИЧЕННОЙ ОТВЕТСТВЕННОСТЬЮ "ФРЕЗЕНИУС НЕФРОКЕА"</t>
  </si>
  <si>
    <t>Гемодиализ интермиттирующий высокопоточный, оказываемый в условиях круглосуточного стационара</t>
  </si>
  <si>
    <t>ГОСУДАРСТВЕННОЕ УЧРЕЖДЕНИЕ ЗДРАВООХРАНЕНИЯ "ЦЕНТРАЛЬНАЯ ГОРОДСКАЯ КЛИНИЧЕСКАЯ БОЛЬНИЦА Г. УЛЬЯНОВСКА"</t>
  </si>
  <si>
    <t>ГОСУДАРСТВЕННОЕ УЧРЕЖДЕНИЕ ЗДРАВООХРАНЕНИЯ "ЦЕНТРАЛЬНАЯ КЛИНИЧЕСКАЯ МЕДИКО-САНИТАРНАЯ ЧАСТЬ ИМЕНИ ЗАСЛУЖЕННОГО ВРАЧА РОССИИ В.А.ЕГОРОВА"</t>
  </si>
  <si>
    <t>ГОСУДАРСТВЕННОЕ УЧРЕЖДЕНИЕ ЗДРАВООХРАНЕНИЯ "УЛЬЯНОВСКИЙ ОБЛАСТНОЙ КЛИНИЧЕСКИЙ ЦЕНТР СПЕЦИАЛИЗИРОВАННЫХ ВИДОВ МЕДИЦИНСКОЙ ПОМОЩИ ИМЕНИ ЗАСЛУЖЕННОГО ВРАЧА РОССИИ Е.М.ЧУЧКАЛОВА"</t>
  </si>
  <si>
    <t>Гемодиализ интермиттирующий низкопоточный, оказываемый в условиях амбулаторно-поликлинической службы</t>
  </si>
  <si>
    <t>Гемодиализ продолжительный, оказываемый в условиях круглосуточного стационара</t>
  </si>
  <si>
    <t>Гемодиафильтрация</t>
  </si>
  <si>
    <t>Гемодиафильтрация продленная, оказываемая в условиях круглосуточного стационара</t>
  </si>
  <si>
    <t>Гемодиафильтрация продолжительная, оказываемая в условиях круглосуточного стационара</t>
  </si>
  <si>
    <t>Гемодиафильтрация, оказываемая в условиях круглосуточного стационара</t>
  </si>
  <si>
    <t>Дистанционный анализ ЭКГ (расшифровка, описание и интерпретация электрокардиографических данных)</t>
  </si>
  <si>
    <t>Исследование уровня лекарственных препаратов крови (определение такролимуса, сиролимуса, циклоспарина)</t>
  </si>
  <si>
    <t>ГОСУДАРСТВЕННОЕ УЧРЕЖДЕНИЕ ЗДРАВООХРАНЕНИЯ "ОБЛАСТНОЙ КЛИНИЧЕСКИЙ КОЖНО-ВЕНЕРОЛОГИЧЕСКИЙ ДИСПАНСЕР"</t>
  </si>
  <si>
    <t>ФЕДЕРАЛЬНОЕ ГОСУДАРСТВЕННОЕ БЮДЖЕТНОЕ ОБРАЗОВАТЕЛЬНОЕ УЧРЕЖДЕНИЕ ВЫСШЕГО ОБРАЗОВАНИЯ "УЛЬЯНОВСКИЙ ГОСУДАРСТВЕННЫЙ ПЕДАГОГИЧЕСКИЙ УНИВЕРСИТЕТ ИМЕНИ И.Н. УЛЬЯНОВА"</t>
  </si>
  <si>
    <t>Комплексная услуга - лабораторное обследование пациента при подготовке к программе ЭКО (ж)</t>
  </si>
  <si>
    <t>Комплексная услуга - лабораторное обследование пациента при подготовке к программе ЭКО (м)</t>
  </si>
  <si>
    <t>Комплексная услуга - реабилитация детей с аномалией развития зубочелюстного аппарата</t>
  </si>
  <si>
    <t>ГОСУДАРСТВЕННОЕ БЮДЖЕТНОЕ УЧРЕЖДЕНИЕ ЗДРАВООХРАНЕНИЯ "СТОМАТОЛОГИЧЕСКАЯ ПОЛИКЛИНИКА ГОРОДА УЛЬЯНОВСКА"</t>
  </si>
  <si>
    <t>Комплексная услуга в приёмном отделении без последующей госпитализации, 1 категория</t>
  </si>
  <si>
    <t>ГОСУДАРСТВЕННОЕ УЧРЕЖДЕНИЕ ЗДРАВООХРАНЕНИЯ "БАЗАРНОСЫЗГАНСКАЯ РАЙОННАЯ БОЛЬНИЦА"</t>
  </si>
  <si>
    <t>ГОСУДАРСТВЕННОЕ УЧРЕЖДЕНИЕ ЗДРАВООХРАНЕНИЯ "БАРЫШСКАЯ РАЙОННАЯ БОЛЬНИЦА"</t>
  </si>
  <si>
    <t>ГОСУДАРСТВЕННОЕ УЧРЕЖДЕНИЕ ЗДРАВООХРАНЕНИЯ "ВЕШКАЙМСКАЯ РАЙОННАЯ БОЛЬНИЦА"</t>
  </si>
  <si>
    <t>ГОСУДАРСТВЕННОЕ УЧРЕЖДЕНИЕ ЗДРАВООХРАНЕНИЯ "ИНЗЕНСКАЯ РАЙОННАЯ БОЛЬНИЦА"</t>
  </si>
  <si>
    <t>ГОСУДАРСТВЕННОЕ УЧРЕЖДЕНИЕ ЗДРАВООХРАНЕНИЯ "КАРСУНСКАЯ РАЙОННАЯ БОЛЬНИЦА ИМЕНИ ВРАЧА В.И.ФИОШИНА "</t>
  </si>
  <si>
    <t>ГОСУДАРСТВЕННОЕ УЧРЕЖДЕНИЕ ЗДРАВООХРАНЕНИЯ "КУЗОВАТОВСКАЯ РАЙОННАЯ БОЛЬНИЦА"</t>
  </si>
  <si>
    <t>ГОСУДАРСТВЕННОЕ УЧРЕЖДЕНИЕ ЗДРАВООХРАНЕНИЯ "МАЙНСКАЯ РАЙОННАЯ БОЛЬНИЦА"</t>
  </si>
  <si>
    <t>ГОСУДАРСТВЕННОЕ УЧРЕЖДЕНИЕ ЗДРАВООХРАНЕНИЯ ЗЕРНОСОВХОЗСКАЯ УЧАСТКОВАЯ БОЛЬНИЦА</t>
  </si>
  <si>
    <t>ГОСУДАРСТВЕННОЕ УЧРЕЖДЕНИЕ ЗДРАВООХРАНЕНИЯ МУЛЛОВСКАЯ УЧАСТКОВАЯ БОЛЬНИЦА</t>
  </si>
  <si>
    <t>ГОСУДАРСТВЕННОЕ УЧРЕЖДЕНИЕ ЗДРАВООХРАНЕНИЯ НОВО-МАЙНСКАЯ ГОРОДСКАЯ БОЛЬНИЦА</t>
  </si>
  <si>
    <t>ГОСУДАРСТВЕННОЕ УЧРЕЖДЕНИЕ ЗДРАВООХРАНЕНИЯ РЯЗАНОВСКАЯ УЧАСТКОВАЯ БОЛЬНИЦА</t>
  </si>
  <si>
    <t>ГОСУДАРСТВЕННОЕ УЧРЕЖДЕНИЕ ЗДРАВООХРАНЕНИЯ ТИИНСКАЯ УЧАСТКОВАЯ БОЛЬНИЦА</t>
  </si>
  <si>
    <t>ГОСУДАРСТВЕННОЕ УЧРЕЖДЕНИЕ ЗДРАВООХРАНЕНИЯ "НИКОЛАЕВСКАЯ РАЙОННАЯ БОЛЬНИЦА"</t>
  </si>
  <si>
    <t>ГОСУДАРСТВЕННОЕ УЧРЕЖДЕНИЕ ЗДРАВООХРАНЕНИЯ "НОВОМАЛЫКЛИНСКАЯ РАЙОННАЯ БОЛЬНИЦА"</t>
  </si>
  <si>
    <t>ГОСУДАРСТВЕННОЕ УЧРЕЖДЕНИЕ ЗДРАВООХРАНЕНИЯ "НОВОСПАССКАЯ РАЙОННАЯ БОЛЬНИЦА"</t>
  </si>
  <si>
    <t>ГОСУДАРСТВЕННОЕ УЧРЕЖДЕНИЕ ЗДРАВООХРАНЕНИЯ "ПАВЛОВСКАЯ РАЙОННАЯ БОЛЬНИЦА ИМЕНИ ЗАСЛУЖЕННОГО ВРАЧА РОССИИ А.И.МАРЬИНА""</t>
  </si>
  <si>
    <t>ГОСУДАРСТВЕННОЕ УЧРЕЖДЕНИЕ ЗДРАВООХРАНЕНИЯ "РАДИЩЕВСКАЯ РАЙОННАЯ БОЛЬНИЦА"</t>
  </si>
  <si>
    <t>ГОСУДАРСТВЕННОЕ УЧРЕЖДЕНИЕ ЗДРАВООХРАНЕНИЯ "СЕНГИЛЕЕВСКАЯ РАЙОННАЯ БОЛЬНИЦА"</t>
  </si>
  <si>
    <t>ГОСУДАРСТВЕННОЕ УЧРЕЖДЕНИЕ ЗДРАВООХРАНЕНИЯ "СТАРОКУЛАТКИНСКАЯ РАЙОННАЯ БОЛЬНИЦА"</t>
  </si>
  <si>
    <t>ГОСУДАРСТВЕННОЕ УЧРЕЖДЕНИЕ ЗДРАВООХРАНЕНИЯ "СТАРОМАЙНСКАЯ РАЙОННАЯ БОЛЬНИЦА"</t>
  </si>
  <si>
    <t>ГОСУДАРСТВЕННОЕ УЧРЕЖДЕНИЕ ЗДРАВООХРАНЕНИЯ "СУРСКАЯ РАЙОННАЯ БОЛЬНИЦА"</t>
  </si>
  <si>
    <t>ГОСУДАРСТВЕННОЕ УЧРЕЖДЕНИЕ ЗДРАВООХРАНЕНИЯ "ТЕРЕНЬГУЛЬСКАЯ РАЙОННАЯ БОЛЬНИЦА"</t>
  </si>
  <si>
    <t>ГОСУДАРСТВЕННОЕ УЧРЕЖДЕНИЕ ЗДРАВООХРАНЕНИЯ "УЛЬЯНОВСКАЯ РАЙОННАЯ БОЛЬНИЦА"</t>
  </si>
  <si>
    <t>ГОСУДАРСТВЕННОЕ УЧРЕЖДЕНИЕ ЗДРАВООХРАНЕНИЯ "БОЛЬШЕНАГАТКИНСКАЯ РАЙОННАЯ БОЛЬНИЦА"</t>
  </si>
  <si>
    <t>ГОСУДАРСТВЕННОЕ УЧРЕЖДЕНИЕ ЗДРАВООХРАНЕНИЯ "ЧЕРДАКЛИНСКАЯ РАЙОННАЯ БОЛЬНИЦА"</t>
  </si>
  <si>
    <t>ГОСУДАРСТВЕННОЕ УЧРЕЖДЕНИЕ ЗДРАВООХРАНЕНИЯ "НОВОУЛЬЯНОВСКАЯ ГОРОДСКАЯ БОЛЬНИЦА ИМ. А.Ф. АЛЬБЕРТ"</t>
  </si>
  <si>
    <t>ГОСУДАРСТВЕННОЕ УЧРЕЖДЕНИЕ ЗДРАВООХРАНЕНИЯ "ГОРОДСКАЯ БОЛЬНИЦА № 2"</t>
  </si>
  <si>
    <t>ГОСУДАРСТВЕННОЕ УЧРЕЖДЕНИЕ ЗДРАВООХРАНЕНИЯ "ДЕТСКАЯ ГОРОДСКАЯ КЛИНИЧЕСКАЯ БОЛЬНИЦА ГОРОДА УЛЬЯНОВСКА"</t>
  </si>
  <si>
    <t>ГОСУДАРСТВЕННОЕ УЧРЕЖДЕНИЕ ЗДРАВООХРАНЕНИЯ ГОРОДСКАЯ БОЛЬНИЦА №3</t>
  </si>
  <si>
    <t>Комплексная услуга в приёмном отделении без последующей госпитализации, 2 категория</t>
  </si>
  <si>
    <t>ГОСУДАРСТВЕННОЕ УЧРЕЖДЕНИЕ ЗДРАВООХРАНЕНИЯ "ГОРОДСКАЯ КЛИНИЧЕСКАЯ БОЛЬНИЦА №1"(ПЕРИНАТАЛЬНЫЙ ЦЕНТР)</t>
  </si>
  <si>
    <t>ФГБУЗ "КЛИНИЧЕСКАЯ БОЛЬНИЦА №172 ФЕДЕРАЛЬНОГО МЕДИКО-БИОЛОГИЧЕСКОГО АГЕНСТВА" (МЕЛЕКЕССКИЙ РАЙОН)</t>
  </si>
  <si>
    <t>ФЕДЕРАЛЬНОЕ ГОСУДАРСТВЕННОЕ БЮДЖЕТНОЕ УЧРЕЖДЕНИЕ ЗДРАВООХРАНЕНИЯ "КЛИНИЧЕСКАЯ БОЛЬНИЦА № 172 ФЕДЕРАЛЬНОГО МЕДИКО-БИОЛОГИЧЕСКОГО АГЕНСТВА"</t>
  </si>
  <si>
    <t>ГОСУДАРСТВЕННОЕ УЧРЕЖДЕНИЕ ЗДРАВООХРАНЕНИЯ "ОБЛАСТНАЯ ДЕТСКАЯ ИНФЕКЦИОННАЯ БОЛЬНИЦА"</t>
  </si>
  <si>
    <t>ГОСУДАРСТВЕННОЕ УЧРЕЖДЕНИЕ ЗДРАВООХРАНЕНИЯ "УЛЬЯНОВСКАЯ ОБЛАСТНАЯ ДЕТСКАЯ КЛИНИЧЕСКАЯ БОЛЬНИЦА ИМЕНИ ПОЛИТИЧЕСКОГО И ОБЩЕСТВЕННОГО ДЕЯТЕЛЯ Ю.Ф.ГОРЯЧЕВА"</t>
  </si>
  <si>
    <t>ФЕДЕРАЛЬНОЕ ГОСУДАРСТВЕННОЕ БЮДЖЕТНОЕ УЧРЕЖДЕНИЕ "ФЕДЕРАЛЬНЫЙ ВЫСОКОТЕХНОЛОГИЧНЫЙ ЦЕНТР МЕДИЦИНСКОЙ РАДИОЛОГИИ ФЕДЕРАЛЬНОГО МЕДИКО-БИОЛОГИЧЕСКОГО АГЕНТСТВА"</t>
  </si>
  <si>
    <t>Комплексное исследование для диагностики ретинопатии недоношенных</t>
  </si>
  <si>
    <t>КУ КТ без контраста</t>
  </si>
  <si>
    <t>ГОСУДАРСТВЕННОЕ УЧРЕЖДЕНИЕ ЗДРАВООХРАНЕНИЯ "УЛЬЯНОВСКИЙ ОБЛАСТНОЙ КЛИНИЧЕСКИЙ ГОСПИТАЛЬ ВЕТЕРАНОВ ВОЙН"</t>
  </si>
  <si>
    <t>ОБЩЕСТВО С ОГРАНИЧЕННОЙ ОТВЕТСТВЕННОСТЬЮ "АЛЬЯНС КЛИНИК ПЛЮС"</t>
  </si>
  <si>
    <t>ОБЩЕСТВО С ОГРАНИЧЕННОЙ ОТВЕТСТВЕННОСТЬЮ "МЕДИЦИНСКИЙ ЦЕНТР ВЕРБРИ+"</t>
  </si>
  <si>
    <t>КУ КТ с контрастированием</t>
  </si>
  <si>
    <t>ГОСУДАРСТВЕННОЕ УЧРЕЖДЕНИЕ ЗДРАВООХРАНЕНИЯ ОБЛАСТНОЙ КЛИНИЧЕСКИЙ ОНКОЛОГИЧЕСКИЙ ДИСПАНСЕР</t>
  </si>
  <si>
    <t xml:space="preserve">ВСЕГО КТ </t>
  </si>
  <si>
    <t>ИТОГО</t>
  </si>
  <si>
    <t>КУ МРТ без контраста</t>
  </si>
  <si>
    <t>ОБЩЕСТВО С ОГРАНИЧЕННОЙ ОТВЕТСТВЕННОСТЬЮ "АКАДЕМИЯ МРТ"</t>
  </si>
  <si>
    <t>ОБЩЕСТВО С ОГРАНИЧЕННОЙ ОТВЕТСТВЕННОСТЬЮ "ВМ ДИАГНОСТИК"</t>
  </si>
  <si>
    <t>ОБЩЕСТВО С ОГРАНИЧЕННОЙ ОТВЕТСТВЕННОСТЬЮ "МЕДИЦИНСКИЙ ДИАГНОСТИЧЕСКИЙ ЦЕНТР ЗДОРОВЬЕ - УЛЬЯНОВСК"</t>
  </si>
  <si>
    <t>ОБЩЕСТВО С ОГРАНИЧЕННОЙ ОТВЕТСТВЕННОСТЬЮ "ТОМОГРАФ"</t>
  </si>
  <si>
    <t>ОБЩЕСТВО С ОГРАНИЧЕННОЙ ОТВЕТСТВЕННОСТЬЮ "ЛЕЧЕБНО - ДИАГНОСТИЧЕСКИЙ ЦЕНТР МЕЖДУНАРОДНОГО ИНСТИТУТА БИОЛОГИЧЕСКИХ СИСТЕМ - УЛЬЯНОВСК"</t>
  </si>
  <si>
    <t>КУ МРТ с контрастированием</t>
  </si>
  <si>
    <t>Маммография</t>
  </si>
  <si>
    <t>ГОСУДАРСТВЕННОЕ УЧРЕЖДЕНИЕ ЗДРАВООХРАНЕНИЯ "ГОРОДСКАЯ ПОЛИКЛИНИКА № 5"</t>
  </si>
  <si>
    <t>ГОСУДАРСТВЕННОЕ УЧРЕЖДЕНИЕ ЗДРАВООХРАНЕНИЯ ГОРОДСКАЯ ПОЛИКЛИНИКА №1 ИМ.С.М.КИРОВА</t>
  </si>
  <si>
    <t>ФЕДЕРАЛЬНОЕ КАЗЁННОЕ УЧРЕЖДЕНИЕ ЗДРАВООХРАНЕНИЯ "МЕДИКО-САНИТАРНАЯ ЧАСТЬ МИНИСТЕРСТВА ВНУТРЕННИХ ДЕЛ РОССИЙСКОЙ ФЕДЕРАЦИИ ПО УЛЬЯНОВСКОЙ ОБЛАСТИ"</t>
  </si>
  <si>
    <t>ЧАСТНОЕ УЧРЕЖДЕНИЕ ЗДРАВООХРАНЕНИЯ " БОЛЬНИЦА "РЖД-МЕДИЦИНА" ГОРОДА УЛЬЯНОВСК"</t>
  </si>
  <si>
    <t>Молекулярно-генетические исследования с целью выявления онкологических заболеваний (иные)</t>
  </si>
  <si>
    <t>АКЦИОНЕРНОЕ ОБЩЕСТВО "ЛАБКВЕСТ"</t>
  </si>
  <si>
    <t>ОБЩЕСТВО С ОГРАНИЧЕННОЙ ОТВЕТСТВЕННОСТЬЮ "СИТИЛАБ"</t>
  </si>
  <si>
    <t>ОБЩЕСТВО С ОГРАНИЧЕННОЙ ОТВЕТСТВЕННОСТЬЮ "ИНВИТРО-САМАРА"</t>
  </si>
  <si>
    <t>Молекулярно-генетические исследования с целью выявления онкологических заболеваний (патологоанатомические исследования с применением молекулярно-генетических методов in situ гибридизации ISH)</t>
  </si>
  <si>
    <t>Молекулярно-генетические исследования с целью выявления онкологических заболеваний BRAF</t>
  </si>
  <si>
    <t xml:space="preserve">Молекулярно-генетические исследования с целью выявления онкологических заболеваний BRCA 1,2 </t>
  </si>
  <si>
    <t>Молекулярно-генетические исследования с целью выявления онкологических заболеваний EGFR</t>
  </si>
  <si>
    <t>Молекулярно-генетические исследования с целью выявления онкологических заболеваний KRAS</t>
  </si>
  <si>
    <t>Молекулярно-генетические исследования с целью выявления онкологических заболеваний NRAS</t>
  </si>
  <si>
    <t>Определение антигена D системы Резус (резус-фактор)плода у беременных женщин</t>
  </si>
  <si>
    <t>Определение РНК вируса Covid-19 методом ПЦР</t>
  </si>
  <si>
    <t>ОБЩЕСТВО С ОГРАНИЧЕННОЙ ОТВЕТСТВЕННОСТЬЮ "ЦЕНТРАЛИЗОВАННАЯ КЛИНИКО-ДИАГНОСТИЧЕСКАЯ ЛАБОРАТОРИЯ"</t>
  </si>
  <si>
    <t>Патолого-анатомическое исследование биопсийного (операционного) материала 3кат сл</t>
  </si>
  <si>
    <t>Патолого-анатомическое исследование биопсийного (операционного) материала 4кат сл</t>
  </si>
  <si>
    <t>Патолого-анатомическое исследование биопсийного (операционного) материала 5кат сл</t>
  </si>
  <si>
    <t>Перитонеальный диализ</t>
  </si>
  <si>
    <t>Перитонеальный диализ аппаратный</t>
  </si>
  <si>
    <t>Позитронно-эмиссионная компьютерная томография (ПЭТ-КТ)</t>
  </si>
  <si>
    <t>ОБЩЕСТВО С ОГРАНИЧЕННОЙ ОТВЕТСТВЕННОСТЬЮ "ПЭТ- ТЕХНОЛОДЖИ"</t>
  </si>
  <si>
    <t>ОБЩЕСТВО С ОГРАНИЧЕННОЙ ОТВЕТСТВЕННОСТЬЮ "ПЭТ-ТЕХНОЛОДЖИ ДИАГНОСТИКА"</t>
  </si>
  <si>
    <t>Ультразвуковое исследование плода (пренатальное диагностическое УЗИ I, II триместра)</t>
  </si>
  <si>
    <t>Ультразвуковое исследование сердечно-сосудистой системы (допплерография сосудов)</t>
  </si>
  <si>
    <t>ОБЩЕСТВО С ОГРАНИЧЕННОЙ ОТВЕТСТВЕННОСТЬЮ "ВМ КЛИНИК"</t>
  </si>
  <si>
    <t>ОБЩЕСТВО С ОГРАНИЧЕННОЙ ОТВЕТСТВЕННОСТЬЮ "ЗДОРОВАЯ СЕМЬЯ"</t>
  </si>
  <si>
    <t>ОБЩЕСТВО С ОГРАНИЧЕННОЙ ОТВЕТСТВЕННОСТЬЮ "ЛАУС ДЕО"</t>
  </si>
  <si>
    <t>ОБЩЕСТВО С ОГРАНИЧЕННОЙ ОТВЕТСТВЕННОСТЬЮ "ПОВОЛЖСКИЙ ПАРТНЕР"</t>
  </si>
  <si>
    <t>ОБЩЕСТВО С ОГРАНИЧЕННОЙ ОТВЕТСТВЕННОСТЬЮ "АЛЬЯНС КЛИНИК"</t>
  </si>
  <si>
    <t>ОБЩЕСТВО С ОГРАНИЧЕННОЙ ОТВЕТСТВЕННОСТЬЮ "МНОГОПРОФИЛЬНАЯ КЛИНИКА Н.БЕРЕЗИНОЙ"</t>
  </si>
  <si>
    <t>ОБЩЕСТВО С ОГРАНИЧЕННОЙ ОТВЕТСТВЕННОСТЬЮ "ЦЕНТР ЛАЗЕРНОЙ МЕДИЦИНЫ"</t>
  </si>
  <si>
    <t>Ультразвуковое исследование сердечно-сосудистой системы (дуплексное сканирование сосудов)</t>
  </si>
  <si>
    <t>ГОСУДАРСТВЕННОЕ УЧРЕЖДЕНИЕ ЗДРАВООХРАНЕНИЯ "ГОРОДСКАЯ ПОЛИКЛИНИКА № 4"</t>
  </si>
  <si>
    <t>ГОСУДАРСТВЕННОЕ УЧРЕЖДЕНИЕ ЗДРАВООХРАНЕНИЯ "ОБЛАСТНОЙ КАРДИОЛОГИЧЕСКИЙ ДИСПАНСЕР"</t>
  </si>
  <si>
    <t>ОБЩЕСТВО С ОГРАНИЧЕННОЙ ОТВЕТСТВЕННОСТЬЮ "КОНСИЛИУМ"</t>
  </si>
  <si>
    <t>ОБЩЕСТВО С ОГРАНИЧЕННОЙ ОТВЕТСТВЕННОСТЬЮ "МЕД-ПРОФИ"</t>
  </si>
  <si>
    <t>ОБЩЕСТВО С ОГРАНИЧЕННОЙ ОТВЕТСТВЕННОСТЬЮ "ПАНАЦЕЯ"</t>
  </si>
  <si>
    <t>Ультразвуковое исследование сердечно-сосудистой системы (эхокардиография)</t>
  </si>
  <si>
    <t>ОБЩЕСТВО С ОГРАНИЧЕННОЙ ОТВЕТСТВЕННОСТЬЮ "ДОКТОР ЛАЙТ"</t>
  </si>
  <si>
    <t>ОБЩЕСТВО С ОГРАНИЧЕННОЙ ОТВЕТСТВЕННОСТЬЮ "МЕДИЦИНСКИЙ ЦЕНТР " АКАДЕМИЯ "</t>
  </si>
  <si>
    <t xml:space="preserve">ВСЕГО УЗИ ССС </t>
  </si>
  <si>
    <t>Флюорография выездная (мобильный флюорограф)</t>
  </si>
  <si>
    <t>Эндоскопические диагностические исследования (бронхоскопия)</t>
  </si>
  <si>
    <t>Эндоскопические диагностические исследования (колоноскопия)</t>
  </si>
  <si>
    <t>ГОСУДАРСТВЕННОЕ УЧРЕЖДЕНИЕ ЗДРАВООХРАНЕНИЯ "ГОРОДСКАЯ ПОЛИКЛИНИКА № 6"</t>
  </si>
  <si>
    <t>Эндоскопические диагностические исследования (ректосигмоидоскопия)</t>
  </si>
  <si>
    <t>Эндоскопические диагностические исследования (эзофагогастродуоденоскопия)</t>
  </si>
  <si>
    <t>ГОСУДАРСТВЕННОЕ УЧРЕЖДЕНИЕ ЗДРАВООХРАНЕНИЯ ГОРОДСКАЯ ПОЛИКЛИНИКА № 3</t>
  </si>
  <si>
    <t xml:space="preserve">ВСЕГО ЭДИ </t>
  </si>
  <si>
    <t>Гематологические</t>
  </si>
  <si>
    <t xml:space="preserve">Гериатрические </t>
  </si>
  <si>
    <t>Для беременных и рожениц</t>
  </si>
  <si>
    <t>Инфекционные</t>
  </si>
  <si>
    <t>ГУЗ "ОДИБ"</t>
  </si>
  <si>
    <t>Неврологические для больных с ОНМК</t>
  </si>
  <si>
    <t>Нефрологические</t>
  </si>
  <si>
    <t>Ожоговые (комбустиология)</t>
  </si>
  <si>
    <t>Ортопедические</t>
  </si>
  <si>
    <t>Патологии беременности</t>
  </si>
  <si>
    <t>Проктологические</t>
  </si>
  <si>
    <t>Пульмононологические</t>
  </si>
  <si>
    <t>Радиологические</t>
  </si>
  <si>
    <t>Реабилитационные для больных с заболеваниями опорно-двигатльного аппарата и переферической нервной системы</t>
  </si>
  <si>
    <t>Сосудистой хирургии</t>
  </si>
  <si>
    <t>Токсикологические</t>
  </si>
  <si>
    <t>Хирургические (сочетанная травма)</t>
  </si>
  <si>
    <t>Челюстно-лицевой хирургии</t>
  </si>
  <si>
    <t>ИТОГО , в том числе объемы предоставления м/п за пределами УО лицам, застрахованным на территории УО</t>
  </si>
  <si>
    <t>Объёмы медицинской помощи в амбулаторных условиях на 2021 год</t>
  </si>
  <si>
    <t xml:space="preserve">число посещений </t>
  </si>
  <si>
    <t>Число случаев госпитализации</t>
  </si>
  <si>
    <t>Число случаев лечения</t>
  </si>
  <si>
    <t xml:space="preserve">Объёмы высокотехнологической медицинской помощи оказываемая в условиях круглосуточного стационара на 2021 год
</t>
  </si>
  <si>
    <t>число вызовов (с применением тромболизиса)</t>
  </si>
  <si>
    <t>ВСЕГО</t>
  </si>
  <si>
    <t>число вызовов (без применения тромболизиса)</t>
  </si>
  <si>
    <t xml:space="preserve">Объёмы медицинских услуг на 2021 год
</t>
  </si>
  <si>
    <t>Всего (8+9+10+11)</t>
  </si>
  <si>
    <t>Объем финансового обеспечения</t>
  </si>
  <si>
    <t>Объёмы финансового обеспечения медицинской помощи в амбулаторных условиях на 2021 год</t>
  </si>
  <si>
    <t>Объёмы медицинской помощи в  условиях дневного стационара на 2021 год</t>
  </si>
  <si>
    <t>Объёмы медицинской помощи в  условиях круглосуточного стационара (без ВМП) на 2021 год</t>
  </si>
  <si>
    <t>Объёмы скорой медицинской помощи на 2021 год</t>
  </si>
  <si>
    <t>Объем финансового обеспечения вызовов с применением тромболизиса</t>
  </si>
  <si>
    <t>Объем финансового обеспечения вызовов без применения тромболизиса</t>
  </si>
  <si>
    <t xml:space="preserve">ВСЕГО МРТ </t>
  </si>
  <si>
    <t>Объемы КТ предоставления м/п за пределами УО лицам, застрахованным на территории УО</t>
  </si>
  <si>
    <t>Объемы МРТ предоставления м/п за пределами УО лицам, застрахованным на территории УО</t>
  </si>
  <si>
    <t>Объемы ЭДИ предоставления м/п за пределами УО лицам, застрахованным на территории УО</t>
  </si>
  <si>
    <t>Объемы УЗИ ССС предоставления м/п за пределами УО лицам, застрахованным на территории УО</t>
  </si>
  <si>
    <t>Объёмы медицинской помощи в неотложной форме на 2021 год</t>
  </si>
  <si>
    <t>Количество ФАП / ФП</t>
  </si>
  <si>
    <t>Содержание ФАП / ФП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</si>
</sst>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2"/>
    </font>
    <font>
      <sz val="11"/>
      <name val="Arial Cyr"/>
      <charset val="204"/>
    </font>
    <font>
      <b/>
      <i/>
      <sz val="11"/>
      <name val="Arial"/>
      <family val="2"/>
      <charset val="204"/>
    </font>
    <font>
      <b/>
      <sz val="11"/>
      <name val="Arial Cyr"/>
      <charset val="204"/>
    </font>
    <font>
      <b/>
      <sz val="14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b/>
      <i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color rgb="FF3F3F3F"/>
      <name val="PT Astra Serif"/>
      <family val="1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23" fillId="0" borderId="0">
      <alignment vertical="center"/>
    </xf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20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" fillId="0" borderId="0"/>
    <xf numFmtId="0" fontId="37" fillId="0" borderId="0"/>
  </cellStyleXfs>
  <cellXfs count="191">
    <xf numFmtId="0" fontId="0" fillId="0" borderId="0" xfId="0" applyAlignment="1"/>
    <xf numFmtId="0" fontId="0" fillId="0" borderId="0" xfId="0" applyAlignment="1">
      <alignment vertical="center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9" fillId="15" borderId="10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 wrapText="1"/>
    </xf>
    <xf numFmtId="0" fontId="19" fillId="16" borderId="11" xfId="0" applyFont="1" applyFill="1" applyBorder="1" applyAlignment="1">
      <alignment horizontal="right" vertical="center" wrapText="1"/>
    </xf>
    <xf numFmtId="0" fontId="19" fillId="16" borderId="12" xfId="0" applyFont="1" applyFill="1" applyBorder="1" applyAlignment="1">
      <alignment horizontal="right" vertical="center" wrapText="1"/>
    </xf>
    <xf numFmtId="0" fontId="19" fillId="16" borderId="10" xfId="0" applyFont="1" applyFill="1" applyBorder="1" applyAlignment="1">
      <alignment horizontal="right" vertical="center" wrapText="1"/>
    </xf>
    <xf numFmtId="4" fontId="22" fillId="0" borderId="10" xfId="0" applyNumberFormat="1" applyFont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4" fillId="0" borderId="14" xfId="0" applyFont="1" applyFill="1" applyBorder="1" applyAlignment="1">
      <alignment horizontal="center" vertical="center" wrapText="1"/>
    </xf>
    <xf numFmtId="0" fontId="28" fillId="16" borderId="10" xfId="0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 wrapText="1"/>
    </xf>
    <xf numFmtId="0" fontId="28" fillId="0" borderId="10" xfId="0" applyFont="1" applyFill="1" applyBorder="1" applyAlignment="1">
      <alignment horizontal="right" vertical="center" wrapText="1"/>
    </xf>
    <xf numFmtId="4" fontId="22" fillId="0" borderId="10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4" fontId="0" fillId="0" borderId="10" xfId="0" applyNumberFormat="1" applyBorder="1" applyAlignment="1">
      <alignment horizontal="center" vertical="center" wrapText="1"/>
    </xf>
    <xf numFmtId="4" fontId="19" fillId="16" borderId="11" xfId="0" applyNumberFormat="1" applyFont="1" applyFill="1" applyBorder="1" applyAlignment="1">
      <alignment horizontal="center" vertical="center" wrapText="1"/>
    </xf>
    <xf numFmtId="4" fontId="19" fillId="0" borderId="12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Alignment="1">
      <alignment vertical="center" wrapText="1"/>
    </xf>
    <xf numFmtId="0" fontId="28" fillId="18" borderId="10" xfId="0" applyFont="1" applyFill="1" applyBorder="1" applyAlignment="1">
      <alignment horizontal="right" vertical="center" wrapText="1"/>
    </xf>
    <xf numFmtId="3" fontId="24" fillId="18" borderId="10" xfId="0" applyNumberFormat="1" applyFont="1" applyFill="1" applyBorder="1" applyAlignment="1">
      <alignment horizontal="center" vertical="center" wrapText="1"/>
    </xf>
    <xf numFmtId="4" fontId="24" fillId="18" borderId="10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3" fontId="24" fillId="16" borderId="10" xfId="0" applyNumberFormat="1" applyFont="1" applyFill="1" applyBorder="1" applyAlignment="1">
      <alignment horizontal="center" vertical="center" wrapText="1"/>
    </xf>
    <xf numFmtId="4" fontId="27" fillId="16" borderId="10" xfId="0" applyNumberFormat="1" applyFont="1" applyFill="1" applyBorder="1" applyAlignment="1">
      <alignment horizontal="center" vertical="center" wrapText="1"/>
    </xf>
    <xf numFmtId="3" fontId="26" fillId="16" borderId="10" xfId="0" applyNumberFormat="1" applyFont="1" applyFill="1" applyBorder="1" applyAlignment="1">
      <alignment horizontal="center" vertical="center" wrapText="1"/>
    </xf>
    <xf numFmtId="4" fontId="29" fillId="18" borderId="10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horizont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0" fontId="19" fillId="16" borderId="10" xfId="0" applyFont="1" applyFill="1" applyBorder="1" applyAlignment="1">
      <alignment horizontal="right" vertical="center"/>
    </xf>
    <xf numFmtId="0" fontId="22" fillId="16" borderId="10" xfId="0" applyFont="1" applyFill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16" borderId="10" xfId="0" applyFill="1" applyBorder="1" applyAlignment="1">
      <alignment vertical="center"/>
    </xf>
    <xf numFmtId="4" fontId="0" fillId="0" borderId="10" xfId="0" applyNumberFormat="1" applyBorder="1" applyAlignment="1">
      <alignment horizontal="center" vertical="center"/>
    </xf>
    <xf numFmtId="4" fontId="18" fillId="16" borderId="10" xfId="0" applyNumberFormat="1" applyFont="1" applyFill="1" applyBorder="1" applyAlignment="1">
      <alignment horizontal="center" vertical="center"/>
    </xf>
    <xf numFmtId="0" fontId="19" fillId="18" borderId="10" xfId="0" applyFont="1" applyFill="1" applyBorder="1" applyAlignment="1">
      <alignment horizontal="right" vertical="center" wrapText="1"/>
    </xf>
    <xf numFmtId="0" fontId="19" fillId="18" borderId="10" xfId="0" applyFont="1" applyFill="1" applyBorder="1" applyAlignment="1">
      <alignment horizontal="right" vertical="center"/>
    </xf>
    <xf numFmtId="4" fontId="18" fillId="18" borderId="10" xfId="0" applyNumberFormat="1" applyFont="1" applyFill="1" applyBorder="1" applyAlignment="1">
      <alignment horizontal="center" vertical="center"/>
    </xf>
    <xf numFmtId="0" fontId="25" fillId="16" borderId="10" xfId="25" applyFont="1" applyFill="1" applyBorder="1" applyAlignment="1">
      <alignment horizontal="center" vertical="center" wrapText="1"/>
    </xf>
    <xf numFmtId="0" fontId="31" fillId="0" borderId="0" xfId="0" applyFont="1" applyFill="1" applyAlignment="1"/>
    <xf numFmtId="0" fontId="31" fillId="0" borderId="0" xfId="0" applyFont="1" applyAlignment="1"/>
    <xf numFmtId="4" fontId="31" fillId="0" borderId="0" xfId="0" applyNumberFormat="1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Fill="1" applyBorder="1" applyAlignment="1"/>
    <xf numFmtId="0" fontId="32" fillId="0" borderId="10" xfId="0" applyFont="1" applyBorder="1" applyAlignment="1">
      <alignment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 wrapText="1"/>
    </xf>
    <xf numFmtId="3" fontId="32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vertical="center" wrapText="1"/>
    </xf>
    <xf numFmtId="4" fontId="32" fillId="0" borderId="10" xfId="0" applyNumberFormat="1" applyFont="1" applyFill="1" applyBorder="1" applyAlignment="1">
      <alignment horizontal="center" vertical="center"/>
    </xf>
    <xf numFmtId="3" fontId="32" fillId="0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vertical="center" wrapText="1"/>
    </xf>
    <xf numFmtId="1" fontId="31" fillId="0" borderId="10" xfId="0" applyNumberFormat="1" applyFont="1" applyFill="1" applyBorder="1" applyAlignment="1">
      <alignment horizontal="center" vertical="center" wrapText="1"/>
    </xf>
    <xf numFmtId="4" fontId="31" fillId="16" borderId="10" xfId="0" applyNumberFormat="1" applyFont="1" applyFill="1" applyBorder="1" applyAlignment="1">
      <alignment horizontal="center" vertical="center" wrapText="1"/>
    </xf>
    <xf numFmtId="4" fontId="31" fillId="0" borderId="10" xfId="0" applyNumberFormat="1" applyFont="1" applyFill="1" applyBorder="1" applyAlignment="1">
      <alignment horizontal="center" vertical="center" wrapText="1"/>
    </xf>
    <xf numFmtId="4" fontId="31" fillId="0" borderId="10" xfId="0" applyNumberFormat="1" applyFont="1" applyFill="1" applyBorder="1" applyAlignment="1">
      <alignment horizontal="center" vertical="center"/>
    </xf>
    <xf numFmtId="3" fontId="31" fillId="0" borderId="10" xfId="0" applyNumberFormat="1" applyFont="1" applyFill="1" applyBorder="1" applyAlignment="1">
      <alignment horizontal="center" vertical="center"/>
    </xf>
    <xf numFmtId="0" fontId="33" fillId="16" borderId="10" xfId="0" applyFont="1" applyFill="1" applyBorder="1" applyAlignment="1">
      <alignment horizontal="right" vertical="center" wrapText="1"/>
    </xf>
    <xf numFmtId="1" fontId="33" fillId="16" borderId="10" xfId="0" applyNumberFormat="1" applyFont="1" applyFill="1" applyBorder="1" applyAlignment="1">
      <alignment horizontal="center" vertical="center" wrapText="1"/>
    </xf>
    <xf numFmtId="3" fontId="33" fillId="16" borderId="10" xfId="0" applyNumberFormat="1" applyFont="1" applyFill="1" applyBorder="1" applyAlignment="1">
      <alignment horizontal="center" vertical="center"/>
    </xf>
    <xf numFmtId="0" fontId="33" fillId="0" borderId="0" xfId="0" applyFont="1" applyFill="1" applyAlignment="1"/>
    <xf numFmtId="4" fontId="33" fillId="16" borderId="10" xfId="0" applyNumberFormat="1" applyFont="1" applyFill="1" applyBorder="1" applyAlignment="1">
      <alignment horizontal="center" vertical="center" wrapText="1"/>
    </xf>
    <xf numFmtId="3" fontId="33" fillId="16" borderId="10" xfId="0" applyNumberFormat="1" applyFont="1" applyFill="1" applyBorder="1" applyAlignment="1">
      <alignment horizontal="center" vertical="center" wrapText="1"/>
    </xf>
    <xf numFmtId="1" fontId="32" fillId="16" borderId="10" xfId="0" applyNumberFormat="1" applyFont="1" applyFill="1" applyBorder="1" applyAlignment="1">
      <alignment horizontal="center" vertical="center" wrapText="1"/>
    </xf>
    <xf numFmtId="3" fontId="32" fillId="16" borderId="10" xfId="0" applyNumberFormat="1" applyFont="1" applyFill="1" applyBorder="1" applyAlignment="1">
      <alignment horizontal="center" vertical="center"/>
    </xf>
    <xf numFmtId="0" fontId="32" fillId="0" borderId="0" xfId="0" applyFont="1" applyFill="1" applyAlignment="1"/>
    <xf numFmtId="4" fontId="32" fillId="16" borderId="10" xfId="0" applyNumberFormat="1" applyFont="1" applyFill="1" applyBorder="1" applyAlignment="1">
      <alignment horizontal="center" vertical="center" wrapText="1"/>
    </xf>
    <xf numFmtId="3" fontId="32" fillId="16" borderId="10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right" vertical="center" wrapText="1"/>
    </xf>
    <xf numFmtId="1" fontId="32" fillId="0" borderId="10" xfId="0" applyNumberFormat="1" applyFont="1" applyFill="1" applyBorder="1" applyAlignment="1">
      <alignment horizontal="center" vertical="center" wrapText="1"/>
    </xf>
    <xf numFmtId="1" fontId="33" fillId="0" borderId="10" xfId="0" applyNumberFormat="1" applyFont="1" applyFill="1" applyBorder="1" applyAlignment="1">
      <alignment horizontal="center" vertical="center" wrapText="1"/>
    </xf>
    <xf numFmtId="4" fontId="32" fillId="0" borderId="10" xfId="0" applyNumberFormat="1" applyFont="1" applyFill="1" applyBorder="1" applyAlignment="1">
      <alignment horizontal="center" vertical="center" wrapText="1"/>
    </xf>
    <xf numFmtId="4" fontId="33" fillId="0" borderId="10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/>
    <xf numFmtId="4" fontId="31" fillId="0" borderId="10" xfId="0" applyNumberFormat="1" applyFont="1" applyFill="1" applyBorder="1" applyAlignment="1"/>
    <xf numFmtId="4" fontId="31" fillId="0" borderId="10" xfId="0" applyNumberFormat="1" applyFont="1" applyBorder="1" applyAlignment="1">
      <alignment horizontal="center" vertical="center"/>
    </xf>
    <xf numFmtId="3" fontId="31" fillId="0" borderId="10" xfId="0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4" fontId="19" fillId="16" borderId="12" xfId="0" applyNumberFormat="1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2" fillId="0" borderId="10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 wrapText="1"/>
    </xf>
    <xf numFmtId="4" fontId="32" fillId="0" borderId="10" xfId="1" applyNumberFormat="1" applyFont="1" applyBorder="1" applyAlignment="1">
      <alignment horizontal="center" vertical="center" wrapText="1"/>
    </xf>
    <xf numFmtId="0" fontId="31" fillId="0" borderId="0" xfId="1" applyFont="1" applyAlignment="1"/>
    <xf numFmtId="0" fontId="31" fillId="0" borderId="10" xfId="1" applyFont="1" applyBorder="1" applyAlignment="1">
      <alignment vertical="center" wrapText="1"/>
    </xf>
    <xf numFmtId="0" fontId="33" fillId="16" borderId="10" xfId="1" applyFont="1" applyFill="1" applyBorder="1" applyAlignment="1">
      <alignment horizontal="right" vertical="center" wrapText="1"/>
    </xf>
    <xf numFmtId="0" fontId="32" fillId="0" borderId="0" xfId="1" applyFont="1" applyAlignment="1">
      <alignment vertical="center"/>
    </xf>
    <xf numFmtId="0" fontId="33" fillId="16" borderId="11" xfId="1" applyFont="1" applyFill="1" applyBorder="1" applyAlignment="1">
      <alignment horizontal="right" vertical="center" wrapText="1"/>
    </xf>
    <xf numFmtId="0" fontId="33" fillId="16" borderId="12" xfId="1" applyFont="1" applyFill="1" applyBorder="1" applyAlignment="1">
      <alignment horizontal="right" vertical="center" wrapText="1"/>
    </xf>
    <xf numFmtId="0" fontId="32" fillId="0" borderId="16" xfId="0" applyFont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right" vertical="center"/>
    </xf>
    <xf numFmtId="3" fontId="31" fillId="0" borderId="10" xfId="1" applyNumberFormat="1" applyFont="1" applyBorder="1" applyAlignment="1">
      <alignment horizontal="center" vertical="center"/>
    </xf>
    <xf numFmtId="4" fontId="31" fillId="0" borderId="10" xfId="1" applyNumberFormat="1" applyFont="1" applyBorder="1" applyAlignment="1">
      <alignment horizontal="center" vertical="center"/>
    </xf>
    <xf numFmtId="3" fontId="32" fillId="16" borderId="10" xfId="1" applyNumberFormat="1" applyFont="1" applyFill="1" applyBorder="1" applyAlignment="1">
      <alignment horizontal="center" vertical="center" wrapText="1"/>
    </xf>
    <xf numFmtId="4" fontId="32" fillId="16" borderId="10" xfId="1" applyNumberFormat="1" applyFont="1" applyFill="1" applyBorder="1" applyAlignment="1">
      <alignment horizontal="center" vertical="center" wrapText="1"/>
    </xf>
    <xf numFmtId="3" fontId="32" fillId="16" borderId="11" xfId="1" applyNumberFormat="1" applyFont="1" applyFill="1" applyBorder="1" applyAlignment="1">
      <alignment horizontal="center" vertical="center" wrapText="1"/>
    </xf>
    <xf numFmtId="4" fontId="32" fillId="16" borderId="11" xfId="1" applyNumberFormat="1" applyFont="1" applyFill="1" applyBorder="1" applyAlignment="1">
      <alignment horizontal="center" vertical="center" wrapText="1"/>
    </xf>
    <xf numFmtId="3" fontId="31" fillId="0" borderId="16" xfId="1" applyNumberFormat="1" applyFont="1" applyBorder="1" applyAlignment="1">
      <alignment horizontal="center" vertical="center"/>
    </xf>
    <xf numFmtId="3" fontId="32" fillId="16" borderId="16" xfId="1" applyNumberFormat="1" applyFont="1" applyFill="1" applyBorder="1" applyAlignment="1">
      <alignment horizontal="center" vertical="center" wrapText="1"/>
    </xf>
    <xf numFmtId="3" fontId="32" fillId="16" borderId="23" xfId="1" applyNumberFormat="1" applyFont="1" applyFill="1" applyBorder="1" applyAlignment="1">
      <alignment horizontal="center" vertical="center" wrapText="1"/>
    </xf>
    <xf numFmtId="3" fontId="32" fillId="16" borderId="24" xfId="1" applyNumberFormat="1" applyFont="1" applyFill="1" applyBorder="1" applyAlignment="1">
      <alignment horizontal="center" vertical="center" wrapText="1"/>
    </xf>
    <xf numFmtId="4" fontId="32" fillId="16" borderId="12" xfId="1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vertical="center" wrapText="1"/>
    </xf>
    <xf numFmtId="0" fontId="32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4" fontId="32" fillId="16" borderId="10" xfId="0" applyNumberFormat="1" applyFont="1" applyFill="1" applyBorder="1" applyAlignment="1">
      <alignment horizontal="center" vertical="center"/>
    </xf>
    <xf numFmtId="0" fontId="36" fillId="16" borderId="14" xfId="9" applyFont="1" applyFill="1" applyBorder="1" applyAlignment="1">
      <alignment horizontal="center" vertical="center"/>
    </xf>
    <xf numFmtId="3" fontId="36" fillId="16" borderId="14" xfId="9" applyNumberFormat="1" applyFont="1" applyFill="1" applyBorder="1" applyAlignment="1">
      <alignment horizontal="center" vertical="center" wrapText="1"/>
    </xf>
    <xf numFmtId="4" fontId="36" fillId="16" borderId="14" xfId="9" applyNumberFormat="1" applyFont="1" applyFill="1" applyBorder="1" applyAlignment="1">
      <alignment horizontal="center" vertical="center" wrapText="1"/>
    </xf>
    <xf numFmtId="2" fontId="36" fillId="0" borderId="10" xfId="9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4" fontId="32" fillId="0" borderId="10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 wrapText="1"/>
    </xf>
    <xf numFmtId="0" fontId="31" fillId="0" borderId="0" xfId="1" applyFont="1" applyFill="1" applyAlignment="1"/>
    <xf numFmtId="4" fontId="31" fillId="0" borderId="0" xfId="0" applyNumberFormat="1" applyFont="1" applyFill="1" applyAlignment="1">
      <alignment vertical="center"/>
    </xf>
    <xf numFmtId="3" fontId="31" fillId="0" borderId="0" xfId="0" applyNumberFormat="1" applyFont="1" applyFill="1" applyAlignment="1">
      <alignment horizontal="center" vertical="center"/>
    </xf>
    <xf numFmtId="3" fontId="31" fillId="0" borderId="0" xfId="0" applyNumberFormat="1" applyFont="1" applyFill="1" applyAlignment="1">
      <alignment vertical="center"/>
    </xf>
    <xf numFmtId="0" fontId="0" fillId="0" borderId="10" xfId="0" applyFont="1" applyBorder="1" applyAlignment="1">
      <alignment vertical="center"/>
    </xf>
    <xf numFmtId="3" fontId="33" fillId="0" borderId="22" xfId="0" applyNumberFormat="1" applyFont="1" applyFill="1" applyBorder="1" applyAlignment="1">
      <alignment horizontal="center" vertical="center" wrapText="1"/>
    </xf>
    <xf numFmtId="3" fontId="32" fillId="0" borderId="22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/>
    <xf numFmtId="0" fontId="33" fillId="0" borderId="0" xfId="0" applyFont="1" applyFill="1" applyBorder="1" applyAlignment="1"/>
    <xf numFmtId="0" fontId="32" fillId="0" borderId="0" xfId="0" applyFont="1" applyFill="1" applyBorder="1" applyAlignment="1"/>
    <xf numFmtId="0" fontId="32" fillId="0" borderId="10" xfId="0" applyFont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32" fillId="17" borderId="19" xfId="1" applyFont="1" applyFill="1" applyBorder="1" applyAlignment="1">
      <alignment horizontal="center" vertical="center" wrapText="1"/>
    </xf>
    <xf numFmtId="0" fontId="32" fillId="17" borderId="20" xfId="1" applyFont="1" applyFill="1" applyBorder="1" applyAlignment="1">
      <alignment horizontal="center" vertical="center" wrapText="1"/>
    </xf>
    <xf numFmtId="0" fontId="32" fillId="17" borderId="21" xfId="1" applyFont="1" applyFill="1" applyBorder="1" applyAlignment="1">
      <alignment horizontal="center" vertical="center" wrapText="1"/>
    </xf>
    <xf numFmtId="0" fontId="32" fillId="17" borderId="25" xfId="1" applyFont="1" applyFill="1" applyBorder="1" applyAlignment="1">
      <alignment horizontal="center" vertical="center" wrapText="1"/>
    </xf>
    <xf numFmtId="0" fontId="32" fillId="17" borderId="13" xfId="1" applyFont="1" applyFill="1" applyBorder="1" applyAlignment="1">
      <alignment horizontal="center" vertical="center" wrapText="1"/>
    </xf>
    <xf numFmtId="0" fontId="32" fillId="17" borderId="26" xfId="1" applyFont="1" applyFill="1" applyBorder="1" applyAlignment="1">
      <alignment horizontal="center" vertical="center" wrapText="1"/>
    </xf>
    <xf numFmtId="0" fontId="32" fillId="17" borderId="16" xfId="1" applyFont="1" applyFill="1" applyBorder="1" applyAlignment="1">
      <alignment horizontal="center" vertical="center" wrapText="1"/>
    </xf>
    <xf numFmtId="0" fontId="32" fillId="17" borderId="17" xfId="1" applyFont="1" applyFill="1" applyBorder="1" applyAlignment="1">
      <alignment horizontal="center" vertical="center" wrapText="1"/>
    </xf>
    <xf numFmtId="0" fontId="32" fillId="17" borderId="18" xfId="1" applyFont="1" applyFill="1" applyBorder="1" applyAlignment="1">
      <alignment horizontal="center" vertical="center" wrapText="1"/>
    </xf>
    <xf numFmtId="0" fontId="34" fillId="0" borderId="13" xfId="1" applyFont="1" applyBorder="1" applyAlignment="1">
      <alignment horizontal="center" vertical="center" wrapText="1"/>
    </xf>
    <xf numFmtId="0" fontId="32" fillId="17" borderId="16" xfId="0" applyFont="1" applyFill="1" applyBorder="1" applyAlignment="1">
      <alignment horizontal="center" vertical="center" wrapText="1"/>
    </xf>
    <xf numFmtId="0" fontId="32" fillId="17" borderId="17" xfId="0" applyFont="1" applyFill="1" applyBorder="1" applyAlignment="1">
      <alignment horizontal="center" vertical="center" wrapText="1"/>
    </xf>
    <xf numFmtId="0" fontId="32" fillId="17" borderId="18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24" fillId="17" borderId="16" xfId="0" applyFont="1" applyFill="1" applyBorder="1" applyAlignment="1">
      <alignment horizontal="center" vertical="center" wrapText="1"/>
    </xf>
    <xf numFmtId="0" fontId="24" fillId="17" borderId="17" xfId="0" applyFont="1" applyFill="1" applyBorder="1" applyAlignment="1">
      <alignment horizontal="center" vertical="center" wrapText="1"/>
    </xf>
    <xf numFmtId="0" fontId="24" fillId="17" borderId="18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left" vertical="top" wrapText="1"/>
    </xf>
    <xf numFmtId="0" fontId="24" fillId="0" borderId="18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right" vertical="top" wrapText="1"/>
    </xf>
  </cellXfs>
  <cellStyles count="27">
    <cellStyle name="Normal" xfId="1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10" xfId="26"/>
    <cellStyle name="Обычный 2" xfId="25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topLeftCell="A2" zoomScale="90" zoomScaleNormal="90" zoomScaleSheetLayoutView="100" workbookViewId="0">
      <pane ySplit="7" topLeftCell="A90" activePane="bottomLeft" state="frozen"/>
      <selection activeCell="A2" sqref="A2"/>
      <selection pane="bottomLeft" activeCell="T55" sqref="T55"/>
    </sheetView>
  </sheetViews>
  <sheetFormatPr defaultRowHeight="12.75" x14ac:dyDescent="0.2"/>
  <cols>
    <col min="1" max="1" width="36.5703125" style="67" customWidth="1"/>
    <col min="2" max="2" width="10.42578125" style="66" customWidth="1"/>
    <col min="3" max="3" width="11" style="66" customWidth="1"/>
    <col min="4" max="4" width="12.140625" style="66" customWidth="1"/>
    <col min="5" max="5" width="11.7109375" style="66" customWidth="1"/>
    <col min="6" max="6" width="12" style="66" customWidth="1"/>
    <col min="7" max="7" width="13.140625" style="66" customWidth="1"/>
    <col min="8" max="8" width="3.42578125" style="67" customWidth="1"/>
    <col min="9" max="9" width="14.5703125" style="67" customWidth="1"/>
    <col min="10" max="10" width="17.28515625" style="67" customWidth="1"/>
    <col min="11" max="11" width="17.85546875" style="67" customWidth="1"/>
    <col min="12" max="12" width="16.140625" style="67" customWidth="1"/>
    <col min="13" max="13" width="18.42578125" style="67" customWidth="1"/>
    <col min="14" max="14" width="19.42578125" style="67" customWidth="1"/>
    <col min="15" max="15" width="17.5703125" style="68" customWidth="1"/>
    <col min="16" max="16" width="12.85546875" style="69" customWidth="1"/>
    <col min="17" max="17" width="4" style="71" customWidth="1"/>
    <col min="18" max="18" width="9.140625" style="156"/>
    <col min="19" max="16384" width="9.140625" style="67"/>
  </cols>
  <sheetData>
    <row r="1" spans="1:18" ht="38.25" hidden="1" customHeight="1" x14ac:dyDescent="0.2">
      <c r="A1" s="164" t="s">
        <v>1</v>
      </c>
      <c r="B1" s="164"/>
      <c r="C1" s="164"/>
      <c r="D1" s="164"/>
      <c r="E1" s="164"/>
      <c r="F1" s="164"/>
      <c r="Q1" s="67"/>
    </row>
    <row r="2" spans="1:18" ht="39" customHeight="1" x14ac:dyDescent="0.2">
      <c r="A2" s="162" t="s">
        <v>361</v>
      </c>
      <c r="B2" s="162"/>
      <c r="C2" s="162"/>
      <c r="D2" s="162"/>
      <c r="E2" s="162"/>
      <c r="F2" s="162"/>
      <c r="G2" s="162"/>
      <c r="H2" s="106"/>
      <c r="I2" s="162" t="s">
        <v>372</v>
      </c>
      <c r="J2" s="162"/>
      <c r="K2" s="162"/>
      <c r="L2" s="162"/>
      <c r="M2" s="162"/>
      <c r="N2" s="162"/>
      <c r="O2" s="159" t="s">
        <v>385</v>
      </c>
      <c r="P2" s="159"/>
    </row>
    <row r="3" spans="1:18" ht="18.75" customHeight="1" x14ac:dyDescent="0.2">
      <c r="A3" s="165" t="s">
        <v>3</v>
      </c>
      <c r="B3" s="162" t="s">
        <v>97</v>
      </c>
      <c r="C3" s="162" t="s">
        <v>2</v>
      </c>
      <c r="D3" s="162" t="s">
        <v>4</v>
      </c>
      <c r="E3" s="163"/>
      <c r="F3" s="162" t="s">
        <v>95</v>
      </c>
      <c r="G3" s="162" t="s">
        <v>96</v>
      </c>
      <c r="I3" s="162" t="s">
        <v>370</v>
      </c>
      <c r="J3" s="162" t="s">
        <v>2</v>
      </c>
      <c r="K3" s="162" t="s">
        <v>4</v>
      </c>
      <c r="L3" s="163"/>
      <c r="M3" s="162" t="s">
        <v>95</v>
      </c>
      <c r="N3" s="162" t="s">
        <v>96</v>
      </c>
      <c r="O3" s="159"/>
      <c r="P3" s="159"/>
    </row>
    <row r="4" spans="1:18" ht="13.5" customHeight="1" x14ac:dyDescent="0.2">
      <c r="A4" s="166"/>
      <c r="B4" s="163"/>
      <c r="C4" s="163"/>
      <c r="D4" s="163"/>
      <c r="E4" s="163"/>
      <c r="F4" s="163"/>
      <c r="G4" s="162"/>
      <c r="I4" s="163"/>
      <c r="J4" s="163"/>
      <c r="K4" s="163"/>
      <c r="L4" s="163"/>
      <c r="M4" s="163"/>
      <c r="N4" s="162"/>
      <c r="O4" s="159"/>
      <c r="P4" s="159"/>
    </row>
    <row r="5" spans="1:18" ht="8.25" customHeight="1" x14ac:dyDescent="0.2">
      <c r="A5" s="166"/>
      <c r="B5" s="163"/>
      <c r="C5" s="163"/>
      <c r="D5" s="163"/>
      <c r="E5" s="163"/>
      <c r="F5" s="163"/>
      <c r="G5" s="162"/>
      <c r="I5" s="163"/>
      <c r="J5" s="163"/>
      <c r="K5" s="163"/>
      <c r="L5" s="163"/>
      <c r="M5" s="163"/>
      <c r="N5" s="162"/>
      <c r="O5" s="159"/>
      <c r="P5" s="159"/>
    </row>
    <row r="6" spans="1:18" ht="48" customHeight="1" x14ac:dyDescent="0.2">
      <c r="A6" s="166"/>
      <c r="B6" s="163"/>
      <c r="C6" s="163"/>
      <c r="D6" s="162" t="s">
        <v>7</v>
      </c>
      <c r="E6" s="162" t="s">
        <v>6</v>
      </c>
      <c r="F6" s="163"/>
      <c r="G6" s="162"/>
      <c r="I6" s="163"/>
      <c r="J6" s="163"/>
      <c r="K6" s="162" t="s">
        <v>7</v>
      </c>
      <c r="L6" s="162" t="s">
        <v>6</v>
      </c>
      <c r="M6" s="163"/>
      <c r="N6" s="162"/>
      <c r="O6" s="160" t="s">
        <v>371</v>
      </c>
      <c r="P6" s="161" t="s">
        <v>384</v>
      </c>
    </row>
    <row r="7" spans="1:18" ht="40.5" customHeight="1" x14ac:dyDescent="0.2">
      <c r="A7" s="166"/>
      <c r="B7" s="163"/>
      <c r="C7" s="163"/>
      <c r="D7" s="162"/>
      <c r="E7" s="162"/>
      <c r="F7" s="163"/>
      <c r="G7" s="162"/>
      <c r="I7" s="163"/>
      <c r="J7" s="163"/>
      <c r="K7" s="162"/>
      <c r="L7" s="162"/>
      <c r="M7" s="163"/>
      <c r="N7" s="162"/>
      <c r="O7" s="160"/>
      <c r="P7" s="161"/>
    </row>
    <row r="8" spans="1:18" ht="13.5" customHeight="1" x14ac:dyDescent="0.2">
      <c r="A8" s="72"/>
      <c r="B8" s="73">
        <v>1</v>
      </c>
      <c r="C8" s="73">
        <v>2</v>
      </c>
      <c r="D8" s="74">
        <v>3</v>
      </c>
      <c r="E8" s="74">
        <v>4</v>
      </c>
      <c r="F8" s="74">
        <v>5</v>
      </c>
      <c r="G8" s="74">
        <v>6</v>
      </c>
      <c r="I8" s="73">
        <v>7</v>
      </c>
      <c r="J8" s="73">
        <v>8</v>
      </c>
      <c r="K8" s="74">
        <v>9</v>
      </c>
      <c r="L8" s="74">
        <v>10</v>
      </c>
      <c r="M8" s="74">
        <v>11</v>
      </c>
      <c r="N8" s="74">
        <v>12</v>
      </c>
      <c r="O8" s="74">
        <v>13</v>
      </c>
      <c r="P8" s="75">
        <v>14</v>
      </c>
    </row>
    <row r="9" spans="1:18" ht="33.75" customHeight="1" x14ac:dyDescent="0.2">
      <c r="A9" s="72"/>
      <c r="B9" s="76" t="s">
        <v>97</v>
      </c>
      <c r="C9" s="73" t="s">
        <v>0</v>
      </c>
      <c r="D9" s="73" t="s">
        <v>0</v>
      </c>
      <c r="E9" s="73" t="s">
        <v>0</v>
      </c>
      <c r="F9" s="73" t="s">
        <v>0</v>
      </c>
      <c r="G9" s="73" t="s">
        <v>0</v>
      </c>
      <c r="I9" s="76" t="s">
        <v>370</v>
      </c>
      <c r="J9" s="73" t="s">
        <v>0</v>
      </c>
      <c r="K9" s="73" t="s">
        <v>0</v>
      </c>
      <c r="L9" s="73" t="s">
        <v>0</v>
      </c>
      <c r="M9" s="73" t="s">
        <v>0</v>
      </c>
      <c r="N9" s="73" t="s">
        <v>0</v>
      </c>
      <c r="O9" s="77" t="s">
        <v>0</v>
      </c>
      <c r="P9" s="78" t="s">
        <v>0</v>
      </c>
      <c r="Q9" s="67"/>
    </row>
    <row r="10" spans="1:18" s="66" customFormat="1" ht="36" customHeight="1" x14ac:dyDescent="0.2">
      <c r="A10" s="79" t="s">
        <v>8</v>
      </c>
      <c r="B10" s="80">
        <v>12901</v>
      </c>
      <c r="C10" s="80">
        <v>9680</v>
      </c>
      <c r="D10" s="80">
        <v>1666</v>
      </c>
      <c r="E10" s="80">
        <v>1555</v>
      </c>
      <c r="F10" s="80">
        <v>0</v>
      </c>
      <c r="G10" s="84">
        <v>8875</v>
      </c>
      <c r="I10" s="81">
        <f>SUM(J10:M10)</f>
        <v>8255029.379999999</v>
      </c>
      <c r="J10" s="82">
        <v>2125094.06</v>
      </c>
      <c r="K10" s="82">
        <v>2948448.63</v>
      </c>
      <c r="L10" s="82">
        <v>3181486.6899999995</v>
      </c>
      <c r="M10" s="82"/>
      <c r="N10" s="83">
        <v>6285026.0999999996</v>
      </c>
      <c r="O10" s="83">
        <v>7558014.6000000015</v>
      </c>
      <c r="P10" s="84">
        <v>16</v>
      </c>
      <c r="R10" s="71"/>
    </row>
    <row r="11" spans="1:18" s="66" customFormat="1" ht="36" customHeight="1" x14ac:dyDescent="0.2">
      <c r="A11" s="79" t="s">
        <v>9</v>
      </c>
      <c r="B11" s="80">
        <v>66130</v>
      </c>
      <c r="C11" s="80">
        <v>48650</v>
      </c>
      <c r="D11" s="80">
        <v>9536</v>
      </c>
      <c r="E11" s="80">
        <v>7944</v>
      </c>
      <c r="F11" s="80">
        <v>0</v>
      </c>
      <c r="G11" s="84">
        <v>45530</v>
      </c>
      <c r="I11" s="81">
        <f t="shared" ref="I11:I21" si="0">SUM(J11:M11)</f>
        <v>46814272.879999995</v>
      </c>
      <c r="J11" s="82">
        <v>11219695.810000001</v>
      </c>
      <c r="K11" s="82">
        <v>17813086.399999999</v>
      </c>
      <c r="L11" s="82">
        <v>17781490.669999998</v>
      </c>
      <c r="M11" s="82"/>
      <c r="N11" s="83">
        <v>35282006.259999998</v>
      </c>
      <c r="O11" s="83">
        <v>18276452.800000001</v>
      </c>
      <c r="P11" s="84">
        <v>31</v>
      </c>
      <c r="R11" s="71"/>
    </row>
    <row r="12" spans="1:18" s="66" customFormat="1" ht="36" customHeight="1" x14ac:dyDescent="0.2">
      <c r="A12" s="79" t="s">
        <v>10</v>
      </c>
      <c r="B12" s="80">
        <v>27580</v>
      </c>
      <c r="C12" s="80">
        <v>20365</v>
      </c>
      <c r="D12" s="80">
        <v>3858</v>
      </c>
      <c r="E12" s="80">
        <v>3357</v>
      </c>
      <c r="F12" s="80">
        <v>0</v>
      </c>
      <c r="G12" s="84">
        <v>18955</v>
      </c>
      <c r="I12" s="81">
        <f t="shared" si="0"/>
        <v>19625591.379999999</v>
      </c>
      <c r="J12" s="82">
        <v>4660706.0999999996</v>
      </c>
      <c r="K12" s="82">
        <v>7219077.9000000004</v>
      </c>
      <c r="L12" s="82">
        <v>7745807.379999999</v>
      </c>
      <c r="M12" s="82"/>
      <c r="N12" s="83">
        <v>13325086.35</v>
      </c>
      <c r="O12" s="83">
        <v>11356090.800000001</v>
      </c>
      <c r="P12" s="84">
        <v>17</v>
      </c>
      <c r="R12" s="71"/>
    </row>
    <row r="13" spans="1:18" s="66" customFormat="1" ht="36" customHeight="1" x14ac:dyDescent="0.2">
      <c r="A13" s="79" t="s">
        <v>11</v>
      </c>
      <c r="B13" s="80">
        <v>48904</v>
      </c>
      <c r="C13" s="80">
        <v>36614</v>
      </c>
      <c r="D13" s="80">
        <v>6425</v>
      </c>
      <c r="E13" s="80">
        <v>5865</v>
      </c>
      <c r="F13" s="80">
        <v>0</v>
      </c>
      <c r="G13" s="84">
        <v>33593</v>
      </c>
      <c r="I13" s="81">
        <f t="shared" si="0"/>
        <v>31315948.620000005</v>
      </c>
      <c r="J13" s="82">
        <v>7285418.6200000001</v>
      </c>
      <c r="K13" s="82">
        <v>11275355.629999999</v>
      </c>
      <c r="L13" s="82">
        <v>12755174.370000003</v>
      </c>
      <c r="M13" s="82"/>
      <c r="N13" s="83">
        <v>24829851.300000001</v>
      </c>
      <c r="O13" s="83">
        <v>18285642.799999997</v>
      </c>
      <c r="P13" s="84">
        <v>32</v>
      </c>
      <c r="R13" s="71"/>
    </row>
    <row r="14" spans="1:18" s="66" customFormat="1" ht="36" customHeight="1" x14ac:dyDescent="0.2">
      <c r="A14" s="79" t="s">
        <v>12</v>
      </c>
      <c r="B14" s="80">
        <v>35059</v>
      </c>
      <c r="C14" s="80">
        <v>25615</v>
      </c>
      <c r="D14" s="80">
        <v>5195</v>
      </c>
      <c r="E14" s="80">
        <v>4249</v>
      </c>
      <c r="F14" s="80">
        <v>0</v>
      </c>
      <c r="G14" s="84">
        <v>24098</v>
      </c>
      <c r="I14" s="81">
        <f t="shared" si="0"/>
        <v>24715805.140000001</v>
      </c>
      <c r="J14" s="82">
        <v>5548795.6600000001</v>
      </c>
      <c r="K14" s="82">
        <v>9865024.0999999996</v>
      </c>
      <c r="L14" s="82">
        <v>9301985.3800000008</v>
      </c>
      <c r="M14" s="82"/>
      <c r="N14" s="83">
        <v>18114804.09</v>
      </c>
      <c r="O14" s="83">
        <v>12362882.4</v>
      </c>
      <c r="P14" s="84">
        <v>21</v>
      </c>
      <c r="R14" s="71"/>
    </row>
    <row r="15" spans="1:18" s="66" customFormat="1" ht="36" customHeight="1" x14ac:dyDescent="0.2">
      <c r="A15" s="79" t="s">
        <v>13</v>
      </c>
      <c r="B15" s="80">
        <v>34303</v>
      </c>
      <c r="C15" s="80">
        <v>25339</v>
      </c>
      <c r="D15" s="80">
        <v>4830</v>
      </c>
      <c r="E15" s="80">
        <v>4134</v>
      </c>
      <c r="F15" s="80">
        <v>0</v>
      </c>
      <c r="G15" s="84">
        <v>23579</v>
      </c>
      <c r="I15" s="81">
        <f t="shared" si="0"/>
        <v>22718446.870000001</v>
      </c>
      <c r="J15" s="82">
        <v>4682682.47</v>
      </c>
      <c r="K15" s="82">
        <v>9026464.790000001</v>
      </c>
      <c r="L15" s="82">
        <v>9009299.6099999994</v>
      </c>
      <c r="M15" s="82"/>
      <c r="N15" s="83">
        <v>17899183.450000003</v>
      </c>
      <c r="O15" s="83">
        <v>16296585.199999997</v>
      </c>
      <c r="P15" s="84">
        <v>30</v>
      </c>
      <c r="R15" s="71"/>
    </row>
    <row r="16" spans="1:18" s="66" customFormat="1" ht="36" customHeight="1" x14ac:dyDescent="0.2">
      <c r="A16" s="79" t="s">
        <v>14</v>
      </c>
      <c r="B16" s="80">
        <v>37433</v>
      </c>
      <c r="C16" s="80">
        <v>27837</v>
      </c>
      <c r="D16" s="80">
        <v>5080</v>
      </c>
      <c r="E16" s="80">
        <v>4516</v>
      </c>
      <c r="F16" s="80">
        <v>0</v>
      </c>
      <c r="G16" s="84">
        <v>25730</v>
      </c>
      <c r="I16" s="81">
        <f t="shared" si="0"/>
        <v>25102510.75</v>
      </c>
      <c r="J16" s="82">
        <v>5774949.6600000001</v>
      </c>
      <c r="K16" s="82">
        <v>9289091.9199999999</v>
      </c>
      <c r="L16" s="82">
        <v>10038469.17</v>
      </c>
      <c r="M16" s="82"/>
      <c r="N16" s="83">
        <v>19485356.300000001</v>
      </c>
      <c r="O16" s="83">
        <v>15152414.4</v>
      </c>
      <c r="P16" s="84">
        <v>26</v>
      </c>
      <c r="R16" s="71"/>
    </row>
    <row r="17" spans="1:18" s="66" customFormat="1" ht="36" customHeight="1" x14ac:dyDescent="0.2">
      <c r="A17" s="79" t="s">
        <v>15</v>
      </c>
      <c r="B17" s="80">
        <v>2098</v>
      </c>
      <c r="C17" s="80">
        <v>1539</v>
      </c>
      <c r="D17" s="80">
        <v>242</v>
      </c>
      <c r="E17" s="80">
        <v>317</v>
      </c>
      <c r="F17" s="80">
        <v>0</v>
      </c>
      <c r="G17" s="84">
        <v>1798</v>
      </c>
      <c r="I17" s="81">
        <f t="shared" si="0"/>
        <v>1359790.36</v>
      </c>
      <c r="J17" s="82">
        <v>257808.38999999998</v>
      </c>
      <c r="K17" s="82">
        <v>387638.08999999997</v>
      </c>
      <c r="L17" s="82">
        <v>714343.88000000012</v>
      </c>
      <c r="M17" s="82"/>
      <c r="N17" s="83">
        <v>1268977.94</v>
      </c>
      <c r="O17" s="83">
        <v>1758618</v>
      </c>
      <c r="P17" s="84">
        <v>3</v>
      </c>
      <c r="R17" s="71"/>
    </row>
    <row r="18" spans="1:18" s="66" customFormat="1" ht="36" customHeight="1" x14ac:dyDescent="0.2">
      <c r="A18" s="79" t="s">
        <v>16</v>
      </c>
      <c r="B18" s="80">
        <v>7005</v>
      </c>
      <c r="C18" s="80">
        <v>4784</v>
      </c>
      <c r="D18" s="80">
        <v>1169</v>
      </c>
      <c r="E18" s="80">
        <v>1052</v>
      </c>
      <c r="F18" s="80">
        <v>0</v>
      </c>
      <c r="G18" s="84">
        <v>6004</v>
      </c>
      <c r="I18" s="81">
        <f t="shared" si="0"/>
        <v>5618412.4900000002</v>
      </c>
      <c r="J18" s="82">
        <v>1084279.48</v>
      </c>
      <c r="K18" s="82">
        <v>2207062.1</v>
      </c>
      <c r="L18" s="82">
        <v>2327070.91</v>
      </c>
      <c r="M18" s="82"/>
      <c r="N18" s="83">
        <v>4501752.9400000004</v>
      </c>
      <c r="O18" s="83">
        <v>4386438</v>
      </c>
      <c r="P18" s="84">
        <v>7</v>
      </c>
      <c r="R18" s="71"/>
    </row>
    <row r="19" spans="1:18" s="66" customFormat="1" ht="36" customHeight="1" x14ac:dyDescent="0.2">
      <c r="A19" s="79" t="s">
        <v>17</v>
      </c>
      <c r="B19" s="80">
        <v>11202</v>
      </c>
      <c r="C19" s="80">
        <v>7557</v>
      </c>
      <c r="D19" s="80">
        <v>1943</v>
      </c>
      <c r="E19" s="80">
        <v>1702</v>
      </c>
      <c r="F19" s="80">
        <v>0</v>
      </c>
      <c r="G19" s="84">
        <v>9600</v>
      </c>
      <c r="I19" s="81">
        <f t="shared" si="0"/>
        <v>9084596.1500000004</v>
      </c>
      <c r="J19" s="82">
        <v>1716206.01</v>
      </c>
      <c r="K19" s="82">
        <v>3428407.4800000004</v>
      </c>
      <c r="L19" s="82">
        <v>3939982.66</v>
      </c>
      <c r="M19" s="82"/>
      <c r="N19" s="83">
        <v>7431689.3500000006</v>
      </c>
      <c r="O19" s="83">
        <v>1172412</v>
      </c>
      <c r="P19" s="84">
        <v>2</v>
      </c>
      <c r="R19" s="71"/>
    </row>
    <row r="20" spans="1:18" s="66" customFormat="1" ht="36" customHeight="1" x14ac:dyDescent="0.2">
      <c r="A20" s="79" t="s">
        <v>18</v>
      </c>
      <c r="B20" s="80">
        <v>13210</v>
      </c>
      <c r="C20" s="80">
        <v>8724</v>
      </c>
      <c r="D20" s="80">
        <v>2458</v>
      </c>
      <c r="E20" s="80">
        <v>2028</v>
      </c>
      <c r="F20" s="80">
        <v>0</v>
      </c>
      <c r="G20" s="84">
        <v>11321</v>
      </c>
      <c r="I20" s="81">
        <f t="shared" si="0"/>
        <v>10803531.620000001</v>
      </c>
      <c r="J20" s="82">
        <v>1983141.2599999998</v>
      </c>
      <c r="K20" s="82">
        <v>4212002.12</v>
      </c>
      <c r="L20" s="82">
        <v>4608388.24</v>
      </c>
      <c r="M20" s="82"/>
      <c r="N20" s="83">
        <v>8645870.9800000004</v>
      </c>
      <c r="O20" s="83">
        <v>3665982.8</v>
      </c>
      <c r="P20" s="84">
        <v>5</v>
      </c>
      <c r="R20" s="71"/>
    </row>
    <row r="21" spans="1:18" s="66" customFormat="1" ht="36" customHeight="1" x14ac:dyDescent="0.2">
      <c r="A21" s="79" t="s">
        <v>19</v>
      </c>
      <c r="B21" s="80">
        <v>6478</v>
      </c>
      <c r="C21" s="80">
        <v>4535</v>
      </c>
      <c r="D21" s="80">
        <v>964</v>
      </c>
      <c r="E21" s="80">
        <v>979</v>
      </c>
      <c r="F21" s="80">
        <v>0</v>
      </c>
      <c r="G21" s="84">
        <v>5551</v>
      </c>
      <c r="I21" s="81">
        <f t="shared" si="0"/>
        <v>4841403.17</v>
      </c>
      <c r="J21" s="82">
        <v>1030987.95</v>
      </c>
      <c r="K21" s="82">
        <v>1698796.6099999999</v>
      </c>
      <c r="L21" s="82">
        <v>2111618.61</v>
      </c>
      <c r="M21" s="82"/>
      <c r="N21" s="83">
        <v>4161598.09</v>
      </c>
      <c r="O21" s="83">
        <v>4901895</v>
      </c>
      <c r="P21" s="84">
        <v>8</v>
      </c>
      <c r="R21" s="71"/>
    </row>
    <row r="22" spans="1:18" s="66" customFormat="1" ht="36" customHeight="1" x14ac:dyDescent="0.2">
      <c r="A22" s="79" t="s">
        <v>20</v>
      </c>
      <c r="B22" s="80">
        <v>5253</v>
      </c>
      <c r="C22" s="80">
        <v>3537</v>
      </c>
      <c r="D22" s="80">
        <v>916</v>
      </c>
      <c r="E22" s="80">
        <v>800</v>
      </c>
      <c r="F22" s="80">
        <v>0</v>
      </c>
      <c r="G22" s="84">
        <v>4502</v>
      </c>
      <c r="I22" s="81">
        <f>SUM(J22:M22)</f>
        <v>4176093.4000000004</v>
      </c>
      <c r="J22" s="82">
        <v>735333.78999999992</v>
      </c>
      <c r="K22" s="82">
        <v>1664170.08</v>
      </c>
      <c r="L22" s="82">
        <v>1776589.53</v>
      </c>
      <c r="M22" s="82"/>
      <c r="N22" s="83">
        <v>3457023.25</v>
      </c>
      <c r="O22" s="83">
        <v>3739590</v>
      </c>
      <c r="P22" s="84">
        <v>6</v>
      </c>
      <c r="R22" s="71"/>
    </row>
    <row r="23" spans="1:18" s="88" customFormat="1" ht="31.5" customHeight="1" x14ac:dyDescent="0.25">
      <c r="A23" s="85" t="s">
        <v>21</v>
      </c>
      <c r="B23" s="86">
        <v>45246</v>
      </c>
      <c r="C23" s="86">
        <v>30676</v>
      </c>
      <c r="D23" s="86">
        <v>7692</v>
      </c>
      <c r="E23" s="86">
        <v>6878</v>
      </c>
      <c r="F23" s="86">
        <v>0</v>
      </c>
      <c r="G23" s="87">
        <v>38776</v>
      </c>
      <c r="I23" s="89">
        <f>I17+I18+I19+I20+I21+I22</f>
        <v>35883827.189999998</v>
      </c>
      <c r="J23" s="89">
        <f t="shared" ref="J23:L23" si="1">J17+J18+J19+J20+J21+J22</f>
        <v>6807756.8799999999</v>
      </c>
      <c r="K23" s="89">
        <f t="shared" si="1"/>
        <v>13598076.479999999</v>
      </c>
      <c r="L23" s="89">
        <f t="shared" si="1"/>
        <v>15477993.83</v>
      </c>
      <c r="M23" s="89">
        <f>M17+M18+M19+M20+M21+M22</f>
        <v>0</v>
      </c>
      <c r="N23" s="89">
        <f>N17+N18+N19+N20+N21+N22</f>
        <v>29466912.550000001</v>
      </c>
      <c r="O23" s="89">
        <f>O17+O18+O19+O20+O21+O22</f>
        <v>19624935.800000001</v>
      </c>
      <c r="P23" s="90">
        <f>P17+P18+P19+P20+P21+P22</f>
        <v>31</v>
      </c>
      <c r="Q23" s="154"/>
      <c r="R23" s="157"/>
    </row>
    <row r="24" spans="1:18" s="66" customFormat="1" ht="36" customHeight="1" x14ac:dyDescent="0.2">
      <c r="A24" s="79" t="s">
        <v>22</v>
      </c>
      <c r="B24" s="80">
        <v>38829</v>
      </c>
      <c r="C24" s="80">
        <v>29296</v>
      </c>
      <c r="D24" s="80">
        <v>4882</v>
      </c>
      <c r="E24" s="80">
        <v>4651</v>
      </c>
      <c r="F24" s="80">
        <v>0</v>
      </c>
      <c r="G24" s="84">
        <v>26712</v>
      </c>
      <c r="I24" s="81">
        <f t="shared" ref="I24:I37" si="2">SUM(J24:M24)</f>
        <v>24869598.839999996</v>
      </c>
      <c r="J24" s="82">
        <v>6288311.6499999994</v>
      </c>
      <c r="K24" s="82">
        <v>8101335.6699999981</v>
      </c>
      <c r="L24" s="82">
        <v>10479951.52</v>
      </c>
      <c r="M24" s="82"/>
      <c r="N24" s="83">
        <v>19334899.400000002</v>
      </c>
      <c r="O24" s="83">
        <v>18871869</v>
      </c>
      <c r="P24" s="84">
        <v>26</v>
      </c>
      <c r="R24" s="71"/>
    </row>
    <row r="25" spans="1:18" s="66" customFormat="1" ht="36" customHeight="1" x14ac:dyDescent="0.2">
      <c r="A25" s="79" t="s">
        <v>23</v>
      </c>
      <c r="B25" s="80">
        <v>22381</v>
      </c>
      <c r="C25" s="80">
        <v>16903</v>
      </c>
      <c r="D25" s="80">
        <v>2788</v>
      </c>
      <c r="E25" s="80">
        <v>2690</v>
      </c>
      <c r="F25" s="80">
        <v>0</v>
      </c>
      <c r="G25" s="84">
        <v>15395</v>
      </c>
      <c r="I25" s="81">
        <f t="shared" si="2"/>
        <v>14596393.499999996</v>
      </c>
      <c r="J25" s="82">
        <v>3441315.3</v>
      </c>
      <c r="K25" s="82">
        <v>5026039.1899999995</v>
      </c>
      <c r="L25" s="82">
        <v>6129039.0099999979</v>
      </c>
      <c r="M25" s="82"/>
      <c r="N25" s="83">
        <v>11160248.300000001</v>
      </c>
      <c r="O25" s="83">
        <v>9534862</v>
      </c>
      <c r="P25" s="84">
        <v>16</v>
      </c>
      <c r="R25" s="71"/>
    </row>
    <row r="26" spans="1:18" s="66" customFormat="1" ht="36" customHeight="1" x14ac:dyDescent="0.2">
      <c r="A26" s="79" t="s">
        <v>24</v>
      </c>
      <c r="B26" s="80">
        <v>36259</v>
      </c>
      <c r="C26" s="80">
        <v>26044</v>
      </c>
      <c r="D26" s="80">
        <v>5843</v>
      </c>
      <c r="E26" s="80">
        <v>4372</v>
      </c>
      <c r="F26" s="80">
        <v>0</v>
      </c>
      <c r="G26" s="84">
        <v>24923</v>
      </c>
      <c r="I26" s="81">
        <f t="shared" si="2"/>
        <v>26498389.040000003</v>
      </c>
      <c r="J26" s="82">
        <v>5682395.9900000002</v>
      </c>
      <c r="K26" s="82">
        <v>11134883.02</v>
      </c>
      <c r="L26" s="82">
        <v>9681110.0300000049</v>
      </c>
      <c r="M26" s="82"/>
      <c r="N26" s="83">
        <v>18714807.120000001</v>
      </c>
      <c r="O26" s="83">
        <v>8453302</v>
      </c>
      <c r="P26" s="84">
        <v>14</v>
      </c>
      <c r="R26" s="71"/>
    </row>
    <row r="27" spans="1:18" s="66" customFormat="1" ht="36" customHeight="1" x14ac:dyDescent="0.2">
      <c r="A27" s="79" t="s">
        <v>25</v>
      </c>
      <c r="B27" s="80">
        <v>19835</v>
      </c>
      <c r="C27" s="80">
        <v>14830</v>
      </c>
      <c r="D27" s="80">
        <v>2601</v>
      </c>
      <c r="E27" s="80">
        <v>2404</v>
      </c>
      <c r="F27" s="80">
        <v>0</v>
      </c>
      <c r="G27" s="84">
        <v>13633</v>
      </c>
      <c r="I27" s="81">
        <f t="shared" si="2"/>
        <v>12740567.949999999</v>
      </c>
      <c r="J27" s="82">
        <v>2801028.79</v>
      </c>
      <c r="K27" s="82">
        <v>4666668.8199999994</v>
      </c>
      <c r="L27" s="82">
        <v>5272870.3400000008</v>
      </c>
      <c r="M27" s="82"/>
      <c r="N27" s="83">
        <v>10093368.82</v>
      </c>
      <c r="O27" s="83">
        <v>12975366.600000001</v>
      </c>
      <c r="P27" s="84">
        <v>19</v>
      </c>
      <c r="R27" s="71"/>
    </row>
    <row r="28" spans="1:18" s="66" customFormat="1" ht="36" customHeight="1" x14ac:dyDescent="0.2">
      <c r="A28" s="79" t="s">
        <v>26</v>
      </c>
      <c r="B28" s="80">
        <v>18141</v>
      </c>
      <c r="C28" s="80">
        <v>13399</v>
      </c>
      <c r="D28" s="80">
        <v>2519</v>
      </c>
      <c r="E28" s="80">
        <v>2223</v>
      </c>
      <c r="F28" s="80">
        <v>0</v>
      </c>
      <c r="G28" s="84">
        <v>12470</v>
      </c>
      <c r="I28" s="81">
        <f t="shared" si="2"/>
        <v>12846119.560000002</v>
      </c>
      <c r="J28" s="82">
        <v>2940789.96</v>
      </c>
      <c r="K28" s="82">
        <v>4792591.790000001</v>
      </c>
      <c r="L28" s="82">
        <v>5112737.8100000005</v>
      </c>
      <c r="M28" s="82"/>
      <c r="N28" s="83">
        <v>9183850.3800000008</v>
      </c>
      <c r="O28" s="83">
        <v>10351589.400000002</v>
      </c>
      <c r="P28" s="84">
        <v>18</v>
      </c>
      <c r="R28" s="71"/>
    </row>
    <row r="29" spans="1:18" s="66" customFormat="1" ht="36" customHeight="1" x14ac:dyDescent="0.2">
      <c r="A29" s="79" t="s">
        <v>27</v>
      </c>
      <c r="B29" s="80">
        <v>33659</v>
      </c>
      <c r="C29" s="80">
        <v>25211</v>
      </c>
      <c r="D29" s="80">
        <v>4371</v>
      </c>
      <c r="E29" s="80">
        <v>4077</v>
      </c>
      <c r="F29" s="80">
        <v>0</v>
      </c>
      <c r="G29" s="84">
        <v>23136</v>
      </c>
      <c r="I29" s="81">
        <f t="shared" si="2"/>
        <v>21868971.020000003</v>
      </c>
      <c r="J29" s="82">
        <v>5339855.0600000005</v>
      </c>
      <c r="K29" s="82">
        <v>7744298.75</v>
      </c>
      <c r="L29" s="82">
        <v>8784817.2100000028</v>
      </c>
      <c r="M29" s="82"/>
      <c r="N29" s="83">
        <v>17727115.739999998</v>
      </c>
      <c r="O29" s="83">
        <v>8026979.4000000004</v>
      </c>
      <c r="P29" s="84">
        <v>13</v>
      </c>
      <c r="R29" s="71"/>
    </row>
    <row r="30" spans="1:18" s="66" customFormat="1" ht="36" customHeight="1" x14ac:dyDescent="0.2">
      <c r="A30" s="79" t="s">
        <v>28</v>
      </c>
      <c r="B30" s="80">
        <v>17929</v>
      </c>
      <c r="C30" s="80">
        <v>13653</v>
      </c>
      <c r="D30" s="80">
        <v>2085</v>
      </c>
      <c r="E30" s="80">
        <v>2191</v>
      </c>
      <c r="F30" s="80">
        <v>0</v>
      </c>
      <c r="G30" s="84">
        <v>12323</v>
      </c>
      <c r="I30" s="81">
        <f t="shared" si="2"/>
        <v>11360160.719999999</v>
      </c>
      <c r="J30" s="82">
        <v>2598530.7399999998</v>
      </c>
      <c r="K30" s="82">
        <v>3738650.02</v>
      </c>
      <c r="L30" s="82">
        <v>5022979.959999999</v>
      </c>
      <c r="M30" s="82"/>
      <c r="N30" s="83">
        <v>9313797.9500000011</v>
      </c>
      <c r="O30" s="83">
        <v>8089642.7999999998</v>
      </c>
      <c r="P30" s="84">
        <v>14</v>
      </c>
      <c r="R30" s="71"/>
    </row>
    <row r="31" spans="1:18" s="66" customFormat="1" ht="36" customHeight="1" x14ac:dyDescent="0.2">
      <c r="A31" s="79" t="s">
        <v>29</v>
      </c>
      <c r="B31" s="80">
        <v>25320</v>
      </c>
      <c r="C31" s="80">
        <v>18500</v>
      </c>
      <c r="D31" s="80">
        <v>3719</v>
      </c>
      <c r="E31" s="80">
        <v>3101</v>
      </c>
      <c r="F31" s="80">
        <v>0</v>
      </c>
      <c r="G31" s="84">
        <v>17404</v>
      </c>
      <c r="I31" s="81">
        <f t="shared" si="2"/>
        <v>17485041.219999999</v>
      </c>
      <c r="J31" s="82">
        <v>3914782.8499999996</v>
      </c>
      <c r="K31" s="82">
        <v>6703447.5</v>
      </c>
      <c r="L31" s="82">
        <v>6866810.870000001</v>
      </c>
      <c r="M31" s="82"/>
      <c r="N31" s="83">
        <v>12365774.76</v>
      </c>
      <c r="O31" s="83">
        <v>13296553</v>
      </c>
      <c r="P31" s="84">
        <v>19</v>
      </c>
      <c r="R31" s="71"/>
    </row>
    <row r="32" spans="1:18" s="66" customFormat="1" ht="36" customHeight="1" x14ac:dyDescent="0.2">
      <c r="A32" s="79" t="s">
        <v>30</v>
      </c>
      <c r="B32" s="80">
        <v>22860</v>
      </c>
      <c r="C32" s="80">
        <v>16946</v>
      </c>
      <c r="D32" s="80">
        <v>3156</v>
      </c>
      <c r="E32" s="80">
        <v>2758</v>
      </c>
      <c r="F32" s="80">
        <v>0</v>
      </c>
      <c r="G32" s="84">
        <v>15713</v>
      </c>
      <c r="I32" s="81">
        <f t="shared" si="2"/>
        <v>15253997.48</v>
      </c>
      <c r="J32" s="82">
        <v>3436793.8</v>
      </c>
      <c r="K32" s="82">
        <v>5914237.5499999998</v>
      </c>
      <c r="L32" s="82">
        <v>5902966.1300000008</v>
      </c>
      <c r="M32" s="82"/>
      <c r="N32" s="83">
        <v>11198633.48</v>
      </c>
      <c r="O32" s="83">
        <v>18144115.599999994</v>
      </c>
      <c r="P32" s="84">
        <v>39</v>
      </c>
      <c r="R32" s="71"/>
    </row>
    <row r="33" spans="1:18" s="66" customFormat="1" ht="36" customHeight="1" x14ac:dyDescent="0.2">
      <c r="A33" s="79" t="s">
        <v>31</v>
      </c>
      <c r="B33" s="80">
        <v>24350</v>
      </c>
      <c r="C33" s="80">
        <v>17918</v>
      </c>
      <c r="D33" s="80">
        <v>3487</v>
      </c>
      <c r="E33" s="80">
        <v>2945</v>
      </c>
      <c r="F33" s="80">
        <v>0</v>
      </c>
      <c r="G33" s="84">
        <v>16738</v>
      </c>
      <c r="I33" s="81">
        <f t="shared" si="2"/>
        <v>16695413.98</v>
      </c>
      <c r="J33" s="82">
        <v>3943503.61</v>
      </c>
      <c r="K33" s="82">
        <v>6330725.2800000003</v>
      </c>
      <c r="L33" s="82">
        <v>6421185.0900000008</v>
      </c>
      <c r="M33" s="82"/>
      <c r="N33" s="83">
        <v>12319011.24</v>
      </c>
      <c r="O33" s="83">
        <v>9389403</v>
      </c>
      <c r="P33" s="84">
        <v>16</v>
      </c>
      <c r="R33" s="71"/>
    </row>
    <row r="34" spans="1:18" s="66" customFormat="1" ht="36" customHeight="1" x14ac:dyDescent="0.2">
      <c r="A34" s="79" t="s">
        <v>32</v>
      </c>
      <c r="B34" s="80">
        <v>55770</v>
      </c>
      <c r="C34" s="80">
        <v>40118</v>
      </c>
      <c r="D34" s="80">
        <v>8844</v>
      </c>
      <c r="E34" s="80">
        <v>6808</v>
      </c>
      <c r="F34" s="80">
        <v>0</v>
      </c>
      <c r="G34" s="84">
        <v>38297</v>
      </c>
      <c r="I34" s="81">
        <f t="shared" si="2"/>
        <v>40036111.370000005</v>
      </c>
      <c r="J34" s="82">
        <v>8154773.1600000001</v>
      </c>
      <c r="K34" s="82">
        <v>16565822.090000004</v>
      </c>
      <c r="L34" s="82">
        <v>15315516.120000001</v>
      </c>
      <c r="M34" s="82"/>
      <c r="N34" s="83">
        <v>28866082.420000002</v>
      </c>
      <c r="O34" s="83">
        <v>11763400</v>
      </c>
      <c r="P34" s="84">
        <v>19</v>
      </c>
      <c r="R34" s="71"/>
    </row>
    <row r="35" spans="1:18" s="66" customFormat="1" ht="36" customHeight="1" x14ac:dyDescent="0.2">
      <c r="A35" s="79" t="s">
        <v>33</v>
      </c>
      <c r="B35" s="80">
        <v>34522</v>
      </c>
      <c r="C35" s="80">
        <v>25482</v>
      </c>
      <c r="D35" s="80">
        <v>4839</v>
      </c>
      <c r="E35" s="80">
        <v>4201</v>
      </c>
      <c r="F35" s="80">
        <v>0</v>
      </c>
      <c r="G35" s="84">
        <v>23729</v>
      </c>
      <c r="I35" s="81">
        <f t="shared" si="2"/>
        <v>23537397.140000004</v>
      </c>
      <c r="J35" s="82">
        <v>5074411.4700000007</v>
      </c>
      <c r="K35" s="82">
        <v>8953563.3100000005</v>
      </c>
      <c r="L35" s="82">
        <v>9509422.3600000031</v>
      </c>
      <c r="M35" s="82"/>
      <c r="N35" s="83">
        <v>17366525.439999998</v>
      </c>
      <c r="O35" s="83">
        <v>16296526.800000001</v>
      </c>
      <c r="P35" s="84">
        <v>28</v>
      </c>
      <c r="R35" s="71"/>
    </row>
    <row r="36" spans="1:18" s="66" customFormat="1" ht="36" customHeight="1" x14ac:dyDescent="0.2">
      <c r="A36" s="79" t="s">
        <v>34</v>
      </c>
      <c r="B36" s="80">
        <v>59139</v>
      </c>
      <c r="C36" s="80">
        <v>42306</v>
      </c>
      <c r="D36" s="80">
        <v>9717</v>
      </c>
      <c r="E36" s="80">
        <v>7116</v>
      </c>
      <c r="F36" s="80">
        <v>0</v>
      </c>
      <c r="G36" s="84">
        <v>40649</v>
      </c>
      <c r="I36" s="81">
        <f t="shared" si="2"/>
        <v>41792931.989999995</v>
      </c>
      <c r="J36" s="82">
        <v>8578591.5399999991</v>
      </c>
      <c r="K36" s="82">
        <v>17995496.289999999</v>
      </c>
      <c r="L36" s="82">
        <v>15218844.159999998</v>
      </c>
      <c r="M36" s="82"/>
      <c r="N36" s="83">
        <v>30438487.009999998</v>
      </c>
      <c r="O36" s="83">
        <v>14379484</v>
      </c>
      <c r="P36" s="84">
        <v>20</v>
      </c>
      <c r="R36" s="71"/>
    </row>
    <row r="37" spans="1:18" s="66" customFormat="1" ht="36" customHeight="1" x14ac:dyDescent="0.2">
      <c r="A37" s="79" t="s">
        <v>35</v>
      </c>
      <c r="B37" s="80">
        <v>30879</v>
      </c>
      <c r="C37" s="80">
        <v>22758</v>
      </c>
      <c r="D37" s="80">
        <v>4421</v>
      </c>
      <c r="E37" s="80">
        <v>3700</v>
      </c>
      <c r="F37" s="80">
        <v>0</v>
      </c>
      <c r="G37" s="84">
        <v>21226</v>
      </c>
      <c r="I37" s="81">
        <f t="shared" si="2"/>
        <v>21084139.990000002</v>
      </c>
      <c r="J37" s="82">
        <v>4807449.04</v>
      </c>
      <c r="K37" s="82">
        <v>8188709.0600000005</v>
      </c>
      <c r="L37" s="82">
        <v>8087981.8899999987</v>
      </c>
      <c r="M37" s="82"/>
      <c r="N37" s="83">
        <v>15522341.360000001</v>
      </c>
      <c r="O37" s="83">
        <v>1617120</v>
      </c>
      <c r="P37" s="84">
        <v>3</v>
      </c>
      <c r="R37" s="71"/>
    </row>
    <row r="38" spans="1:18" s="93" customFormat="1" ht="32.25" customHeight="1" x14ac:dyDescent="0.2">
      <c r="A38" s="85" t="s">
        <v>36</v>
      </c>
      <c r="B38" s="91">
        <v>747429</v>
      </c>
      <c r="C38" s="91">
        <v>548140</v>
      </c>
      <c r="D38" s="91">
        <v>107554</v>
      </c>
      <c r="E38" s="86">
        <v>91735</v>
      </c>
      <c r="F38" s="91">
        <v>0</v>
      </c>
      <c r="G38" s="92">
        <v>521484</v>
      </c>
      <c r="I38" s="94">
        <f>I10+I11+I12+I13+I14+I15+I16+I17+I18+I19+I20+I21+I22+I24+I25+I26+I27+I28+I29+I30+I31+I32+I33+I34+I35+I36+I37</f>
        <v>515096666.01000011</v>
      </c>
      <c r="J38" s="94">
        <f t="shared" ref="J38:M38" si="3">J10+J11+J12+J13+J14+J15+J16+J17+J18+J19+J20+J21+J22+J24+J25+J26+J27+J28+J29+J30+J31+J32+J33+J34+J35+J36+J37</f>
        <v>115107632.21999998</v>
      </c>
      <c r="K38" s="94">
        <f t="shared" si="3"/>
        <v>196891094.19</v>
      </c>
      <c r="L38" s="94">
        <f t="shared" si="3"/>
        <v>203097939.59999999</v>
      </c>
      <c r="M38" s="94">
        <f t="shared" si="3"/>
        <v>0</v>
      </c>
      <c r="N38" s="94">
        <f>N10+N11+N12+N13+N14+N15+N16+N17+N18+N19+N20+N21+N22+N24+N25+N26+N27+N28+N29+N30+N31+N32+N33+N34+N35+N36+N37</f>
        <v>388293169.82000005</v>
      </c>
      <c r="O38" s="94">
        <f t="shared" ref="O38" si="4">O10+O11+O12+O13+O14+O15+O16+O17+O18+O19+O20+O21+O22+O24+O25+O26+O27+O28+O29+O30+O31+O32+O33+O34+O35+O36+O37</f>
        <v>280103232.40000004</v>
      </c>
      <c r="P38" s="95">
        <f>P10+P11+P12+P13+P14+P15+P16+P17+P18+P19+P20+P21+P22+P24+P25+P26+P27+P28+P29+P30+P31+P32+P33+P34+P35+P36+P37</f>
        <v>468</v>
      </c>
      <c r="Q38" s="155"/>
      <c r="R38" s="158"/>
    </row>
    <row r="39" spans="1:18" s="66" customFormat="1" ht="36" customHeight="1" x14ac:dyDescent="0.2">
      <c r="A39" s="79" t="s">
        <v>37</v>
      </c>
      <c r="B39" s="80">
        <v>395787</v>
      </c>
      <c r="C39" s="80">
        <v>395787</v>
      </c>
      <c r="D39" s="80">
        <v>0</v>
      </c>
      <c r="E39" s="80">
        <v>0</v>
      </c>
      <c r="F39" s="80">
        <v>0</v>
      </c>
      <c r="G39" s="84">
        <v>62340</v>
      </c>
      <c r="I39" s="81">
        <f t="shared" ref="I39:I50" si="5">SUM(J39:M39)</f>
        <v>136546800.60000002</v>
      </c>
      <c r="J39" s="82">
        <v>136546800.60000002</v>
      </c>
      <c r="K39" s="82"/>
      <c r="L39" s="82"/>
      <c r="M39" s="82"/>
      <c r="N39" s="83">
        <v>52648835.060000002</v>
      </c>
      <c r="O39" s="83"/>
      <c r="P39" s="84"/>
      <c r="R39" s="71"/>
    </row>
    <row r="40" spans="1:18" s="66" customFormat="1" ht="36" customHeight="1" x14ac:dyDescent="0.2">
      <c r="A40" s="79" t="s">
        <v>38</v>
      </c>
      <c r="B40" s="80">
        <v>33729</v>
      </c>
      <c r="C40" s="80">
        <v>19904</v>
      </c>
      <c r="D40" s="80">
        <v>4286</v>
      </c>
      <c r="E40" s="80">
        <v>9539</v>
      </c>
      <c r="F40" s="80">
        <v>0</v>
      </c>
      <c r="G40" s="84">
        <v>66542</v>
      </c>
      <c r="I40" s="81">
        <f t="shared" si="5"/>
        <v>28549396.560000002</v>
      </c>
      <c r="J40" s="82">
        <v>3530438.98</v>
      </c>
      <c r="K40" s="82">
        <v>4593614.47</v>
      </c>
      <c r="L40" s="82">
        <v>20425343.110000003</v>
      </c>
      <c r="M40" s="82"/>
      <c r="N40" s="83">
        <v>51206617.539999999</v>
      </c>
      <c r="O40" s="83">
        <v>1618200</v>
      </c>
      <c r="P40" s="84">
        <v>1</v>
      </c>
      <c r="R40" s="71"/>
    </row>
    <row r="41" spans="1:18" s="66" customFormat="1" ht="36" customHeight="1" x14ac:dyDescent="0.2">
      <c r="A41" s="79" t="s">
        <v>39</v>
      </c>
      <c r="B41" s="80">
        <v>226111</v>
      </c>
      <c r="C41" s="80">
        <v>196595</v>
      </c>
      <c r="D41" s="80">
        <v>29267</v>
      </c>
      <c r="E41" s="80">
        <v>249</v>
      </c>
      <c r="F41" s="80">
        <v>0</v>
      </c>
      <c r="G41" s="84">
        <v>102644</v>
      </c>
      <c r="I41" s="81">
        <f t="shared" si="5"/>
        <v>118124490.08000001</v>
      </c>
      <c r="J41" s="82">
        <v>49300618.25</v>
      </c>
      <c r="K41" s="82">
        <v>67146657.63000001</v>
      </c>
      <c r="L41" s="82">
        <v>1677214.1999999997</v>
      </c>
      <c r="M41" s="82"/>
      <c r="N41" s="83">
        <v>89779096.859999999</v>
      </c>
      <c r="O41" s="83"/>
      <c r="P41" s="84"/>
      <c r="R41" s="71"/>
    </row>
    <row r="42" spans="1:18" s="66" customFormat="1" ht="36" customHeight="1" x14ac:dyDescent="0.2">
      <c r="A42" s="79" t="s">
        <v>40</v>
      </c>
      <c r="B42" s="80">
        <v>69145</v>
      </c>
      <c r="C42" s="80">
        <v>59448</v>
      </c>
      <c r="D42" s="80">
        <v>3006</v>
      </c>
      <c r="E42" s="80">
        <v>6691</v>
      </c>
      <c r="F42" s="80">
        <v>0</v>
      </c>
      <c r="G42" s="84">
        <v>122727</v>
      </c>
      <c r="I42" s="81">
        <f t="shared" si="5"/>
        <v>35727084.840000004</v>
      </c>
      <c r="J42" s="82">
        <v>18548709.300000001</v>
      </c>
      <c r="K42" s="82">
        <v>3174087.7599999993</v>
      </c>
      <c r="L42" s="82">
        <v>14004287.780000001</v>
      </c>
      <c r="M42" s="82"/>
      <c r="N42" s="83">
        <v>88946049.320000008</v>
      </c>
      <c r="O42" s="83">
        <v>1409056</v>
      </c>
      <c r="P42" s="84">
        <v>1</v>
      </c>
      <c r="R42" s="71"/>
    </row>
    <row r="43" spans="1:18" s="66" customFormat="1" ht="36" customHeight="1" x14ac:dyDescent="0.2">
      <c r="A43" s="79" t="s">
        <v>41</v>
      </c>
      <c r="B43" s="80">
        <v>31517</v>
      </c>
      <c r="C43" s="80">
        <v>18226</v>
      </c>
      <c r="D43" s="80">
        <v>4120</v>
      </c>
      <c r="E43" s="80">
        <v>9171</v>
      </c>
      <c r="F43" s="80">
        <v>0</v>
      </c>
      <c r="G43" s="84">
        <v>61270</v>
      </c>
      <c r="I43" s="81">
        <f t="shared" si="5"/>
        <v>27047542.509999998</v>
      </c>
      <c r="J43" s="82">
        <v>3265063.88</v>
      </c>
      <c r="K43" s="82">
        <v>4408980.08</v>
      </c>
      <c r="L43" s="82">
        <v>19373498.549999997</v>
      </c>
      <c r="M43" s="82"/>
      <c r="N43" s="83">
        <v>42504941.260000005</v>
      </c>
      <c r="O43" s="83"/>
      <c r="P43" s="84"/>
      <c r="R43" s="71"/>
    </row>
    <row r="44" spans="1:18" s="66" customFormat="1" ht="36" customHeight="1" x14ac:dyDescent="0.2">
      <c r="A44" s="79" t="s">
        <v>42</v>
      </c>
      <c r="B44" s="80">
        <v>649429</v>
      </c>
      <c r="C44" s="80">
        <v>565294</v>
      </c>
      <c r="D44" s="80">
        <v>82540</v>
      </c>
      <c r="E44" s="80">
        <v>1595</v>
      </c>
      <c r="F44" s="80">
        <v>0</v>
      </c>
      <c r="G44" s="84">
        <v>176327</v>
      </c>
      <c r="I44" s="81">
        <f t="shared" si="5"/>
        <v>330742962.31999999</v>
      </c>
      <c r="J44" s="82">
        <v>128102186.36000001</v>
      </c>
      <c r="K44" s="82">
        <v>191897174.95999998</v>
      </c>
      <c r="L44" s="82">
        <v>10743600.999999998</v>
      </c>
      <c r="M44" s="82"/>
      <c r="N44" s="83">
        <v>143527659.82999998</v>
      </c>
      <c r="O44" s="83"/>
      <c r="P44" s="84"/>
      <c r="R44" s="71"/>
    </row>
    <row r="45" spans="1:18" s="66" customFormat="1" ht="36" customHeight="1" x14ac:dyDescent="0.2">
      <c r="A45" s="79" t="s">
        <v>43</v>
      </c>
      <c r="B45" s="80">
        <v>107061</v>
      </c>
      <c r="C45" s="80">
        <v>73923</v>
      </c>
      <c r="D45" s="80">
        <v>18408</v>
      </c>
      <c r="E45" s="80">
        <v>14730</v>
      </c>
      <c r="F45" s="80">
        <v>0</v>
      </c>
      <c r="G45" s="84">
        <v>113083</v>
      </c>
      <c r="I45" s="81">
        <f t="shared" si="5"/>
        <v>82167100.789999992</v>
      </c>
      <c r="J45" s="82">
        <v>17061281.390000001</v>
      </c>
      <c r="K45" s="82">
        <v>33716417.710000001</v>
      </c>
      <c r="L45" s="82">
        <v>31389401.689999998</v>
      </c>
      <c r="M45" s="82"/>
      <c r="N45" s="83">
        <v>87429715.829999998</v>
      </c>
      <c r="O45" s="83"/>
      <c r="P45" s="84"/>
      <c r="R45" s="71"/>
    </row>
    <row r="46" spans="1:18" s="66" customFormat="1" ht="36" customHeight="1" x14ac:dyDescent="0.2">
      <c r="A46" s="79" t="s">
        <v>44</v>
      </c>
      <c r="B46" s="80">
        <v>42547</v>
      </c>
      <c r="C46" s="80">
        <v>27312</v>
      </c>
      <c r="D46" s="80">
        <v>4723</v>
      </c>
      <c r="E46" s="80">
        <v>10512</v>
      </c>
      <c r="F46" s="80">
        <v>0</v>
      </c>
      <c r="G46" s="84">
        <v>77850</v>
      </c>
      <c r="I46" s="81">
        <f t="shared" si="5"/>
        <v>32983174.73</v>
      </c>
      <c r="J46" s="82">
        <v>5179103.24</v>
      </c>
      <c r="K46" s="82">
        <v>4944076.05</v>
      </c>
      <c r="L46" s="82">
        <v>22859995.440000001</v>
      </c>
      <c r="M46" s="82"/>
      <c r="N46" s="83">
        <v>56833895.5</v>
      </c>
      <c r="O46" s="83">
        <v>2975530</v>
      </c>
      <c r="P46" s="84">
        <v>4</v>
      </c>
      <c r="R46" s="71"/>
    </row>
    <row r="47" spans="1:18" s="66" customFormat="1" ht="36" customHeight="1" x14ac:dyDescent="0.2">
      <c r="A47" s="79" t="s">
        <v>45</v>
      </c>
      <c r="B47" s="80">
        <v>96919</v>
      </c>
      <c r="C47" s="80">
        <v>78812</v>
      </c>
      <c r="D47" s="80">
        <v>5613</v>
      </c>
      <c r="E47" s="80">
        <v>12494</v>
      </c>
      <c r="F47" s="80">
        <v>0</v>
      </c>
      <c r="G47" s="84">
        <v>121440</v>
      </c>
      <c r="I47" s="81">
        <f t="shared" si="5"/>
        <v>49741336.089999989</v>
      </c>
      <c r="J47" s="82">
        <v>17399739.059999999</v>
      </c>
      <c r="K47" s="82">
        <v>5873084.5999999987</v>
      </c>
      <c r="L47" s="82">
        <v>26468512.429999996</v>
      </c>
      <c r="M47" s="82"/>
      <c r="N47" s="83">
        <v>91228913.979999989</v>
      </c>
      <c r="O47" s="83"/>
      <c r="P47" s="84"/>
      <c r="R47" s="71"/>
    </row>
    <row r="48" spans="1:18" s="66" customFormat="1" ht="36" customHeight="1" x14ac:dyDescent="0.2">
      <c r="A48" s="79" t="s">
        <v>46</v>
      </c>
      <c r="B48" s="80">
        <v>35458</v>
      </c>
      <c r="C48" s="80">
        <v>23327</v>
      </c>
      <c r="D48" s="80">
        <v>3761</v>
      </c>
      <c r="E48" s="80">
        <v>8370</v>
      </c>
      <c r="F48" s="80">
        <v>0</v>
      </c>
      <c r="G48" s="84">
        <v>60492</v>
      </c>
      <c r="I48" s="81">
        <f t="shared" si="5"/>
        <v>25249519.239999998</v>
      </c>
      <c r="J48" s="82">
        <v>4381959.09</v>
      </c>
      <c r="K48" s="82">
        <v>4326425.96</v>
      </c>
      <c r="L48" s="82">
        <v>16541134.189999998</v>
      </c>
      <c r="M48" s="82"/>
      <c r="N48" s="83">
        <v>42132496.310000002</v>
      </c>
      <c r="O48" s="83"/>
      <c r="P48" s="84"/>
      <c r="R48" s="71"/>
    </row>
    <row r="49" spans="1:18" s="66" customFormat="1" ht="36" customHeight="1" x14ac:dyDescent="0.2">
      <c r="A49" s="79" t="s">
        <v>47</v>
      </c>
      <c r="B49" s="80">
        <v>79801</v>
      </c>
      <c r="C49" s="80">
        <v>48330</v>
      </c>
      <c r="D49" s="80">
        <v>9756</v>
      </c>
      <c r="E49" s="80">
        <v>21715</v>
      </c>
      <c r="F49" s="80">
        <v>0</v>
      </c>
      <c r="G49" s="84">
        <v>170464</v>
      </c>
      <c r="I49" s="81">
        <f t="shared" si="5"/>
        <v>61918411.440000005</v>
      </c>
      <c r="J49" s="82">
        <v>8667222</v>
      </c>
      <c r="K49" s="82">
        <v>9704915.9199999999</v>
      </c>
      <c r="L49" s="82">
        <v>43546273.520000003</v>
      </c>
      <c r="M49" s="82"/>
      <c r="N49" s="83">
        <v>127208988.72</v>
      </c>
      <c r="O49" s="83"/>
      <c r="P49" s="84"/>
      <c r="R49" s="71"/>
    </row>
    <row r="50" spans="1:18" s="66" customFormat="1" ht="36" customHeight="1" x14ac:dyDescent="0.2">
      <c r="A50" s="79" t="s">
        <v>48</v>
      </c>
      <c r="B50" s="80">
        <v>70422</v>
      </c>
      <c r="C50" s="80">
        <v>52896</v>
      </c>
      <c r="D50" s="80">
        <v>5433</v>
      </c>
      <c r="E50" s="80">
        <v>12093</v>
      </c>
      <c r="F50" s="80">
        <v>0</v>
      </c>
      <c r="G50" s="84">
        <v>128409</v>
      </c>
      <c r="I50" s="81">
        <f t="shared" si="5"/>
        <v>42019889.030000001</v>
      </c>
      <c r="J50" s="82">
        <v>10874558.08</v>
      </c>
      <c r="K50" s="82">
        <v>5694887.9399999995</v>
      </c>
      <c r="L50" s="82">
        <v>25450443.009999998</v>
      </c>
      <c r="M50" s="82"/>
      <c r="N50" s="83">
        <v>103434084.05</v>
      </c>
      <c r="O50" s="83">
        <v>2869574</v>
      </c>
      <c r="P50" s="84">
        <v>3</v>
      </c>
      <c r="R50" s="71"/>
    </row>
    <row r="51" spans="1:18" s="93" customFormat="1" ht="32.25" customHeight="1" x14ac:dyDescent="0.2">
      <c r="A51" s="85" t="s">
        <v>49</v>
      </c>
      <c r="B51" s="91">
        <v>1837926</v>
      </c>
      <c r="C51" s="91">
        <v>1559854</v>
      </c>
      <c r="D51" s="91">
        <v>170913</v>
      </c>
      <c r="E51" s="86">
        <v>107159</v>
      </c>
      <c r="F51" s="91">
        <v>0</v>
      </c>
      <c r="G51" s="92">
        <v>1263588</v>
      </c>
      <c r="I51" s="94">
        <f>SUM(I39:I50)</f>
        <v>970817708.23000014</v>
      </c>
      <c r="J51" s="94">
        <f t="shared" ref="J51:M51" si="6">SUM(J39:J50)</f>
        <v>402857680.22999996</v>
      </c>
      <c r="K51" s="94">
        <f t="shared" si="6"/>
        <v>335480323.07999998</v>
      </c>
      <c r="L51" s="94">
        <f t="shared" si="6"/>
        <v>232479704.91999999</v>
      </c>
      <c r="M51" s="94">
        <f t="shared" si="6"/>
        <v>0</v>
      </c>
      <c r="N51" s="94">
        <f>SUM(N39:N50)</f>
        <v>976881294.25999999</v>
      </c>
      <c r="O51" s="94">
        <f t="shared" ref="O51:P51" si="7">SUM(O39:O50)</f>
        <v>8872360</v>
      </c>
      <c r="P51" s="95">
        <f t="shared" si="7"/>
        <v>9</v>
      </c>
      <c r="Q51" s="155"/>
      <c r="R51" s="158"/>
    </row>
    <row r="52" spans="1:18" s="66" customFormat="1" ht="36" customHeight="1" x14ac:dyDescent="0.2">
      <c r="A52" s="79" t="s">
        <v>50</v>
      </c>
      <c r="B52" s="80">
        <v>6840</v>
      </c>
      <c r="C52" s="80">
        <v>6840</v>
      </c>
      <c r="D52" s="80">
        <v>0</v>
      </c>
      <c r="E52" s="80">
        <v>0</v>
      </c>
      <c r="F52" s="80">
        <v>0</v>
      </c>
      <c r="G52" s="84">
        <v>5966</v>
      </c>
      <c r="I52" s="81">
        <f>SUM(J52:M52)</f>
        <v>1686501</v>
      </c>
      <c r="J52" s="82">
        <v>1686501</v>
      </c>
      <c r="K52" s="82"/>
      <c r="L52" s="82"/>
      <c r="M52" s="82"/>
      <c r="N52" s="83">
        <v>4501979.2700000005</v>
      </c>
      <c r="O52" s="83"/>
      <c r="P52" s="84"/>
      <c r="R52" s="71"/>
    </row>
    <row r="53" spans="1:18" s="66" customFormat="1" ht="36" customHeight="1" x14ac:dyDescent="0.2">
      <c r="A53" s="79" t="s">
        <v>51</v>
      </c>
      <c r="B53" s="80">
        <v>295748</v>
      </c>
      <c r="C53" s="80">
        <v>235030</v>
      </c>
      <c r="D53" s="80">
        <v>34991</v>
      </c>
      <c r="E53" s="80">
        <v>25727</v>
      </c>
      <c r="F53" s="80">
        <v>0</v>
      </c>
      <c r="G53" s="84">
        <v>212842</v>
      </c>
      <c r="I53" s="81">
        <f>SUM(J53:M53)</f>
        <v>170469663.60000002</v>
      </c>
      <c r="J53" s="82">
        <v>52149070.350000001</v>
      </c>
      <c r="K53" s="82">
        <v>64196072.640000001</v>
      </c>
      <c r="L53" s="82">
        <v>54124520.609999999</v>
      </c>
      <c r="M53" s="82"/>
      <c r="N53" s="83">
        <v>161269918.27000001</v>
      </c>
      <c r="O53" s="83"/>
      <c r="P53" s="84"/>
      <c r="R53" s="71"/>
    </row>
    <row r="54" spans="1:18" s="93" customFormat="1" ht="32.25" customHeight="1" x14ac:dyDescent="0.2">
      <c r="A54" s="85" t="s">
        <v>52</v>
      </c>
      <c r="B54" s="91">
        <v>302588</v>
      </c>
      <c r="C54" s="91">
        <v>241870</v>
      </c>
      <c r="D54" s="91">
        <v>34991</v>
      </c>
      <c r="E54" s="86">
        <v>25727</v>
      </c>
      <c r="F54" s="91">
        <v>0</v>
      </c>
      <c r="G54" s="92">
        <v>218808</v>
      </c>
      <c r="I54" s="94">
        <f>SUM(I52:I53)</f>
        <v>172156164.60000002</v>
      </c>
      <c r="J54" s="94">
        <f t="shared" ref="J54:M54" si="8">SUM(J52:J53)</f>
        <v>53835571.350000001</v>
      </c>
      <c r="K54" s="94">
        <f t="shared" si="8"/>
        <v>64196072.640000001</v>
      </c>
      <c r="L54" s="94">
        <f t="shared" si="8"/>
        <v>54124520.609999999</v>
      </c>
      <c r="M54" s="94">
        <f t="shared" si="8"/>
        <v>0</v>
      </c>
      <c r="N54" s="94">
        <f>SUM(N52:N53)</f>
        <v>165771897.54000002</v>
      </c>
      <c r="O54" s="94">
        <f t="shared" ref="O54:P54" si="9">SUM(O52:O53)</f>
        <v>0</v>
      </c>
      <c r="P54" s="95">
        <f t="shared" si="9"/>
        <v>0</v>
      </c>
      <c r="Q54" s="155"/>
      <c r="R54" s="158"/>
    </row>
    <row r="55" spans="1:18" s="66" customFormat="1" ht="36" customHeight="1" x14ac:dyDescent="0.2">
      <c r="A55" s="79" t="s">
        <v>53</v>
      </c>
      <c r="B55" s="80">
        <v>4159</v>
      </c>
      <c r="C55" s="80">
        <v>4159</v>
      </c>
      <c r="D55" s="80">
        <v>0</v>
      </c>
      <c r="E55" s="80">
        <v>0</v>
      </c>
      <c r="F55" s="80">
        <v>0</v>
      </c>
      <c r="G55" s="84">
        <v>1009</v>
      </c>
      <c r="I55" s="81">
        <f t="shared" ref="I55:I70" si="10">SUM(J55:M55)</f>
        <v>737064.23</v>
      </c>
      <c r="J55" s="82">
        <v>737064.23</v>
      </c>
      <c r="K55" s="82"/>
      <c r="L55" s="82"/>
      <c r="M55" s="82"/>
      <c r="N55" s="83">
        <v>743977.61999999988</v>
      </c>
      <c r="O55" s="83"/>
      <c r="P55" s="84"/>
      <c r="R55" s="71"/>
    </row>
    <row r="56" spans="1:18" s="66" customFormat="1" ht="36" customHeight="1" x14ac:dyDescent="0.2">
      <c r="A56" s="79" t="s">
        <v>54</v>
      </c>
      <c r="B56" s="80">
        <v>9000</v>
      </c>
      <c r="C56" s="80">
        <v>9000</v>
      </c>
      <c r="D56" s="80">
        <v>0</v>
      </c>
      <c r="E56" s="80">
        <v>0</v>
      </c>
      <c r="F56" s="80">
        <v>0</v>
      </c>
      <c r="G56" s="84">
        <v>0</v>
      </c>
      <c r="I56" s="81">
        <f t="shared" si="10"/>
        <v>4263226.2</v>
      </c>
      <c r="J56" s="82">
        <v>4263226.2</v>
      </c>
      <c r="K56" s="82"/>
      <c r="L56" s="82"/>
      <c r="M56" s="82"/>
      <c r="N56" s="83"/>
      <c r="O56" s="83"/>
      <c r="P56" s="84"/>
      <c r="R56" s="71"/>
    </row>
    <row r="57" spans="1:18" s="66" customFormat="1" ht="36" customHeight="1" x14ac:dyDescent="0.2">
      <c r="A57" s="79" t="s">
        <v>55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4">
        <v>0</v>
      </c>
      <c r="I57" s="81">
        <f t="shared" si="10"/>
        <v>0</v>
      </c>
      <c r="J57" s="82"/>
      <c r="K57" s="82"/>
      <c r="L57" s="82"/>
      <c r="M57" s="82"/>
      <c r="N57" s="83"/>
      <c r="O57" s="83"/>
      <c r="P57" s="84"/>
      <c r="R57" s="71"/>
    </row>
    <row r="58" spans="1:18" s="66" customFormat="1" ht="36" customHeight="1" x14ac:dyDescent="0.2">
      <c r="A58" s="79" t="s">
        <v>56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4">
        <v>0</v>
      </c>
      <c r="I58" s="81">
        <f t="shared" si="10"/>
        <v>0</v>
      </c>
      <c r="J58" s="82"/>
      <c r="K58" s="82"/>
      <c r="L58" s="82"/>
      <c r="M58" s="82"/>
      <c r="N58" s="83"/>
      <c r="O58" s="83"/>
      <c r="P58" s="84"/>
      <c r="R58" s="71"/>
    </row>
    <row r="59" spans="1:18" s="66" customFormat="1" ht="36" customHeight="1" x14ac:dyDescent="0.2">
      <c r="A59" s="79" t="s">
        <v>57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4">
        <v>0</v>
      </c>
      <c r="I59" s="81">
        <f t="shared" si="10"/>
        <v>0</v>
      </c>
      <c r="J59" s="82"/>
      <c r="K59" s="82"/>
      <c r="L59" s="82"/>
      <c r="M59" s="82"/>
      <c r="N59" s="83"/>
      <c r="O59" s="83"/>
      <c r="P59" s="84"/>
      <c r="R59" s="71"/>
    </row>
    <row r="60" spans="1:18" s="66" customFormat="1" ht="36" customHeight="1" x14ac:dyDescent="0.2">
      <c r="A60" s="79" t="s">
        <v>58</v>
      </c>
      <c r="B60" s="80">
        <v>60825</v>
      </c>
      <c r="C60" s="80">
        <v>55835</v>
      </c>
      <c r="D60" s="80">
        <v>0</v>
      </c>
      <c r="E60" s="80">
        <v>0</v>
      </c>
      <c r="F60" s="80">
        <v>4990</v>
      </c>
      <c r="G60" s="84">
        <v>3646</v>
      </c>
      <c r="I60" s="81">
        <f t="shared" si="10"/>
        <v>11133594.450000001</v>
      </c>
      <c r="J60" s="82">
        <v>10249965.250000002</v>
      </c>
      <c r="K60" s="82"/>
      <c r="L60" s="82"/>
      <c r="M60" s="82">
        <v>883629.20000000007</v>
      </c>
      <c r="N60" s="83">
        <v>2856353.08</v>
      </c>
      <c r="O60" s="83"/>
      <c r="P60" s="84"/>
      <c r="R60" s="71"/>
    </row>
    <row r="61" spans="1:18" s="66" customFormat="1" ht="36" customHeight="1" x14ac:dyDescent="0.2">
      <c r="A61" s="79" t="s">
        <v>59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4">
        <v>0</v>
      </c>
      <c r="I61" s="81">
        <f t="shared" si="10"/>
        <v>0</v>
      </c>
      <c r="J61" s="82"/>
      <c r="K61" s="82"/>
      <c r="L61" s="82"/>
      <c r="M61" s="82"/>
      <c r="N61" s="83"/>
      <c r="O61" s="83"/>
      <c r="P61" s="84"/>
      <c r="R61" s="71"/>
    </row>
    <row r="62" spans="1:18" s="66" customFormat="1" ht="36" customHeight="1" x14ac:dyDescent="0.2">
      <c r="A62" s="79" t="s">
        <v>60</v>
      </c>
      <c r="B62" s="80">
        <v>70624</v>
      </c>
      <c r="C62" s="80">
        <v>49654</v>
      </c>
      <c r="D62" s="80">
        <v>0</v>
      </c>
      <c r="E62" s="80">
        <v>0</v>
      </c>
      <c r="F62" s="80">
        <v>20970</v>
      </c>
      <c r="G62" s="84">
        <v>38285</v>
      </c>
      <c r="I62" s="81">
        <f t="shared" si="10"/>
        <v>13144333.780000001</v>
      </c>
      <c r="J62" s="82">
        <v>9076986.7200000007</v>
      </c>
      <c r="K62" s="82"/>
      <c r="L62" s="82"/>
      <c r="M62" s="82">
        <v>4067347.06</v>
      </c>
      <c r="N62" s="83">
        <v>36543692.700000003</v>
      </c>
      <c r="O62" s="83"/>
      <c r="P62" s="84"/>
      <c r="R62" s="71"/>
    </row>
    <row r="63" spans="1:18" s="66" customFormat="1" ht="36" customHeight="1" x14ac:dyDescent="0.2">
      <c r="A63" s="79" t="s">
        <v>61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4">
        <v>0</v>
      </c>
      <c r="I63" s="81">
        <f>SUM(J63:M63)</f>
        <v>0</v>
      </c>
      <c r="J63" s="82"/>
      <c r="K63" s="82"/>
      <c r="L63" s="82"/>
      <c r="M63" s="82"/>
      <c r="N63" s="83"/>
      <c r="O63" s="83"/>
      <c r="P63" s="84"/>
      <c r="R63" s="71"/>
    </row>
    <row r="64" spans="1:18" s="66" customFormat="1" ht="36" customHeight="1" x14ac:dyDescent="0.2">
      <c r="A64" s="79" t="s">
        <v>62</v>
      </c>
      <c r="B64" s="80">
        <v>4862</v>
      </c>
      <c r="C64" s="80">
        <v>4862</v>
      </c>
      <c r="D64" s="80">
        <v>0</v>
      </c>
      <c r="E64" s="80">
        <v>0</v>
      </c>
      <c r="F64" s="80">
        <v>0</v>
      </c>
      <c r="G64" s="84">
        <v>548</v>
      </c>
      <c r="I64" s="81">
        <f t="shared" si="10"/>
        <v>1006440.69</v>
      </c>
      <c r="J64" s="82">
        <v>1006440.69</v>
      </c>
      <c r="K64" s="82"/>
      <c r="L64" s="82"/>
      <c r="M64" s="82"/>
      <c r="N64" s="83">
        <v>450657.80999999994</v>
      </c>
      <c r="O64" s="83"/>
      <c r="P64" s="84"/>
      <c r="R64" s="71"/>
    </row>
    <row r="65" spans="1:18" s="66" customFormat="1" ht="36" customHeight="1" x14ac:dyDescent="0.2">
      <c r="A65" s="79" t="s">
        <v>63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4">
        <v>0</v>
      </c>
      <c r="I65" s="81">
        <f t="shared" si="10"/>
        <v>0</v>
      </c>
      <c r="J65" s="82"/>
      <c r="K65" s="82"/>
      <c r="L65" s="82"/>
      <c r="M65" s="82"/>
      <c r="N65" s="83"/>
      <c r="O65" s="83"/>
      <c r="P65" s="84"/>
      <c r="R65" s="71"/>
    </row>
    <row r="66" spans="1:18" s="66" customFormat="1" ht="36" customHeight="1" x14ac:dyDescent="0.2">
      <c r="A66" s="79" t="s">
        <v>64</v>
      </c>
      <c r="B66" s="80">
        <v>8689</v>
      </c>
      <c r="C66" s="80">
        <v>3699</v>
      </c>
      <c r="D66" s="80">
        <v>0</v>
      </c>
      <c r="E66" s="80">
        <v>0</v>
      </c>
      <c r="F66" s="80">
        <v>4990</v>
      </c>
      <c r="G66" s="84">
        <v>4862</v>
      </c>
      <c r="I66" s="81">
        <f t="shared" si="10"/>
        <v>1684160.4</v>
      </c>
      <c r="J66" s="82">
        <v>678026.70000000007</v>
      </c>
      <c r="K66" s="82"/>
      <c r="L66" s="82"/>
      <c r="M66" s="82">
        <v>1006133.7</v>
      </c>
      <c r="N66" s="83">
        <v>3558108.8400000003</v>
      </c>
      <c r="O66" s="83"/>
      <c r="P66" s="84"/>
      <c r="R66" s="71"/>
    </row>
    <row r="67" spans="1:18" s="66" customFormat="1" ht="36" customHeight="1" x14ac:dyDescent="0.2">
      <c r="A67" s="79" t="s">
        <v>65</v>
      </c>
      <c r="B67" s="80">
        <v>20860</v>
      </c>
      <c r="C67" s="80">
        <v>15870</v>
      </c>
      <c r="D67" s="80">
        <v>0</v>
      </c>
      <c r="E67" s="80">
        <v>0</v>
      </c>
      <c r="F67" s="80">
        <v>4990</v>
      </c>
      <c r="G67" s="84">
        <v>21513</v>
      </c>
      <c r="I67" s="81">
        <f t="shared" si="10"/>
        <v>2953532.5</v>
      </c>
      <c r="J67" s="82">
        <v>2194503.6</v>
      </c>
      <c r="K67" s="82"/>
      <c r="L67" s="82"/>
      <c r="M67" s="82">
        <v>759028.9</v>
      </c>
      <c r="N67" s="83">
        <v>16218731.57</v>
      </c>
      <c r="O67" s="83"/>
      <c r="P67" s="84"/>
      <c r="R67" s="71"/>
    </row>
    <row r="68" spans="1:18" s="66" customFormat="1" ht="36" customHeight="1" x14ac:dyDescent="0.2">
      <c r="A68" s="79" t="s">
        <v>66</v>
      </c>
      <c r="B68" s="80">
        <v>84407</v>
      </c>
      <c r="C68" s="80">
        <v>71414</v>
      </c>
      <c r="D68" s="80">
        <v>0</v>
      </c>
      <c r="E68" s="80">
        <v>0</v>
      </c>
      <c r="F68" s="80">
        <v>12993</v>
      </c>
      <c r="G68" s="84">
        <v>486</v>
      </c>
      <c r="I68" s="81">
        <f t="shared" si="10"/>
        <v>14698630.449999999</v>
      </c>
      <c r="J68" s="82">
        <v>12247501</v>
      </c>
      <c r="K68" s="82"/>
      <c r="L68" s="82"/>
      <c r="M68" s="82">
        <v>2451129.4500000002</v>
      </c>
      <c r="N68" s="83">
        <v>321464.7</v>
      </c>
      <c r="O68" s="83"/>
      <c r="P68" s="84"/>
      <c r="R68" s="71"/>
    </row>
    <row r="69" spans="1:18" s="66" customFormat="1" ht="36" customHeight="1" x14ac:dyDescent="0.2">
      <c r="A69" s="79" t="s">
        <v>67</v>
      </c>
      <c r="B69" s="80">
        <v>99158</v>
      </c>
      <c r="C69" s="80">
        <v>4011</v>
      </c>
      <c r="D69" s="80">
        <v>0</v>
      </c>
      <c r="E69" s="80">
        <v>88</v>
      </c>
      <c r="F69" s="80">
        <v>95059</v>
      </c>
      <c r="G69" s="84">
        <v>365</v>
      </c>
      <c r="I69" s="81">
        <f t="shared" si="10"/>
        <v>25461826.469999999</v>
      </c>
      <c r="J69" s="82">
        <v>1960177.9799999997</v>
      </c>
      <c r="K69" s="82"/>
      <c r="L69" s="82">
        <v>592750.39999999991</v>
      </c>
      <c r="M69" s="82">
        <v>22908898.09</v>
      </c>
      <c r="N69" s="83">
        <v>375507.05</v>
      </c>
      <c r="O69" s="83"/>
      <c r="P69" s="84"/>
      <c r="R69" s="71"/>
    </row>
    <row r="70" spans="1:18" s="66" customFormat="1" ht="36" customHeight="1" x14ac:dyDescent="0.2">
      <c r="A70" s="79" t="s">
        <v>68</v>
      </c>
      <c r="B70" s="80">
        <v>172247</v>
      </c>
      <c r="C70" s="80">
        <v>6439</v>
      </c>
      <c r="D70" s="80">
        <v>0</v>
      </c>
      <c r="E70" s="80">
        <v>0</v>
      </c>
      <c r="F70" s="80">
        <v>165808</v>
      </c>
      <c r="G70" s="84">
        <v>3646</v>
      </c>
      <c r="I70" s="81">
        <f t="shared" si="10"/>
        <v>35098579.600000001</v>
      </c>
      <c r="J70" s="82">
        <v>1023309.94</v>
      </c>
      <c r="K70" s="82"/>
      <c r="L70" s="82"/>
      <c r="M70" s="82">
        <v>34075269.660000004</v>
      </c>
      <c r="N70" s="83">
        <v>2568941.5899999994</v>
      </c>
      <c r="O70" s="83"/>
      <c r="P70" s="84"/>
      <c r="R70" s="71"/>
    </row>
    <row r="71" spans="1:18" s="93" customFormat="1" ht="32.25" customHeight="1" x14ac:dyDescent="0.2">
      <c r="A71" s="85" t="s">
        <v>69</v>
      </c>
      <c r="B71" s="91">
        <v>534831</v>
      </c>
      <c r="C71" s="91">
        <v>224943</v>
      </c>
      <c r="D71" s="91">
        <v>0</v>
      </c>
      <c r="E71" s="86">
        <v>88</v>
      </c>
      <c r="F71" s="91">
        <v>309800</v>
      </c>
      <c r="G71" s="92">
        <v>74360</v>
      </c>
      <c r="I71" s="94">
        <f t="shared" ref="I71:M71" si="11">SUM(I55:I70)</f>
        <v>110181388.77000001</v>
      </c>
      <c r="J71" s="94">
        <f t="shared" si="11"/>
        <v>43437202.309999995</v>
      </c>
      <c r="K71" s="94">
        <f t="shared" si="11"/>
        <v>0</v>
      </c>
      <c r="L71" s="94">
        <f t="shared" si="11"/>
        <v>592750.39999999991</v>
      </c>
      <c r="M71" s="94">
        <f t="shared" si="11"/>
        <v>66151436.060000002</v>
      </c>
      <c r="N71" s="94">
        <f>SUM(N55:N70)</f>
        <v>63637434.960000008</v>
      </c>
      <c r="O71" s="94">
        <f t="shared" ref="O71:P71" si="12">SUM(O55:O70)</f>
        <v>0</v>
      </c>
      <c r="P71" s="95">
        <f t="shared" si="12"/>
        <v>0</v>
      </c>
      <c r="Q71" s="155"/>
      <c r="R71" s="158"/>
    </row>
    <row r="72" spans="1:18" s="66" customFormat="1" ht="36" customHeight="1" x14ac:dyDescent="0.2">
      <c r="A72" s="79" t="s">
        <v>70</v>
      </c>
      <c r="B72" s="80">
        <v>6000</v>
      </c>
      <c r="C72" s="80">
        <v>6000</v>
      </c>
      <c r="D72" s="80">
        <v>0</v>
      </c>
      <c r="E72" s="80">
        <v>0</v>
      </c>
      <c r="F72" s="80">
        <v>0</v>
      </c>
      <c r="G72" s="84">
        <v>7000</v>
      </c>
      <c r="I72" s="81">
        <f t="shared" ref="I72:I74" si="13">SUM(J72:M72)</f>
        <v>1029000</v>
      </c>
      <c r="J72" s="82">
        <v>1029000</v>
      </c>
      <c r="K72" s="82"/>
      <c r="L72" s="82"/>
      <c r="M72" s="82"/>
      <c r="N72" s="83">
        <v>4630150</v>
      </c>
      <c r="O72" s="83"/>
      <c r="P72" s="84"/>
      <c r="R72" s="71"/>
    </row>
    <row r="73" spans="1:18" s="66" customFormat="1" ht="36" customHeight="1" x14ac:dyDescent="0.2">
      <c r="A73" s="79" t="s">
        <v>71</v>
      </c>
      <c r="B73" s="80">
        <v>9330</v>
      </c>
      <c r="C73" s="80">
        <v>9330</v>
      </c>
      <c r="D73" s="80">
        <v>0</v>
      </c>
      <c r="E73" s="80">
        <v>0</v>
      </c>
      <c r="F73" s="80">
        <v>0</v>
      </c>
      <c r="G73" s="84">
        <v>8115</v>
      </c>
      <c r="I73" s="81">
        <f t="shared" si="13"/>
        <v>1809893.7000000002</v>
      </c>
      <c r="J73" s="82">
        <v>1809893.7000000002</v>
      </c>
      <c r="K73" s="82"/>
      <c r="L73" s="82"/>
      <c r="M73" s="82"/>
      <c r="N73" s="83">
        <v>5892064.8500000006</v>
      </c>
      <c r="O73" s="83"/>
      <c r="P73" s="84"/>
      <c r="R73" s="71"/>
    </row>
    <row r="74" spans="1:18" s="66" customFormat="1" ht="36" customHeight="1" x14ac:dyDescent="0.2">
      <c r="A74" s="79" t="s">
        <v>72</v>
      </c>
      <c r="B74" s="80">
        <v>24046</v>
      </c>
      <c r="C74" s="80">
        <v>20900</v>
      </c>
      <c r="D74" s="80">
        <v>975</v>
      </c>
      <c r="E74" s="80">
        <v>2171</v>
      </c>
      <c r="F74" s="80">
        <v>0</v>
      </c>
      <c r="G74" s="84">
        <v>18000</v>
      </c>
      <c r="I74" s="81">
        <f t="shared" si="13"/>
        <v>10003400.789999999</v>
      </c>
      <c r="J74" s="82">
        <v>4295339.8699999992</v>
      </c>
      <c r="K74" s="82">
        <v>1038946.0499999998</v>
      </c>
      <c r="L74" s="82">
        <v>4669114.87</v>
      </c>
      <c r="M74" s="82"/>
      <c r="N74" s="83">
        <v>12055543.869999999</v>
      </c>
      <c r="O74" s="83"/>
      <c r="P74" s="84"/>
      <c r="R74" s="71"/>
    </row>
    <row r="75" spans="1:18" s="93" customFormat="1" ht="32.25" customHeight="1" x14ac:dyDescent="0.2">
      <c r="A75" s="85" t="s">
        <v>73</v>
      </c>
      <c r="B75" s="91">
        <v>39376</v>
      </c>
      <c r="C75" s="91">
        <v>36230</v>
      </c>
      <c r="D75" s="91">
        <v>975</v>
      </c>
      <c r="E75" s="86">
        <v>2171</v>
      </c>
      <c r="F75" s="91">
        <v>0</v>
      </c>
      <c r="G75" s="92">
        <v>33115</v>
      </c>
      <c r="I75" s="94">
        <f>SUM(I72:I74)</f>
        <v>12842294.489999998</v>
      </c>
      <c r="J75" s="94">
        <f t="shared" ref="J75:M75" si="14">SUM(J72:J74)</f>
        <v>7134233.5699999994</v>
      </c>
      <c r="K75" s="94">
        <f t="shared" si="14"/>
        <v>1038946.0499999998</v>
      </c>
      <c r="L75" s="94">
        <f t="shared" si="14"/>
        <v>4669114.87</v>
      </c>
      <c r="M75" s="94">
        <f t="shared" si="14"/>
        <v>0</v>
      </c>
      <c r="N75" s="94">
        <f>SUM(N72:N74)</f>
        <v>22577758.719999999</v>
      </c>
      <c r="O75" s="94">
        <f t="shared" ref="O75:P75" si="15">SUM(O72:O74)</f>
        <v>0</v>
      </c>
      <c r="P75" s="95">
        <f t="shared" si="15"/>
        <v>0</v>
      </c>
      <c r="Q75" s="155"/>
      <c r="R75" s="158"/>
    </row>
    <row r="76" spans="1:18" s="66" customFormat="1" ht="36" customHeight="1" x14ac:dyDescent="0.2">
      <c r="A76" s="79" t="s">
        <v>74</v>
      </c>
      <c r="B76" s="80">
        <v>420</v>
      </c>
      <c r="C76" s="80">
        <v>0</v>
      </c>
      <c r="D76" s="80">
        <v>0</v>
      </c>
      <c r="E76" s="80">
        <v>0</v>
      </c>
      <c r="F76" s="80">
        <v>420</v>
      </c>
      <c r="G76" s="84">
        <v>0</v>
      </c>
      <c r="I76" s="81">
        <f t="shared" ref="I76:I95" si="16">SUM(J76:M76)</f>
        <v>74373.600000000006</v>
      </c>
      <c r="J76" s="82"/>
      <c r="K76" s="82"/>
      <c r="L76" s="82"/>
      <c r="M76" s="82">
        <v>74373.600000000006</v>
      </c>
      <c r="N76" s="83"/>
      <c r="O76" s="83"/>
      <c r="P76" s="84"/>
      <c r="R76" s="71"/>
    </row>
    <row r="77" spans="1:18" s="66" customFormat="1" ht="36" customHeight="1" x14ac:dyDescent="0.2">
      <c r="A77" s="79" t="s">
        <v>75</v>
      </c>
      <c r="B77" s="80">
        <v>10217</v>
      </c>
      <c r="C77" s="80">
        <v>4600</v>
      </c>
      <c r="D77" s="80">
        <v>1571</v>
      </c>
      <c r="E77" s="80">
        <v>4046</v>
      </c>
      <c r="F77" s="80">
        <v>0</v>
      </c>
      <c r="G77" s="84">
        <v>12000</v>
      </c>
      <c r="I77" s="81">
        <f t="shared" si="16"/>
        <v>10913336.449999999</v>
      </c>
      <c r="J77" s="82">
        <v>740508</v>
      </c>
      <c r="K77" s="82">
        <v>1695122.2899999998</v>
      </c>
      <c r="L77" s="82">
        <v>8477706.1600000001</v>
      </c>
      <c r="M77" s="82"/>
      <c r="N77" s="83">
        <v>8131560</v>
      </c>
      <c r="O77" s="83"/>
      <c r="P77" s="84"/>
      <c r="R77" s="71"/>
    </row>
    <row r="78" spans="1:18" s="66" customFormat="1" ht="36" customHeight="1" x14ac:dyDescent="0.2">
      <c r="A78" s="79" t="s">
        <v>76</v>
      </c>
      <c r="B78" s="80">
        <v>2100</v>
      </c>
      <c r="C78" s="80">
        <v>2100</v>
      </c>
      <c r="D78" s="80">
        <v>0</v>
      </c>
      <c r="E78" s="80">
        <v>0</v>
      </c>
      <c r="F78" s="80">
        <v>0</v>
      </c>
      <c r="G78" s="84">
        <v>4750</v>
      </c>
      <c r="I78" s="81">
        <f t="shared" si="16"/>
        <v>408003</v>
      </c>
      <c r="J78" s="82">
        <v>408003</v>
      </c>
      <c r="K78" s="82"/>
      <c r="L78" s="82"/>
      <c r="M78" s="82"/>
      <c r="N78" s="83">
        <v>3356505.8000000007</v>
      </c>
      <c r="O78" s="83"/>
      <c r="P78" s="84"/>
      <c r="R78" s="71"/>
    </row>
    <row r="79" spans="1:18" s="66" customFormat="1" ht="36" customHeight="1" x14ac:dyDescent="0.2">
      <c r="A79" s="79" t="s">
        <v>77</v>
      </c>
      <c r="B79" s="80">
        <v>2640</v>
      </c>
      <c r="C79" s="80">
        <v>2640</v>
      </c>
      <c r="D79" s="80">
        <v>0</v>
      </c>
      <c r="E79" s="80">
        <v>0</v>
      </c>
      <c r="F79" s="80">
        <v>0</v>
      </c>
      <c r="G79" s="84">
        <v>3000</v>
      </c>
      <c r="I79" s="81">
        <f t="shared" si="16"/>
        <v>384940.79999999999</v>
      </c>
      <c r="J79" s="82">
        <v>384940.79999999999</v>
      </c>
      <c r="K79" s="82"/>
      <c r="L79" s="82"/>
      <c r="M79" s="82"/>
      <c r="N79" s="83">
        <v>1878804</v>
      </c>
      <c r="O79" s="83"/>
      <c r="P79" s="84"/>
      <c r="R79" s="71"/>
    </row>
    <row r="80" spans="1:18" s="66" customFormat="1" ht="36" customHeight="1" x14ac:dyDescent="0.2">
      <c r="A80" s="79" t="s">
        <v>78</v>
      </c>
      <c r="B80" s="80">
        <v>4960</v>
      </c>
      <c r="C80" s="80">
        <v>4960</v>
      </c>
      <c r="D80" s="80">
        <v>0</v>
      </c>
      <c r="E80" s="80">
        <v>0</v>
      </c>
      <c r="F80" s="80">
        <v>0</v>
      </c>
      <c r="G80" s="84">
        <v>16604</v>
      </c>
      <c r="I80" s="81">
        <f t="shared" si="16"/>
        <v>1094516.1599999999</v>
      </c>
      <c r="J80" s="82">
        <v>1094516.1599999999</v>
      </c>
      <c r="K80" s="82"/>
      <c r="L80" s="82"/>
      <c r="M80" s="82"/>
      <c r="N80" s="83">
        <v>15645864.599999998</v>
      </c>
      <c r="O80" s="83"/>
      <c r="P80" s="84"/>
      <c r="R80" s="71"/>
    </row>
    <row r="81" spans="1:18" s="66" customFormat="1" ht="36" customHeight="1" x14ac:dyDescent="0.2">
      <c r="A81" s="79" t="s">
        <v>79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4">
        <v>100</v>
      </c>
      <c r="I81" s="81">
        <f t="shared" si="16"/>
        <v>0</v>
      </c>
      <c r="J81" s="82"/>
      <c r="K81" s="82"/>
      <c r="L81" s="82"/>
      <c r="M81" s="82"/>
      <c r="N81" s="83">
        <v>55590</v>
      </c>
      <c r="O81" s="83"/>
      <c r="P81" s="84"/>
      <c r="R81" s="71"/>
    </row>
    <row r="82" spans="1:18" s="66" customFormat="1" ht="36" customHeight="1" x14ac:dyDescent="0.2">
      <c r="A82" s="79" t="s">
        <v>80</v>
      </c>
      <c r="B82" s="80">
        <v>800</v>
      </c>
      <c r="C82" s="80">
        <v>800</v>
      </c>
      <c r="D82" s="80">
        <v>0</v>
      </c>
      <c r="E82" s="80">
        <v>0</v>
      </c>
      <c r="F82" s="80">
        <v>0</v>
      </c>
      <c r="G82" s="84">
        <v>500</v>
      </c>
      <c r="I82" s="81">
        <f t="shared" si="16"/>
        <v>205228</v>
      </c>
      <c r="J82" s="82">
        <v>205228</v>
      </c>
      <c r="K82" s="82"/>
      <c r="L82" s="82"/>
      <c r="M82" s="82"/>
      <c r="N82" s="83">
        <v>456681.5</v>
      </c>
      <c r="O82" s="83"/>
      <c r="P82" s="84"/>
      <c r="R82" s="71"/>
    </row>
    <row r="83" spans="1:18" s="66" customFormat="1" ht="36" customHeight="1" x14ac:dyDescent="0.2">
      <c r="A83" s="79" t="s">
        <v>81</v>
      </c>
      <c r="B83" s="80">
        <v>1500</v>
      </c>
      <c r="C83" s="80">
        <v>1500</v>
      </c>
      <c r="D83" s="80">
        <v>0</v>
      </c>
      <c r="E83" s="80">
        <v>0</v>
      </c>
      <c r="F83" s="80">
        <v>0</v>
      </c>
      <c r="G83" s="84">
        <v>1500</v>
      </c>
      <c r="I83" s="81">
        <f t="shared" si="16"/>
        <v>483900.00000000006</v>
      </c>
      <c r="J83" s="82">
        <v>483900.00000000006</v>
      </c>
      <c r="K83" s="82"/>
      <c r="L83" s="82"/>
      <c r="M83" s="82"/>
      <c r="N83" s="83">
        <v>1137165</v>
      </c>
      <c r="O83" s="83"/>
      <c r="P83" s="84"/>
      <c r="R83" s="71"/>
    </row>
    <row r="84" spans="1:18" s="66" customFormat="1" ht="36" customHeight="1" x14ac:dyDescent="0.2">
      <c r="A84" s="79" t="s">
        <v>82</v>
      </c>
      <c r="B84" s="80">
        <v>2640</v>
      </c>
      <c r="C84" s="80">
        <v>2640</v>
      </c>
      <c r="D84" s="80">
        <v>0</v>
      </c>
      <c r="E84" s="80">
        <v>0</v>
      </c>
      <c r="F84" s="80">
        <v>0</v>
      </c>
      <c r="G84" s="84">
        <v>3000</v>
      </c>
      <c r="I84" s="81">
        <f t="shared" si="16"/>
        <v>851664.00000000012</v>
      </c>
      <c r="J84" s="82">
        <v>851664.00000000012</v>
      </c>
      <c r="K84" s="82"/>
      <c r="L84" s="82"/>
      <c r="M84" s="82"/>
      <c r="N84" s="83">
        <v>2274330</v>
      </c>
      <c r="O84" s="83"/>
      <c r="P84" s="84"/>
      <c r="R84" s="71"/>
    </row>
    <row r="85" spans="1:18" s="66" customFormat="1" ht="36" customHeight="1" x14ac:dyDescent="0.2">
      <c r="A85" s="79" t="s">
        <v>83</v>
      </c>
      <c r="B85" s="80">
        <v>2640</v>
      </c>
      <c r="C85" s="80">
        <v>2640</v>
      </c>
      <c r="D85" s="80">
        <v>0</v>
      </c>
      <c r="E85" s="80">
        <v>0</v>
      </c>
      <c r="F85" s="80">
        <v>0</v>
      </c>
      <c r="G85" s="84">
        <v>3000</v>
      </c>
      <c r="I85" s="81">
        <f t="shared" si="16"/>
        <v>863452.8</v>
      </c>
      <c r="J85" s="82">
        <v>863452.8</v>
      </c>
      <c r="K85" s="82"/>
      <c r="L85" s="82"/>
      <c r="M85" s="82"/>
      <c r="N85" s="83">
        <v>2308959.6</v>
      </c>
      <c r="O85" s="83"/>
      <c r="P85" s="84"/>
      <c r="R85" s="71"/>
    </row>
    <row r="86" spans="1:18" s="66" customFormat="1" ht="36" customHeight="1" x14ac:dyDescent="0.2">
      <c r="A86" s="79" t="s">
        <v>84</v>
      </c>
      <c r="B86" s="80">
        <v>400</v>
      </c>
      <c r="C86" s="80">
        <v>400</v>
      </c>
      <c r="D86" s="80">
        <v>0</v>
      </c>
      <c r="E86" s="80">
        <v>0</v>
      </c>
      <c r="F86" s="80">
        <v>0</v>
      </c>
      <c r="G86" s="84">
        <v>400</v>
      </c>
      <c r="I86" s="81">
        <f t="shared" si="16"/>
        <v>129040.00000000001</v>
      </c>
      <c r="J86" s="82">
        <v>129040.00000000001</v>
      </c>
      <c r="K86" s="82"/>
      <c r="L86" s="82"/>
      <c r="M86" s="82"/>
      <c r="N86" s="83">
        <v>303244</v>
      </c>
      <c r="O86" s="83"/>
      <c r="P86" s="84"/>
      <c r="R86" s="71"/>
    </row>
    <row r="87" spans="1:18" s="66" customFormat="1" ht="36" customHeight="1" x14ac:dyDescent="0.2">
      <c r="A87" s="79" t="s">
        <v>85</v>
      </c>
      <c r="B87" s="80">
        <v>800</v>
      </c>
      <c r="C87" s="80">
        <v>800</v>
      </c>
      <c r="D87" s="80">
        <v>0</v>
      </c>
      <c r="E87" s="80">
        <v>0</v>
      </c>
      <c r="F87" s="80">
        <v>0</v>
      </c>
      <c r="G87" s="84">
        <v>500</v>
      </c>
      <c r="I87" s="81">
        <f t="shared" si="16"/>
        <v>91656</v>
      </c>
      <c r="J87" s="82">
        <v>91656</v>
      </c>
      <c r="K87" s="82"/>
      <c r="L87" s="82"/>
      <c r="M87" s="82"/>
      <c r="N87" s="83">
        <v>277950</v>
      </c>
      <c r="O87" s="83"/>
      <c r="P87" s="84"/>
      <c r="R87" s="71"/>
    </row>
    <row r="88" spans="1:18" s="66" customFormat="1" ht="36" customHeight="1" x14ac:dyDescent="0.2">
      <c r="A88" s="79" t="s">
        <v>86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4">
        <v>200</v>
      </c>
      <c r="I88" s="81">
        <f t="shared" si="16"/>
        <v>0</v>
      </c>
      <c r="J88" s="82"/>
      <c r="K88" s="82"/>
      <c r="L88" s="82"/>
      <c r="M88" s="82"/>
      <c r="N88" s="83">
        <v>218138</v>
      </c>
      <c r="O88" s="83"/>
      <c r="P88" s="84"/>
      <c r="R88" s="71"/>
    </row>
    <row r="89" spans="1:18" s="66" customFormat="1" ht="36" customHeight="1" x14ac:dyDescent="0.2">
      <c r="A89" s="79" t="s">
        <v>87</v>
      </c>
      <c r="B89" s="80">
        <v>674</v>
      </c>
      <c r="C89" s="80">
        <v>674</v>
      </c>
      <c r="D89" s="80">
        <v>0</v>
      </c>
      <c r="E89" s="80">
        <v>0</v>
      </c>
      <c r="F89" s="80">
        <v>0</v>
      </c>
      <c r="G89" s="84">
        <v>132</v>
      </c>
      <c r="I89" s="81">
        <f t="shared" si="16"/>
        <v>103877.09999999999</v>
      </c>
      <c r="J89" s="82">
        <v>103877.09999999999</v>
      </c>
      <c r="K89" s="82"/>
      <c r="L89" s="82"/>
      <c r="M89" s="82"/>
      <c r="N89" s="83">
        <v>94348.239999999991</v>
      </c>
      <c r="O89" s="83"/>
      <c r="P89" s="84"/>
      <c r="R89" s="71"/>
    </row>
    <row r="90" spans="1:18" s="66" customFormat="1" ht="36" customHeight="1" x14ac:dyDescent="0.2">
      <c r="A90" s="79" t="s">
        <v>88</v>
      </c>
      <c r="B90" s="80">
        <v>3780</v>
      </c>
      <c r="C90" s="80">
        <v>3780</v>
      </c>
      <c r="D90" s="80">
        <v>0</v>
      </c>
      <c r="E90" s="80">
        <v>0</v>
      </c>
      <c r="F90" s="80">
        <v>0</v>
      </c>
      <c r="G90" s="84">
        <v>4500</v>
      </c>
      <c r="I90" s="81">
        <f t="shared" si="16"/>
        <v>1219428</v>
      </c>
      <c r="J90" s="82">
        <v>1219428</v>
      </c>
      <c r="K90" s="82"/>
      <c r="L90" s="82"/>
      <c r="M90" s="82"/>
      <c r="N90" s="83">
        <v>3411495</v>
      </c>
      <c r="O90" s="83"/>
      <c r="P90" s="84"/>
      <c r="R90" s="71"/>
    </row>
    <row r="91" spans="1:18" s="66" customFormat="1" ht="36" customHeight="1" x14ac:dyDescent="0.2">
      <c r="A91" s="79" t="s">
        <v>89</v>
      </c>
      <c r="B91" s="80">
        <v>400</v>
      </c>
      <c r="C91" s="80">
        <v>400</v>
      </c>
      <c r="D91" s="80">
        <v>0</v>
      </c>
      <c r="E91" s="80">
        <v>0</v>
      </c>
      <c r="F91" s="80">
        <v>0</v>
      </c>
      <c r="G91" s="84">
        <v>200</v>
      </c>
      <c r="I91" s="81">
        <f t="shared" si="16"/>
        <v>129040.00000000001</v>
      </c>
      <c r="J91" s="82">
        <v>129040.00000000001</v>
      </c>
      <c r="K91" s="82"/>
      <c r="L91" s="82"/>
      <c r="M91" s="82"/>
      <c r="N91" s="83">
        <v>151622</v>
      </c>
      <c r="O91" s="83"/>
      <c r="P91" s="84"/>
      <c r="R91" s="71"/>
    </row>
    <row r="92" spans="1:18" s="66" customFormat="1" ht="36" customHeight="1" x14ac:dyDescent="0.2">
      <c r="A92" s="79" t="s">
        <v>90</v>
      </c>
      <c r="B92" s="80">
        <v>3000</v>
      </c>
      <c r="C92" s="80">
        <v>0</v>
      </c>
      <c r="D92" s="80">
        <v>0</v>
      </c>
      <c r="E92" s="80">
        <v>0</v>
      </c>
      <c r="F92" s="80">
        <v>3000</v>
      </c>
      <c r="G92" s="84">
        <v>0</v>
      </c>
      <c r="I92" s="81">
        <f t="shared" si="16"/>
        <v>531240</v>
      </c>
      <c r="J92" s="82"/>
      <c r="K92" s="82"/>
      <c r="L92" s="82"/>
      <c r="M92" s="82">
        <v>531240</v>
      </c>
      <c r="N92" s="83"/>
      <c r="O92" s="83"/>
      <c r="P92" s="84"/>
      <c r="R92" s="71"/>
    </row>
    <row r="93" spans="1:18" s="66" customFormat="1" ht="36" customHeight="1" x14ac:dyDescent="0.2">
      <c r="A93" s="79" t="s">
        <v>91</v>
      </c>
      <c r="B93" s="80">
        <v>800</v>
      </c>
      <c r="C93" s="80">
        <v>800</v>
      </c>
      <c r="D93" s="80">
        <v>0</v>
      </c>
      <c r="E93" s="80">
        <v>0</v>
      </c>
      <c r="F93" s="80">
        <v>0</v>
      </c>
      <c r="G93" s="84">
        <v>500</v>
      </c>
      <c r="I93" s="81">
        <f t="shared" si="16"/>
        <v>115032.54000000001</v>
      </c>
      <c r="J93" s="82">
        <v>115032.54000000001</v>
      </c>
      <c r="K93" s="82"/>
      <c r="L93" s="82"/>
      <c r="M93" s="82"/>
      <c r="N93" s="83">
        <v>332006.23</v>
      </c>
      <c r="O93" s="83"/>
      <c r="P93" s="84"/>
      <c r="R93" s="71"/>
    </row>
    <row r="94" spans="1:18" s="66" customFormat="1" ht="36" customHeight="1" x14ac:dyDescent="0.2">
      <c r="A94" s="79" t="s">
        <v>92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4">
        <v>10</v>
      </c>
      <c r="I94" s="81">
        <f t="shared" si="16"/>
        <v>0</v>
      </c>
      <c r="J94" s="82"/>
      <c r="K94" s="82"/>
      <c r="L94" s="82"/>
      <c r="M94" s="82"/>
      <c r="N94" s="83">
        <v>6614.5</v>
      </c>
      <c r="O94" s="83"/>
      <c r="P94" s="84"/>
      <c r="R94" s="71"/>
    </row>
    <row r="95" spans="1:18" s="66" customFormat="1" ht="36" customHeight="1" x14ac:dyDescent="0.2">
      <c r="A95" s="79" t="s">
        <v>93</v>
      </c>
      <c r="B95" s="80">
        <v>100</v>
      </c>
      <c r="C95" s="80">
        <v>100</v>
      </c>
      <c r="D95" s="80">
        <v>0</v>
      </c>
      <c r="E95" s="80">
        <v>0</v>
      </c>
      <c r="F95" s="80">
        <v>0</v>
      </c>
      <c r="G95" s="84">
        <v>600</v>
      </c>
      <c r="I95" s="81">
        <f t="shared" si="16"/>
        <v>15656.7</v>
      </c>
      <c r="J95" s="82">
        <v>15656.7</v>
      </c>
      <c r="K95" s="82"/>
      <c r="L95" s="82"/>
      <c r="M95" s="82"/>
      <c r="N95" s="83">
        <v>423258.5</v>
      </c>
      <c r="O95" s="83"/>
      <c r="P95" s="84"/>
      <c r="R95" s="71"/>
    </row>
    <row r="96" spans="1:18" s="93" customFormat="1" ht="32.25" customHeight="1" x14ac:dyDescent="0.2">
      <c r="A96" s="85" t="s">
        <v>94</v>
      </c>
      <c r="B96" s="91">
        <v>37871</v>
      </c>
      <c r="C96" s="91">
        <v>28834</v>
      </c>
      <c r="D96" s="91">
        <v>1571</v>
      </c>
      <c r="E96" s="86">
        <v>4046</v>
      </c>
      <c r="F96" s="91">
        <v>3420</v>
      </c>
      <c r="G96" s="92">
        <v>51496</v>
      </c>
      <c r="I96" s="94">
        <f t="shared" ref="I96:M96" si="17">SUM(I76:I95)</f>
        <v>17614385.149999999</v>
      </c>
      <c r="J96" s="94">
        <f t="shared" si="17"/>
        <v>6835943.0999999996</v>
      </c>
      <c r="K96" s="94">
        <f t="shared" si="17"/>
        <v>1695122.2899999998</v>
      </c>
      <c r="L96" s="94">
        <f t="shared" si="17"/>
        <v>8477706.1600000001</v>
      </c>
      <c r="M96" s="94">
        <f t="shared" si="17"/>
        <v>605613.6</v>
      </c>
      <c r="N96" s="94">
        <f>SUM(N76:N95)</f>
        <v>40464136.969999999</v>
      </c>
      <c r="O96" s="94">
        <f t="shared" ref="O96:P96" si="18">SUM(O76:O95)</f>
        <v>0</v>
      </c>
      <c r="P96" s="95">
        <f t="shared" si="18"/>
        <v>0</v>
      </c>
      <c r="Q96" s="155"/>
      <c r="R96" s="158"/>
    </row>
    <row r="97" spans="1:18" s="93" customFormat="1" ht="26.25" customHeight="1" x14ac:dyDescent="0.2">
      <c r="A97" s="85" t="s">
        <v>5</v>
      </c>
      <c r="B97" s="91">
        <v>3500021</v>
      </c>
      <c r="C97" s="91">
        <v>2639871</v>
      </c>
      <c r="D97" s="91">
        <v>316004</v>
      </c>
      <c r="E97" s="86">
        <v>230926</v>
      </c>
      <c r="F97" s="91">
        <v>313220</v>
      </c>
      <c r="G97" s="92">
        <v>2162851</v>
      </c>
      <c r="I97" s="94">
        <f>I38+I51+I54+I71+I75+I96</f>
        <v>1798708607.2500002</v>
      </c>
      <c r="J97" s="94">
        <f t="shared" ref="J97:M97" si="19">J38+J51+J54+J71+J75+J96</f>
        <v>629208262.77999997</v>
      </c>
      <c r="K97" s="94">
        <f t="shared" si="19"/>
        <v>599301558.24999988</v>
      </c>
      <c r="L97" s="94">
        <f t="shared" si="19"/>
        <v>503441736.56</v>
      </c>
      <c r="M97" s="94">
        <f t="shared" si="19"/>
        <v>66757049.660000004</v>
      </c>
      <c r="N97" s="94">
        <f>N38+N51+N54+N71+N75+N96</f>
        <v>1657625692.27</v>
      </c>
      <c r="O97" s="94">
        <f t="shared" ref="O97:P97" si="20">O38+O51+O54+O71+O75+O96</f>
        <v>288975592.40000004</v>
      </c>
      <c r="P97" s="95">
        <f t="shared" si="20"/>
        <v>477</v>
      </c>
      <c r="Q97" s="155"/>
      <c r="R97" s="158"/>
    </row>
    <row r="98" spans="1:18" s="93" customFormat="1" ht="60.75" customHeight="1" x14ac:dyDescent="0.2">
      <c r="A98" s="96" t="s">
        <v>98</v>
      </c>
      <c r="B98" s="97"/>
      <c r="C98" s="97">
        <v>61101</v>
      </c>
      <c r="D98" s="97"/>
      <c r="E98" s="98"/>
      <c r="F98" s="97"/>
      <c r="G98" s="78">
        <v>9920</v>
      </c>
      <c r="I98" s="148"/>
      <c r="J98" s="148">
        <v>18910759.5</v>
      </c>
      <c r="K98" s="148"/>
      <c r="L98" s="100"/>
      <c r="M98" s="148"/>
      <c r="N98" s="77">
        <v>9662742</v>
      </c>
      <c r="O98" s="77"/>
      <c r="P98" s="78"/>
      <c r="R98" s="158"/>
    </row>
    <row r="99" spans="1:18" ht="24.75" customHeight="1" x14ac:dyDescent="0.2">
      <c r="A99" s="101" t="s">
        <v>99</v>
      </c>
      <c r="B99" s="102"/>
      <c r="C99" s="97">
        <f>C97+C98</f>
        <v>2700972</v>
      </c>
      <c r="D99" s="97">
        <f>D97+D98</f>
        <v>316004</v>
      </c>
      <c r="E99" s="97">
        <f>E97+E98</f>
        <v>230926</v>
      </c>
      <c r="F99" s="97">
        <f>F97+F98</f>
        <v>313220</v>
      </c>
      <c r="G99" s="97">
        <f>G97+G98</f>
        <v>2172771</v>
      </c>
      <c r="H99" s="66"/>
      <c r="I99" s="103"/>
      <c r="J99" s="99">
        <f>J97+J98</f>
        <v>648119022.27999997</v>
      </c>
      <c r="K99" s="99">
        <f>K97+K98</f>
        <v>599301558.24999988</v>
      </c>
      <c r="L99" s="99">
        <f>L97+L98</f>
        <v>503441736.56</v>
      </c>
      <c r="M99" s="99">
        <f>M97+M98</f>
        <v>66757049.660000004</v>
      </c>
      <c r="N99" s="99">
        <f>N97+N98</f>
        <v>1667288434.27</v>
      </c>
      <c r="O99" s="104"/>
      <c r="P99" s="105"/>
      <c r="Q99" s="67"/>
    </row>
  </sheetData>
  <autoFilter ref="A8:N99"/>
  <mergeCells count="21">
    <mergeCell ref="A1:F1"/>
    <mergeCell ref="G3:G7"/>
    <mergeCell ref="E6:E7"/>
    <mergeCell ref="D6:D7"/>
    <mergeCell ref="F3:F7"/>
    <mergeCell ref="D3:E5"/>
    <mergeCell ref="C3:C7"/>
    <mergeCell ref="B3:B7"/>
    <mergeCell ref="A2:G2"/>
    <mergeCell ref="A3:A7"/>
    <mergeCell ref="O2:P5"/>
    <mergeCell ref="O6:O7"/>
    <mergeCell ref="P6:P7"/>
    <mergeCell ref="I2:N2"/>
    <mergeCell ref="I3:I7"/>
    <mergeCell ref="J3:J7"/>
    <mergeCell ref="K3:L5"/>
    <mergeCell ref="M3:M7"/>
    <mergeCell ref="N3:N7"/>
    <mergeCell ref="K6:K7"/>
    <mergeCell ref="L6:L7"/>
  </mergeCells>
  <printOptions horizontalCentered="1"/>
  <pageMargins left="0" right="0" top="0.39370078740157483" bottom="0" header="0" footer="0"/>
  <pageSetup paperSize="9" scale="37" fitToHeight="0" pageOrder="overThenDown" orientation="portrait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pane ySplit="2" topLeftCell="A9" activePane="bottomLeft" state="frozen"/>
      <selection pane="bottomLeft" activeCell="C51" sqref="C51"/>
    </sheetView>
  </sheetViews>
  <sheetFormatPr defaultColWidth="9.140625" defaultRowHeight="12.75" x14ac:dyDescent="0.2"/>
  <cols>
    <col min="1" max="1" width="44.42578125" style="1" customWidth="1"/>
    <col min="2" max="2" width="18.28515625" style="1" customWidth="1"/>
    <col min="3" max="3" width="19.28515625" style="58" customWidth="1"/>
    <col min="4" max="16384" width="9.140625" style="1"/>
  </cols>
  <sheetData>
    <row r="1" spans="1:3" ht="25.5" customHeight="1" x14ac:dyDescent="0.2">
      <c r="A1" s="167" t="s">
        <v>383</v>
      </c>
      <c r="B1" s="167"/>
      <c r="C1" s="167"/>
    </row>
    <row r="2" spans="1:3" s="16" customFormat="1" ht="38.25" customHeight="1" x14ac:dyDescent="0.2">
      <c r="A2" s="12" t="s">
        <v>100</v>
      </c>
      <c r="B2" s="13" t="s">
        <v>362</v>
      </c>
      <c r="C2" s="17" t="s">
        <v>371</v>
      </c>
    </row>
    <row r="3" spans="1:3" x14ac:dyDescent="0.2">
      <c r="A3" s="2" t="s">
        <v>8</v>
      </c>
      <c r="B3" s="3">
        <v>3978</v>
      </c>
      <c r="C3" s="30">
        <v>2665197.79</v>
      </c>
    </row>
    <row r="4" spans="1:3" x14ac:dyDescent="0.2">
      <c r="A4" s="2" t="s">
        <v>9</v>
      </c>
      <c r="B4" s="3">
        <v>20111</v>
      </c>
      <c r="C4" s="30">
        <v>13482480.18</v>
      </c>
    </row>
    <row r="5" spans="1:3" x14ac:dyDescent="0.2">
      <c r="A5" s="2" t="s">
        <v>10</v>
      </c>
      <c r="B5" s="3">
        <v>8498</v>
      </c>
      <c r="C5" s="30">
        <v>5673698.9399999995</v>
      </c>
    </row>
    <row r="6" spans="1:3" x14ac:dyDescent="0.2">
      <c r="A6" s="2" t="s">
        <v>11</v>
      </c>
      <c r="B6" s="3">
        <v>15061</v>
      </c>
      <c r="C6" s="30">
        <v>9784667.4299999997</v>
      </c>
    </row>
    <row r="7" spans="1:3" ht="25.5" x14ac:dyDescent="0.2">
      <c r="A7" s="2" t="s">
        <v>12</v>
      </c>
      <c r="B7" s="3">
        <v>10804</v>
      </c>
      <c r="C7" s="30">
        <v>7356188.5199999996</v>
      </c>
    </row>
    <row r="8" spans="1:3" x14ac:dyDescent="0.2">
      <c r="A8" s="2" t="s">
        <v>13</v>
      </c>
      <c r="B8" s="3">
        <v>10571</v>
      </c>
      <c r="C8" s="30">
        <v>7266724.6299999999</v>
      </c>
    </row>
    <row r="9" spans="1:3" x14ac:dyDescent="0.2">
      <c r="A9" s="2" t="s">
        <v>14</v>
      </c>
      <c r="B9" s="3">
        <v>11536</v>
      </c>
      <c r="C9" s="30">
        <v>7944816.4800000004</v>
      </c>
    </row>
    <row r="10" spans="1:3" ht="25.5" x14ac:dyDescent="0.2">
      <c r="A10" s="2" t="s">
        <v>15</v>
      </c>
      <c r="B10" s="3">
        <v>806</v>
      </c>
      <c r="C10" s="30">
        <v>562564.37999999989</v>
      </c>
    </row>
    <row r="11" spans="1:3" ht="25.5" x14ac:dyDescent="0.2">
      <c r="A11" s="2" t="s">
        <v>16</v>
      </c>
      <c r="B11" s="3">
        <v>2692</v>
      </c>
      <c r="C11" s="30">
        <v>1801132.01</v>
      </c>
    </row>
    <row r="12" spans="1:3" x14ac:dyDescent="0.2">
      <c r="A12" s="2" t="s">
        <v>17</v>
      </c>
      <c r="B12" s="3">
        <v>4304</v>
      </c>
      <c r="C12" s="30">
        <v>2953362.5699999994</v>
      </c>
    </row>
    <row r="13" spans="1:3" ht="25.5" x14ac:dyDescent="0.2">
      <c r="A13" s="2" t="s">
        <v>18</v>
      </c>
      <c r="B13" s="3">
        <v>5075</v>
      </c>
      <c r="C13" s="30">
        <v>3430987.25</v>
      </c>
    </row>
    <row r="14" spans="1:3" x14ac:dyDescent="0.2">
      <c r="A14" s="2" t="s">
        <v>19</v>
      </c>
      <c r="B14" s="3">
        <v>2489</v>
      </c>
      <c r="C14" s="30">
        <v>1683450.52</v>
      </c>
    </row>
    <row r="15" spans="1:3" ht="13.5" thickBot="1" x14ac:dyDescent="0.25">
      <c r="A15" s="2" t="s">
        <v>20</v>
      </c>
      <c r="B15" s="3">
        <v>2019</v>
      </c>
      <c r="C15" s="30">
        <v>1372100.8699999999</v>
      </c>
    </row>
    <row r="16" spans="1:3" ht="12.75" customHeight="1" thickBot="1" x14ac:dyDescent="0.25">
      <c r="A16" s="18" t="s">
        <v>21</v>
      </c>
      <c r="B16" s="18">
        <v>17385</v>
      </c>
      <c r="C16" s="31">
        <f>C10+C11+C12+C13+C14+C15</f>
        <v>11803597.599999998</v>
      </c>
    </row>
    <row r="17" spans="1:3" x14ac:dyDescent="0.2">
      <c r="A17" s="2" t="s">
        <v>22</v>
      </c>
      <c r="B17" s="3">
        <v>11809</v>
      </c>
      <c r="C17" s="30">
        <v>7982733.4699999988</v>
      </c>
    </row>
    <row r="18" spans="1:3" x14ac:dyDescent="0.2">
      <c r="A18" s="2" t="s">
        <v>23</v>
      </c>
      <c r="B18" s="3">
        <v>6806</v>
      </c>
      <c r="C18" s="30">
        <v>4723330.08</v>
      </c>
    </row>
    <row r="19" spans="1:3" x14ac:dyDescent="0.2">
      <c r="A19" s="2" t="s">
        <v>24</v>
      </c>
      <c r="B19" s="3">
        <v>11174</v>
      </c>
      <c r="C19" s="30">
        <v>7643014.8199999994</v>
      </c>
    </row>
    <row r="20" spans="1:3" ht="38.25" x14ac:dyDescent="0.2">
      <c r="A20" s="2" t="s">
        <v>25</v>
      </c>
      <c r="B20" s="3">
        <v>6112</v>
      </c>
      <c r="C20" s="30">
        <v>4099681.61</v>
      </c>
    </row>
    <row r="21" spans="1:3" x14ac:dyDescent="0.2">
      <c r="A21" s="2" t="s">
        <v>26</v>
      </c>
      <c r="B21" s="3">
        <v>5591</v>
      </c>
      <c r="C21" s="30">
        <v>3675716.7299999995</v>
      </c>
    </row>
    <row r="22" spans="1:3" x14ac:dyDescent="0.2">
      <c r="A22" s="2" t="s">
        <v>27</v>
      </c>
      <c r="B22" s="3">
        <v>10373</v>
      </c>
      <c r="C22" s="30">
        <v>6754530.6399999987</v>
      </c>
    </row>
    <row r="23" spans="1:3" x14ac:dyDescent="0.2">
      <c r="A23" s="2" t="s">
        <v>28</v>
      </c>
      <c r="B23" s="3">
        <v>5525</v>
      </c>
      <c r="C23" s="30">
        <v>3790043.25</v>
      </c>
    </row>
    <row r="24" spans="1:3" x14ac:dyDescent="0.2">
      <c r="A24" s="2" t="s">
        <v>29</v>
      </c>
      <c r="B24" s="3">
        <v>7803</v>
      </c>
      <c r="C24" s="30">
        <v>5103541.5399999991</v>
      </c>
    </row>
    <row r="25" spans="1:3" x14ac:dyDescent="0.2">
      <c r="A25" s="2" t="s">
        <v>30</v>
      </c>
      <c r="B25" s="3">
        <v>7045</v>
      </c>
      <c r="C25" s="30">
        <v>4670523.8499999996</v>
      </c>
    </row>
    <row r="26" spans="1:3" x14ac:dyDescent="0.2">
      <c r="A26" s="2" t="s">
        <v>31</v>
      </c>
      <c r="B26" s="3">
        <v>7504</v>
      </c>
      <c r="C26" s="30">
        <v>4941415.72</v>
      </c>
    </row>
    <row r="27" spans="1:3" x14ac:dyDescent="0.2">
      <c r="A27" s="2" t="s">
        <v>32</v>
      </c>
      <c r="B27" s="3">
        <v>17170</v>
      </c>
      <c r="C27" s="30">
        <v>11761255.6</v>
      </c>
    </row>
    <row r="28" spans="1:3" x14ac:dyDescent="0.2">
      <c r="A28" s="2" t="s">
        <v>33</v>
      </c>
      <c r="B28" s="3">
        <v>10638</v>
      </c>
      <c r="C28" s="30">
        <v>7221633.4900000002</v>
      </c>
    </row>
    <row r="29" spans="1:3" x14ac:dyDescent="0.2">
      <c r="A29" s="2" t="s">
        <v>34</v>
      </c>
      <c r="B29" s="3">
        <v>18224</v>
      </c>
      <c r="C29" s="30">
        <v>12480550.32</v>
      </c>
    </row>
    <row r="30" spans="1:3" ht="13.5" thickBot="1" x14ac:dyDescent="0.25">
      <c r="A30" s="2" t="s">
        <v>35</v>
      </c>
      <c r="B30" s="3">
        <v>9516</v>
      </c>
      <c r="C30" s="30">
        <v>6407436.4799999995</v>
      </c>
    </row>
    <row r="31" spans="1:3" ht="12.75" customHeight="1" thickBot="1" x14ac:dyDescent="0.25">
      <c r="A31" s="18" t="s">
        <v>36</v>
      </c>
      <c r="B31" s="18">
        <v>233234</v>
      </c>
      <c r="C31" s="31">
        <f>C3+C4+C5+C6+C7+C8+C9+C10+C11+C12+C13+C14+C15+C17+C18+C19+C20+C21+C22+C23+C24+C25+C26+C27+C28+C29+C30</f>
        <v>157232779.16999996</v>
      </c>
    </row>
    <row r="32" spans="1:3" ht="25.5" x14ac:dyDescent="0.2">
      <c r="A32" s="2" t="s">
        <v>37</v>
      </c>
      <c r="B32" s="3">
        <v>10500</v>
      </c>
      <c r="C32" s="30">
        <v>7481565</v>
      </c>
    </row>
    <row r="33" spans="1:3" x14ac:dyDescent="0.2">
      <c r="A33" s="2" t="s">
        <v>38</v>
      </c>
      <c r="B33" s="3">
        <v>22843</v>
      </c>
      <c r="C33" s="30">
        <v>14680739.239999998</v>
      </c>
    </row>
    <row r="34" spans="1:3" ht="25.5" x14ac:dyDescent="0.2">
      <c r="A34" s="2" t="s">
        <v>39</v>
      </c>
      <c r="B34" s="3">
        <v>14987</v>
      </c>
      <c r="C34" s="30">
        <v>10678687.109999999</v>
      </c>
    </row>
    <row r="35" spans="1:3" x14ac:dyDescent="0.2">
      <c r="A35" s="2" t="s">
        <v>40</v>
      </c>
      <c r="B35" s="3">
        <v>16022</v>
      </c>
      <c r="C35" s="30">
        <v>10297018.959999999</v>
      </c>
    </row>
    <row r="36" spans="1:3" x14ac:dyDescent="0.2">
      <c r="A36" s="2" t="s">
        <v>41</v>
      </c>
      <c r="B36" s="3">
        <v>21962</v>
      </c>
      <c r="C36" s="30">
        <v>15208528.859999999</v>
      </c>
    </row>
    <row r="37" spans="1:3" x14ac:dyDescent="0.2">
      <c r="A37" s="2" t="s">
        <v>42</v>
      </c>
      <c r="B37" s="3">
        <v>44955</v>
      </c>
      <c r="C37" s="30">
        <v>31490099.399999999</v>
      </c>
    </row>
    <row r="38" spans="1:3" x14ac:dyDescent="0.2">
      <c r="A38" s="2" t="s">
        <v>43</v>
      </c>
      <c r="B38" s="3">
        <v>35042</v>
      </c>
      <c r="C38" s="30">
        <v>22861520.859999999</v>
      </c>
    </row>
    <row r="39" spans="1:3" x14ac:dyDescent="0.2">
      <c r="A39" s="2" t="s">
        <v>44</v>
      </c>
      <c r="B39" s="3">
        <v>25173</v>
      </c>
      <c r="C39" s="30">
        <v>16888767.689999998</v>
      </c>
    </row>
    <row r="40" spans="1:3" ht="25.5" x14ac:dyDescent="0.2">
      <c r="A40" s="2" t="s">
        <v>45</v>
      </c>
      <c r="B40" s="3">
        <v>29907</v>
      </c>
      <c r="C40" s="30">
        <v>19709580.759999998</v>
      </c>
    </row>
    <row r="41" spans="1:3" x14ac:dyDescent="0.2">
      <c r="A41" s="2" t="s">
        <v>46</v>
      </c>
      <c r="B41" s="3">
        <v>20044</v>
      </c>
      <c r="C41" s="30">
        <v>13300977.92</v>
      </c>
    </row>
    <row r="42" spans="1:3" x14ac:dyDescent="0.2">
      <c r="A42" s="2" t="s">
        <v>47</v>
      </c>
      <c r="B42" s="3">
        <v>61729</v>
      </c>
      <c r="C42" s="30">
        <v>40091093.719999999</v>
      </c>
    </row>
    <row r="43" spans="1:3" x14ac:dyDescent="0.2">
      <c r="A43" s="2" t="s">
        <v>101</v>
      </c>
      <c r="B43" s="3">
        <v>18073</v>
      </c>
      <c r="C43" s="30">
        <v>11615155.639999999</v>
      </c>
    </row>
    <row r="44" spans="1:3" ht="13.5" thickBot="1" x14ac:dyDescent="0.25">
      <c r="A44" s="2" t="s">
        <v>48</v>
      </c>
      <c r="B44" s="3">
        <v>28959</v>
      </c>
      <c r="C44" s="30">
        <v>20092818.77</v>
      </c>
    </row>
    <row r="45" spans="1:3" ht="12.75" customHeight="1" thickBot="1" x14ac:dyDescent="0.25">
      <c r="A45" s="18" t="s">
        <v>49</v>
      </c>
      <c r="B45" s="18">
        <v>350196</v>
      </c>
      <c r="C45" s="31">
        <f>SUM(C32:C44)</f>
        <v>234396553.92999998</v>
      </c>
    </row>
    <row r="46" spans="1:3" ht="13.5" thickBot="1" x14ac:dyDescent="0.25">
      <c r="A46" s="2" t="s">
        <v>51</v>
      </c>
      <c r="B46" s="3">
        <v>65914</v>
      </c>
      <c r="C46" s="30">
        <v>44191679.519999996</v>
      </c>
    </row>
    <row r="47" spans="1:3" ht="12.75" customHeight="1" thickBot="1" x14ac:dyDescent="0.25">
      <c r="A47" s="18" t="s">
        <v>52</v>
      </c>
      <c r="B47" s="18">
        <v>65914</v>
      </c>
      <c r="C47" s="31">
        <f>SUM(C46)</f>
        <v>44191679.519999996</v>
      </c>
    </row>
    <row r="48" spans="1:3" ht="13.5" thickBot="1" x14ac:dyDescent="0.25">
      <c r="A48" s="2" t="s">
        <v>72</v>
      </c>
      <c r="B48" s="3">
        <v>5203</v>
      </c>
      <c r="C48" s="30">
        <v>3707293.59</v>
      </c>
    </row>
    <row r="49" spans="1:3" ht="12.75" customHeight="1" thickBot="1" x14ac:dyDescent="0.25">
      <c r="A49" s="18" t="s">
        <v>73</v>
      </c>
      <c r="B49" s="18">
        <v>5203</v>
      </c>
      <c r="C49" s="31">
        <f>SUM(C48)</f>
        <v>3707293.59</v>
      </c>
    </row>
    <row r="50" spans="1:3" ht="12.75" customHeight="1" x14ac:dyDescent="0.2">
      <c r="A50" s="19" t="s">
        <v>5</v>
      </c>
      <c r="B50" s="19">
        <v>654547</v>
      </c>
      <c r="C50" s="107">
        <f>C31+C45+C47+C49</f>
        <v>439528306.20999986</v>
      </c>
    </row>
    <row r="51" spans="1:3" ht="45.75" customHeight="1" x14ac:dyDescent="0.2">
      <c r="A51" s="4" t="s">
        <v>98</v>
      </c>
      <c r="B51" s="5">
        <v>1769</v>
      </c>
      <c r="C51" s="21">
        <v>1187883.5</v>
      </c>
    </row>
    <row r="52" spans="1:3" ht="20.25" customHeight="1" x14ac:dyDescent="0.2">
      <c r="A52" s="22" t="s">
        <v>99</v>
      </c>
      <c r="B52" s="22">
        <f>B50+B51</f>
        <v>656316</v>
      </c>
      <c r="C52" s="108">
        <f>C50+C51</f>
        <v>440716189.70999986</v>
      </c>
    </row>
    <row r="53" spans="1:3" ht="12.75" customHeight="1" x14ac:dyDescent="0.2">
      <c r="A53" s="6"/>
    </row>
    <row r="54" spans="1:3" ht="12.75" customHeight="1" x14ac:dyDescent="0.2"/>
    <row r="55" spans="1:3" ht="12.75" customHeight="1" x14ac:dyDescent="0.2"/>
    <row r="56" spans="1:3" ht="12.75" customHeight="1" x14ac:dyDescent="0.2"/>
    <row r="57" spans="1:3" ht="12.75" customHeight="1" x14ac:dyDescent="0.2">
      <c r="A57" s="6"/>
    </row>
  </sheetData>
  <autoFilter ref="A2:C52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329"/>
  <sheetViews>
    <sheetView tabSelected="1" zoomScaleNormal="100" workbookViewId="0">
      <pane ySplit="3" topLeftCell="A269" activePane="bottomLeft" state="frozen"/>
      <selection pane="bottomLeft" activeCell="C275" sqref="C275"/>
    </sheetView>
  </sheetViews>
  <sheetFormatPr defaultColWidth="9.140625" defaultRowHeight="12.75" x14ac:dyDescent="0.2"/>
  <cols>
    <col min="1" max="1" width="78.42578125" style="109" customWidth="1"/>
    <col min="2" max="2" width="21.7109375" style="109" customWidth="1"/>
    <col min="3" max="3" width="21.7109375" style="110" customWidth="1"/>
    <col min="4" max="4" width="9.140625" style="137"/>
    <col min="5" max="16384" width="9.140625" style="109"/>
  </cols>
  <sheetData>
    <row r="1" spans="1:164" ht="6.75" customHeight="1" x14ac:dyDescent="0.2"/>
    <row r="2" spans="1:164" ht="27" customHeight="1" x14ac:dyDescent="0.2">
      <c r="A2" s="177" t="s">
        <v>373</v>
      </c>
      <c r="B2" s="177"/>
      <c r="C2" s="177"/>
    </row>
    <row r="3" spans="1:164" ht="30.75" customHeight="1" x14ac:dyDescent="0.2">
      <c r="A3" s="111" t="s">
        <v>102</v>
      </c>
      <c r="B3" s="112" t="s">
        <v>364</v>
      </c>
      <c r="C3" s="113" t="s">
        <v>371</v>
      </c>
      <c r="D3" s="149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</row>
    <row r="4" spans="1:164" ht="12.75" customHeight="1" x14ac:dyDescent="0.2">
      <c r="A4" s="174" t="s">
        <v>103</v>
      </c>
      <c r="B4" s="175"/>
      <c r="C4" s="176"/>
    </row>
    <row r="5" spans="1:164" x14ac:dyDescent="0.2">
      <c r="A5" s="115" t="s">
        <v>9</v>
      </c>
      <c r="B5" s="123">
        <v>24</v>
      </c>
      <c r="C5" s="124">
        <v>199530.48000000004</v>
      </c>
      <c r="D5" s="150"/>
    </row>
    <row r="6" spans="1:164" x14ac:dyDescent="0.2">
      <c r="A6" s="115" t="s">
        <v>10</v>
      </c>
      <c r="B6" s="123">
        <v>274</v>
      </c>
      <c r="C6" s="124">
        <v>1803042.68</v>
      </c>
      <c r="D6" s="150"/>
    </row>
    <row r="7" spans="1:164" x14ac:dyDescent="0.2">
      <c r="A7" s="115" t="s">
        <v>11</v>
      </c>
      <c r="B7" s="123">
        <v>30</v>
      </c>
      <c r="C7" s="124">
        <v>249413.10000000003</v>
      </c>
      <c r="D7" s="150"/>
    </row>
    <row r="8" spans="1:164" x14ac:dyDescent="0.2">
      <c r="A8" s="115" t="s">
        <v>12</v>
      </c>
      <c r="B8" s="123">
        <v>50</v>
      </c>
      <c r="C8" s="124">
        <v>368261</v>
      </c>
      <c r="D8" s="150"/>
    </row>
    <row r="9" spans="1:164" x14ac:dyDescent="0.2">
      <c r="A9" s="115" t="s">
        <v>13</v>
      </c>
      <c r="B9" s="123">
        <v>127</v>
      </c>
      <c r="C9" s="124">
        <v>801756.08000000007</v>
      </c>
      <c r="D9" s="150"/>
    </row>
    <row r="10" spans="1:164" x14ac:dyDescent="0.2">
      <c r="A10" s="115" t="s">
        <v>14</v>
      </c>
      <c r="B10" s="123">
        <v>60</v>
      </c>
      <c r="C10" s="124">
        <v>378782.40000000008</v>
      </c>
      <c r="D10" s="150"/>
    </row>
    <row r="11" spans="1:164" x14ac:dyDescent="0.2">
      <c r="A11" s="115" t="s">
        <v>18</v>
      </c>
      <c r="B11" s="123">
        <v>82</v>
      </c>
      <c r="C11" s="124">
        <v>618486.8600000001</v>
      </c>
      <c r="D11" s="150"/>
    </row>
    <row r="12" spans="1:164" s="117" customFormat="1" ht="13.5" x14ac:dyDescent="0.2">
      <c r="A12" s="116" t="s">
        <v>21</v>
      </c>
      <c r="B12" s="125">
        <v>82</v>
      </c>
      <c r="C12" s="126">
        <f>C11</f>
        <v>618486.8600000001</v>
      </c>
      <c r="D12" s="150"/>
    </row>
    <row r="13" spans="1:164" x14ac:dyDescent="0.2">
      <c r="A13" s="115" t="s">
        <v>22</v>
      </c>
      <c r="B13" s="123">
        <v>84</v>
      </c>
      <c r="C13" s="124">
        <v>618678.48</v>
      </c>
      <c r="D13" s="150"/>
    </row>
    <row r="14" spans="1:164" x14ac:dyDescent="0.2">
      <c r="A14" s="115" t="s">
        <v>23</v>
      </c>
      <c r="B14" s="123">
        <v>190</v>
      </c>
      <c r="C14" s="124">
        <v>1435101.85</v>
      </c>
      <c r="D14" s="150"/>
    </row>
    <row r="15" spans="1:164" x14ac:dyDescent="0.2">
      <c r="A15" s="115" t="s">
        <v>26</v>
      </c>
      <c r="B15" s="123">
        <v>55</v>
      </c>
      <c r="C15" s="124">
        <v>366730.27999999997</v>
      </c>
      <c r="D15" s="150"/>
    </row>
    <row r="16" spans="1:164" x14ac:dyDescent="0.2">
      <c r="A16" s="115" t="s">
        <v>27</v>
      </c>
      <c r="B16" s="123">
        <v>200</v>
      </c>
      <c r="C16" s="124">
        <v>1291877.6200000001</v>
      </c>
      <c r="D16" s="150"/>
    </row>
    <row r="17" spans="1:4" x14ac:dyDescent="0.2">
      <c r="A17" s="115" t="s">
        <v>28</v>
      </c>
      <c r="B17" s="123">
        <v>35</v>
      </c>
      <c r="C17" s="124">
        <v>220956.39999999997</v>
      </c>
      <c r="D17" s="150"/>
    </row>
    <row r="18" spans="1:4" x14ac:dyDescent="0.2">
      <c r="A18" s="115" t="s">
        <v>30</v>
      </c>
      <c r="B18" s="123">
        <v>26</v>
      </c>
      <c r="C18" s="124">
        <v>164139.03999999998</v>
      </c>
      <c r="D18" s="150"/>
    </row>
    <row r="19" spans="1:4" x14ac:dyDescent="0.2">
      <c r="A19" s="115" t="s">
        <v>33</v>
      </c>
      <c r="B19" s="123">
        <v>79</v>
      </c>
      <c r="C19" s="124">
        <v>527999.78</v>
      </c>
      <c r="D19" s="150"/>
    </row>
    <row r="20" spans="1:4" x14ac:dyDescent="0.2">
      <c r="A20" s="115" t="s">
        <v>34</v>
      </c>
      <c r="B20" s="123">
        <v>182</v>
      </c>
      <c r="C20" s="124">
        <v>1305077.9200000002</v>
      </c>
      <c r="D20" s="150"/>
    </row>
    <row r="21" spans="1:4" x14ac:dyDescent="0.2">
      <c r="A21" s="115" t="s">
        <v>35</v>
      </c>
      <c r="B21" s="123">
        <v>111</v>
      </c>
      <c r="C21" s="124">
        <v>736521.42</v>
      </c>
      <c r="D21" s="150"/>
    </row>
    <row r="22" spans="1:4" s="117" customFormat="1" ht="13.5" x14ac:dyDescent="0.2">
      <c r="A22" s="116" t="s">
        <v>36</v>
      </c>
      <c r="B22" s="125">
        <v>1609</v>
      </c>
      <c r="C22" s="126">
        <f>SUM(C5:C21)-C12</f>
        <v>11086355.389999999</v>
      </c>
      <c r="D22" s="150"/>
    </row>
    <row r="23" spans="1:4" x14ac:dyDescent="0.2">
      <c r="A23" s="115" t="s">
        <v>38</v>
      </c>
      <c r="B23" s="123">
        <v>450</v>
      </c>
      <c r="C23" s="124">
        <v>4073189</v>
      </c>
      <c r="D23" s="150"/>
    </row>
    <row r="24" spans="1:4" x14ac:dyDescent="0.2">
      <c r="A24" s="115" t="s">
        <v>39</v>
      </c>
      <c r="B24" s="123">
        <v>310</v>
      </c>
      <c r="C24" s="124">
        <v>2718114.1000000006</v>
      </c>
      <c r="D24" s="150"/>
    </row>
    <row r="25" spans="1:4" x14ac:dyDescent="0.2">
      <c r="A25" s="115" t="s">
        <v>40</v>
      </c>
      <c r="B25" s="123">
        <v>252</v>
      </c>
      <c r="C25" s="124">
        <v>1786016.88</v>
      </c>
      <c r="D25" s="150"/>
    </row>
    <row r="26" spans="1:4" x14ac:dyDescent="0.2">
      <c r="A26" s="115" t="s">
        <v>42</v>
      </c>
      <c r="B26" s="123">
        <v>130</v>
      </c>
      <c r="C26" s="124">
        <v>957478.60000000009</v>
      </c>
      <c r="D26" s="150"/>
    </row>
    <row r="27" spans="1:4" x14ac:dyDescent="0.2">
      <c r="A27" s="115" t="s">
        <v>43</v>
      </c>
      <c r="B27" s="123">
        <v>626</v>
      </c>
      <c r="C27" s="124">
        <v>6350640.0299999993</v>
      </c>
      <c r="D27" s="150"/>
    </row>
    <row r="28" spans="1:4" x14ac:dyDescent="0.2">
      <c r="A28" s="115" t="s">
        <v>45</v>
      </c>
      <c r="B28" s="123">
        <v>1130</v>
      </c>
      <c r="C28" s="124">
        <v>8797225.2700000014</v>
      </c>
      <c r="D28" s="150"/>
    </row>
    <row r="29" spans="1:4" x14ac:dyDescent="0.2">
      <c r="A29" s="115" t="s">
        <v>47</v>
      </c>
      <c r="B29" s="123">
        <v>2138</v>
      </c>
      <c r="C29" s="124">
        <v>16936459.870000001</v>
      </c>
      <c r="D29" s="150"/>
    </row>
    <row r="30" spans="1:4" s="117" customFormat="1" ht="13.5" x14ac:dyDescent="0.2">
      <c r="A30" s="116" t="s">
        <v>49</v>
      </c>
      <c r="B30" s="125">
        <v>5036</v>
      </c>
      <c r="C30" s="126">
        <f>SUM(C23:C29)</f>
        <v>41619123.75</v>
      </c>
      <c r="D30" s="150"/>
    </row>
    <row r="31" spans="1:4" x14ac:dyDescent="0.2">
      <c r="A31" s="115" t="s">
        <v>50</v>
      </c>
      <c r="B31" s="123">
        <v>97</v>
      </c>
      <c r="C31" s="124">
        <v>724358.12000000011</v>
      </c>
      <c r="D31" s="150"/>
    </row>
    <row r="32" spans="1:4" s="117" customFormat="1" ht="13.5" x14ac:dyDescent="0.2">
      <c r="A32" s="116" t="s">
        <v>52</v>
      </c>
      <c r="B32" s="125">
        <v>97</v>
      </c>
      <c r="C32" s="126">
        <f>SUM(C31)</f>
        <v>724358.12000000011</v>
      </c>
      <c r="D32" s="150"/>
    </row>
    <row r="33" spans="1:4" x14ac:dyDescent="0.2">
      <c r="A33" s="115" t="s">
        <v>60</v>
      </c>
      <c r="B33" s="123">
        <v>240</v>
      </c>
      <c r="C33" s="124">
        <v>2235337.08</v>
      </c>
      <c r="D33" s="150"/>
    </row>
    <row r="34" spans="1:4" s="117" customFormat="1" ht="13.5" x14ac:dyDescent="0.2">
      <c r="A34" s="116" t="s">
        <v>69</v>
      </c>
      <c r="B34" s="125">
        <v>240</v>
      </c>
      <c r="C34" s="126">
        <f>SUM(C33)</f>
        <v>2235337.08</v>
      </c>
      <c r="D34" s="150"/>
    </row>
    <row r="35" spans="1:4" x14ac:dyDescent="0.2">
      <c r="A35" s="115" t="s">
        <v>72</v>
      </c>
      <c r="B35" s="123">
        <v>157</v>
      </c>
      <c r="C35" s="124">
        <v>1046434.3400000001</v>
      </c>
      <c r="D35" s="150"/>
    </row>
    <row r="36" spans="1:4" s="117" customFormat="1" ht="13.5" x14ac:dyDescent="0.2">
      <c r="A36" s="116" t="s">
        <v>73</v>
      </c>
      <c r="B36" s="125">
        <v>157</v>
      </c>
      <c r="C36" s="126">
        <f>SUM(C35)</f>
        <v>1046434.3400000001</v>
      </c>
      <c r="D36" s="150"/>
    </row>
    <row r="37" spans="1:4" x14ac:dyDescent="0.2">
      <c r="A37" s="115" t="s">
        <v>104</v>
      </c>
      <c r="B37" s="123">
        <v>30</v>
      </c>
      <c r="C37" s="124">
        <v>595912.80000000005</v>
      </c>
      <c r="D37" s="150"/>
    </row>
    <row r="38" spans="1:4" x14ac:dyDescent="0.2">
      <c r="A38" s="115" t="s">
        <v>105</v>
      </c>
      <c r="B38" s="123">
        <v>2</v>
      </c>
      <c r="C38" s="124">
        <v>230553.56</v>
      </c>
      <c r="D38" s="150"/>
    </row>
    <row r="39" spans="1:4" x14ac:dyDescent="0.2">
      <c r="A39" s="115" t="s">
        <v>106</v>
      </c>
      <c r="B39" s="123">
        <v>564</v>
      </c>
      <c r="C39" s="124">
        <v>48480300.599999994</v>
      </c>
      <c r="D39" s="150"/>
    </row>
    <row r="40" spans="1:4" x14ac:dyDescent="0.2">
      <c r="A40" s="115" t="s">
        <v>107</v>
      </c>
      <c r="B40" s="123">
        <v>2</v>
      </c>
      <c r="C40" s="124">
        <v>230553.56</v>
      </c>
      <c r="D40" s="150"/>
    </row>
    <row r="41" spans="1:4" x14ac:dyDescent="0.2">
      <c r="A41" s="115" t="s">
        <v>108</v>
      </c>
      <c r="B41" s="123">
        <v>2</v>
      </c>
      <c r="C41" s="124">
        <v>230553.56</v>
      </c>
      <c r="D41" s="150"/>
    </row>
    <row r="42" spans="1:4" s="117" customFormat="1" ht="14.25" thickBot="1" x14ac:dyDescent="0.25">
      <c r="A42" s="116" t="s">
        <v>94</v>
      </c>
      <c r="B42" s="125">
        <v>600</v>
      </c>
      <c r="C42" s="126">
        <f>SUM(C37:C41)</f>
        <v>49767874.079999998</v>
      </c>
      <c r="D42" s="150"/>
    </row>
    <row r="43" spans="1:4" ht="14.25" thickBot="1" x14ac:dyDescent="0.25">
      <c r="A43" s="118" t="s">
        <v>5</v>
      </c>
      <c r="B43" s="127">
        <v>7739</v>
      </c>
      <c r="C43" s="128">
        <f>C22+C30+C32+C34+C36+C42</f>
        <v>106479482.75999999</v>
      </c>
      <c r="D43" s="150"/>
    </row>
    <row r="44" spans="1:4" x14ac:dyDescent="0.2">
      <c r="A44" s="168" t="s">
        <v>109</v>
      </c>
      <c r="B44" s="169"/>
      <c r="C44" s="170"/>
      <c r="D44" s="150"/>
    </row>
    <row r="45" spans="1:4" ht="25.5" x14ac:dyDescent="0.2">
      <c r="A45" s="115" t="s">
        <v>67</v>
      </c>
      <c r="B45" s="123">
        <v>96</v>
      </c>
      <c r="C45" s="124">
        <v>9937620.4800000004</v>
      </c>
      <c r="D45" s="150"/>
    </row>
    <row r="46" spans="1:4" s="117" customFormat="1" ht="14.25" thickBot="1" x14ac:dyDescent="0.25">
      <c r="A46" s="116" t="s">
        <v>69</v>
      </c>
      <c r="B46" s="125">
        <v>96</v>
      </c>
      <c r="C46" s="126">
        <f>SUM(C45)</f>
        <v>9937620.4800000004</v>
      </c>
      <c r="D46" s="150"/>
    </row>
    <row r="47" spans="1:4" ht="14.25" thickBot="1" x14ac:dyDescent="0.25">
      <c r="A47" s="118" t="s">
        <v>5</v>
      </c>
      <c r="B47" s="127">
        <v>96</v>
      </c>
      <c r="C47" s="128">
        <f>C46</f>
        <v>9937620.4800000004</v>
      </c>
      <c r="D47" s="150"/>
    </row>
    <row r="48" spans="1:4" x14ac:dyDescent="0.2">
      <c r="A48" s="168" t="s">
        <v>110</v>
      </c>
      <c r="B48" s="169"/>
      <c r="C48" s="170"/>
      <c r="D48" s="150"/>
    </row>
    <row r="49" spans="1:4" x14ac:dyDescent="0.2">
      <c r="A49" s="115" t="s">
        <v>65</v>
      </c>
      <c r="B49" s="123">
        <v>0</v>
      </c>
      <c r="C49" s="124"/>
      <c r="D49" s="150"/>
    </row>
    <row r="50" spans="1:4" s="117" customFormat="1" ht="14.25" thickBot="1" x14ac:dyDescent="0.25">
      <c r="A50" s="116" t="s">
        <v>69</v>
      </c>
      <c r="B50" s="125">
        <v>0</v>
      </c>
      <c r="C50" s="126">
        <f>SUM(C49)</f>
        <v>0</v>
      </c>
      <c r="D50" s="150"/>
    </row>
    <row r="51" spans="1:4" ht="14.25" thickBot="1" x14ac:dyDescent="0.25">
      <c r="A51" s="118" t="s">
        <v>5</v>
      </c>
      <c r="B51" s="127">
        <v>0</v>
      </c>
      <c r="C51" s="128">
        <f>C50</f>
        <v>0</v>
      </c>
      <c r="D51" s="150"/>
    </row>
    <row r="52" spans="1:4" x14ac:dyDescent="0.2">
      <c r="A52" s="168" t="s">
        <v>111</v>
      </c>
      <c r="B52" s="169"/>
      <c r="C52" s="170"/>
      <c r="D52" s="150"/>
    </row>
    <row r="53" spans="1:4" ht="25.5" x14ac:dyDescent="0.2">
      <c r="A53" s="115" t="s">
        <v>67</v>
      </c>
      <c r="B53" s="123">
        <v>130</v>
      </c>
      <c r="C53" s="124">
        <v>13457194.399999999</v>
      </c>
      <c r="D53" s="150"/>
    </row>
    <row r="54" spans="1:4" x14ac:dyDescent="0.2">
      <c r="A54" s="115" t="s">
        <v>68</v>
      </c>
      <c r="B54" s="123">
        <v>412</v>
      </c>
      <c r="C54" s="124">
        <v>49539734.720000014</v>
      </c>
      <c r="D54" s="150"/>
    </row>
    <row r="55" spans="1:4" s="117" customFormat="1" ht="13.5" x14ac:dyDescent="0.2">
      <c r="A55" s="116" t="s">
        <v>69</v>
      </c>
      <c r="B55" s="125">
        <v>542</v>
      </c>
      <c r="C55" s="126">
        <f>SUM(C53:C54)</f>
        <v>62996929.120000012</v>
      </c>
      <c r="D55" s="150"/>
    </row>
    <row r="56" spans="1:4" x14ac:dyDescent="0.2">
      <c r="A56" s="115" t="s">
        <v>76</v>
      </c>
      <c r="B56" s="123">
        <v>36</v>
      </c>
      <c r="C56" s="124">
        <v>306469.44</v>
      </c>
      <c r="D56" s="150"/>
    </row>
    <row r="57" spans="1:4" s="117" customFormat="1" ht="14.25" thickBot="1" x14ac:dyDescent="0.25">
      <c r="A57" s="116" t="s">
        <v>94</v>
      </c>
      <c r="B57" s="125">
        <v>36</v>
      </c>
      <c r="C57" s="126">
        <f>SUM(C56)</f>
        <v>306469.44</v>
      </c>
      <c r="D57" s="150"/>
    </row>
    <row r="58" spans="1:4" ht="14.25" thickBot="1" x14ac:dyDescent="0.25">
      <c r="A58" s="118" t="s">
        <v>5</v>
      </c>
      <c r="B58" s="127">
        <v>578</v>
      </c>
      <c r="C58" s="128">
        <f>C55+C57</f>
        <v>63303398.56000001</v>
      </c>
      <c r="D58" s="150"/>
    </row>
    <row r="59" spans="1:4" x14ac:dyDescent="0.2">
      <c r="A59" s="168" t="s">
        <v>112</v>
      </c>
      <c r="B59" s="169"/>
      <c r="C59" s="170"/>
      <c r="D59" s="150"/>
    </row>
    <row r="60" spans="1:4" x14ac:dyDescent="0.2">
      <c r="A60" s="115" t="s">
        <v>50</v>
      </c>
      <c r="B60" s="123">
        <v>12</v>
      </c>
      <c r="C60" s="124">
        <v>206226</v>
      </c>
      <c r="D60" s="150"/>
    </row>
    <row r="61" spans="1:4" s="117" customFormat="1" ht="13.5" x14ac:dyDescent="0.2">
      <c r="A61" s="116" t="s">
        <v>52</v>
      </c>
      <c r="B61" s="125">
        <v>12</v>
      </c>
      <c r="C61" s="126">
        <f>SUM(C60)</f>
        <v>206226</v>
      </c>
      <c r="D61" s="150"/>
    </row>
    <row r="62" spans="1:4" x14ac:dyDescent="0.2">
      <c r="A62" s="115" t="s">
        <v>65</v>
      </c>
      <c r="B62" s="123">
        <v>335</v>
      </c>
      <c r="C62" s="124">
        <v>29196330.100000001</v>
      </c>
      <c r="D62" s="150"/>
    </row>
    <row r="63" spans="1:4" s="117" customFormat="1" ht="14.25" thickBot="1" x14ac:dyDescent="0.25">
      <c r="A63" s="116" t="s">
        <v>69</v>
      </c>
      <c r="B63" s="125">
        <v>335</v>
      </c>
      <c r="C63" s="126">
        <f>SUM(C62)</f>
        <v>29196330.100000001</v>
      </c>
      <c r="D63" s="150"/>
    </row>
    <row r="64" spans="1:4" ht="14.25" thickBot="1" x14ac:dyDescent="0.25">
      <c r="A64" s="118" t="s">
        <v>5</v>
      </c>
      <c r="B64" s="127">
        <v>347</v>
      </c>
      <c r="C64" s="128">
        <f>C61+C63</f>
        <v>29402556.100000001</v>
      </c>
      <c r="D64" s="150"/>
    </row>
    <row r="65" spans="1:4" x14ac:dyDescent="0.2">
      <c r="A65" s="168" t="s">
        <v>113</v>
      </c>
      <c r="B65" s="169"/>
      <c r="C65" s="170"/>
      <c r="D65" s="150"/>
    </row>
    <row r="66" spans="1:4" x14ac:dyDescent="0.2">
      <c r="A66" s="115" t="s">
        <v>43</v>
      </c>
      <c r="B66" s="123">
        <v>210</v>
      </c>
      <c r="C66" s="124">
        <v>61934762.400000021</v>
      </c>
      <c r="D66" s="150"/>
    </row>
    <row r="67" spans="1:4" s="117" customFormat="1" ht="13.5" x14ac:dyDescent="0.2">
      <c r="A67" s="116" t="s">
        <v>49</v>
      </c>
      <c r="B67" s="125">
        <v>210</v>
      </c>
      <c r="C67" s="126">
        <f>SUM(C66)</f>
        <v>61934762.400000021</v>
      </c>
      <c r="D67" s="150"/>
    </row>
    <row r="68" spans="1:4" x14ac:dyDescent="0.2">
      <c r="A68" s="115" t="s">
        <v>86</v>
      </c>
      <c r="B68" s="123">
        <v>180</v>
      </c>
      <c r="C68" s="124">
        <v>44593029</v>
      </c>
      <c r="D68" s="150"/>
    </row>
    <row r="69" spans="1:4" s="117" customFormat="1" ht="14.25" thickBot="1" x14ac:dyDescent="0.25">
      <c r="A69" s="116" t="s">
        <v>94</v>
      </c>
      <c r="B69" s="125">
        <v>180</v>
      </c>
      <c r="C69" s="126">
        <f>SUM(C68)</f>
        <v>44593029</v>
      </c>
      <c r="D69" s="150"/>
    </row>
    <row r="70" spans="1:4" ht="14.25" thickBot="1" x14ac:dyDescent="0.25">
      <c r="A70" s="118" t="s">
        <v>5</v>
      </c>
      <c r="B70" s="127">
        <v>390</v>
      </c>
      <c r="C70" s="128">
        <f>C67+C69</f>
        <v>106527791.40000002</v>
      </c>
      <c r="D70" s="150"/>
    </row>
    <row r="71" spans="1:4" x14ac:dyDescent="0.2">
      <c r="A71" s="168" t="s">
        <v>114</v>
      </c>
      <c r="B71" s="169"/>
      <c r="C71" s="170"/>
      <c r="D71" s="150"/>
    </row>
    <row r="72" spans="1:4" x14ac:dyDescent="0.2">
      <c r="A72" s="115" t="s">
        <v>40</v>
      </c>
      <c r="B72" s="123">
        <v>378</v>
      </c>
      <c r="C72" s="124">
        <v>2892520.26</v>
      </c>
      <c r="D72" s="150"/>
    </row>
    <row r="73" spans="1:4" x14ac:dyDescent="0.2">
      <c r="A73" s="115" t="s">
        <v>41</v>
      </c>
      <c r="B73" s="123">
        <v>324</v>
      </c>
      <c r="C73" s="124">
        <v>2479303.0800000005</v>
      </c>
      <c r="D73" s="150"/>
    </row>
    <row r="74" spans="1:4" x14ac:dyDescent="0.2">
      <c r="A74" s="115" t="s">
        <v>42</v>
      </c>
      <c r="B74" s="123">
        <v>480</v>
      </c>
      <c r="C74" s="124">
        <v>5249390.4000000004</v>
      </c>
      <c r="D74" s="150"/>
    </row>
    <row r="75" spans="1:4" s="117" customFormat="1" ht="13.5" x14ac:dyDescent="0.2">
      <c r="A75" s="116" t="s">
        <v>49</v>
      </c>
      <c r="B75" s="125">
        <v>1182</v>
      </c>
      <c r="C75" s="126">
        <f>SUM(C72:C74)</f>
        <v>10621213.74</v>
      </c>
      <c r="D75" s="150"/>
    </row>
    <row r="76" spans="1:4" x14ac:dyDescent="0.2">
      <c r="A76" s="115" t="s">
        <v>64</v>
      </c>
      <c r="B76" s="123">
        <v>556</v>
      </c>
      <c r="C76" s="124">
        <v>5126634.2800000012</v>
      </c>
      <c r="D76" s="150"/>
    </row>
    <row r="77" spans="1:4" x14ac:dyDescent="0.2">
      <c r="A77" s="115" t="s">
        <v>68</v>
      </c>
      <c r="B77" s="123">
        <v>80</v>
      </c>
      <c r="C77" s="124">
        <v>3258815.6</v>
      </c>
      <c r="D77" s="150"/>
    </row>
    <row r="78" spans="1:4" s="117" customFormat="1" ht="13.5" x14ac:dyDescent="0.2">
      <c r="A78" s="116" t="s">
        <v>69</v>
      </c>
      <c r="B78" s="125">
        <v>636</v>
      </c>
      <c r="C78" s="126">
        <f>SUM(C76:C77)</f>
        <v>8385449.8800000008</v>
      </c>
      <c r="D78" s="150"/>
    </row>
    <row r="79" spans="1:4" x14ac:dyDescent="0.2">
      <c r="A79" s="115" t="s">
        <v>72</v>
      </c>
      <c r="B79" s="123">
        <v>24</v>
      </c>
      <c r="C79" s="124">
        <v>323686.80000000005</v>
      </c>
      <c r="D79" s="150"/>
    </row>
    <row r="80" spans="1:4" s="117" customFormat="1" ht="13.5" x14ac:dyDescent="0.2">
      <c r="A80" s="116" t="s">
        <v>73</v>
      </c>
      <c r="B80" s="125">
        <v>24</v>
      </c>
      <c r="C80" s="126">
        <f>SUM(C79)</f>
        <v>323686.80000000005</v>
      </c>
      <c r="D80" s="150"/>
    </row>
    <row r="81" spans="1:4" x14ac:dyDescent="0.2">
      <c r="A81" s="115" t="s">
        <v>115</v>
      </c>
      <c r="B81" s="123">
        <v>600</v>
      </c>
      <c r="C81" s="124">
        <v>27021732</v>
      </c>
      <c r="D81" s="150"/>
    </row>
    <row r="82" spans="1:4" x14ac:dyDescent="0.2">
      <c r="A82" s="115" t="s">
        <v>76</v>
      </c>
      <c r="B82" s="123">
        <v>141</v>
      </c>
      <c r="C82" s="124">
        <v>1078955.9700000002</v>
      </c>
      <c r="D82" s="150"/>
    </row>
    <row r="83" spans="1:4" x14ac:dyDescent="0.2">
      <c r="A83" s="115" t="s">
        <v>116</v>
      </c>
      <c r="B83" s="123">
        <v>300</v>
      </c>
      <c r="C83" s="124">
        <v>13510866</v>
      </c>
      <c r="D83" s="150"/>
    </row>
    <row r="84" spans="1:4" s="117" customFormat="1" ht="14.25" thickBot="1" x14ac:dyDescent="0.25">
      <c r="A84" s="116" t="s">
        <v>94</v>
      </c>
      <c r="B84" s="125">
        <v>1041</v>
      </c>
      <c r="C84" s="126">
        <f>SUM(C81:C83)</f>
        <v>41611553.969999999</v>
      </c>
      <c r="D84" s="150"/>
    </row>
    <row r="85" spans="1:4" ht="14.25" thickBot="1" x14ac:dyDescent="0.25">
      <c r="A85" s="118" t="s">
        <v>5</v>
      </c>
      <c r="B85" s="127">
        <v>2883</v>
      </c>
      <c r="C85" s="128">
        <f>C75+C78+C80+C84</f>
        <v>60941904.390000001</v>
      </c>
      <c r="D85" s="150"/>
    </row>
    <row r="86" spans="1:4" x14ac:dyDescent="0.2">
      <c r="A86" s="168" t="s">
        <v>117</v>
      </c>
      <c r="B86" s="169"/>
      <c r="C86" s="170"/>
      <c r="D86" s="150"/>
    </row>
    <row r="87" spans="1:4" x14ac:dyDescent="0.2">
      <c r="A87" s="115" t="s">
        <v>59</v>
      </c>
      <c r="B87" s="123">
        <v>0</v>
      </c>
      <c r="C87" s="124"/>
      <c r="D87" s="150"/>
    </row>
    <row r="88" spans="1:4" s="117" customFormat="1" ht="14.25" thickBot="1" x14ac:dyDescent="0.25">
      <c r="A88" s="116" t="s">
        <v>69</v>
      </c>
      <c r="B88" s="125">
        <v>0</v>
      </c>
      <c r="C88" s="126">
        <f>SUM(C87)</f>
        <v>0</v>
      </c>
      <c r="D88" s="150"/>
    </row>
    <row r="89" spans="1:4" ht="14.25" thickBot="1" x14ac:dyDescent="0.25">
      <c r="A89" s="118" t="s">
        <v>5</v>
      </c>
      <c r="B89" s="127">
        <v>0</v>
      </c>
      <c r="C89" s="128">
        <f>C88</f>
        <v>0</v>
      </c>
      <c r="D89" s="150"/>
    </row>
    <row r="90" spans="1:4" x14ac:dyDescent="0.2">
      <c r="A90" s="168" t="s">
        <v>118</v>
      </c>
      <c r="B90" s="169"/>
      <c r="C90" s="170"/>
      <c r="D90" s="150"/>
    </row>
    <row r="91" spans="1:4" x14ac:dyDescent="0.2">
      <c r="A91" s="115" t="s">
        <v>9</v>
      </c>
      <c r="B91" s="123">
        <v>95</v>
      </c>
      <c r="C91" s="124">
        <v>1057689.6099999999</v>
      </c>
      <c r="D91" s="150"/>
    </row>
    <row r="92" spans="1:4" x14ac:dyDescent="0.2">
      <c r="A92" s="115" t="s">
        <v>10</v>
      </c>
      <c r="B92" s="123">
        <v>52</v>
      </c>
      <c r="C92" s="124">
        <v>730686.75000000012</v>
      </c>
      <c r="D92" s="150"/>
    </row>
    <row r="93" spans="1:4" x14ac:dyDescent="0.2">
      <c r="A93" s="115" t="s">
        <v>13</v>
      </c>
      <c r="B93" s="123">
        <v>155</v>
      </c>
      <c r="C93" s="124">
        <v>1452956.0500000003</v>
      </c>
      <c r="D93" s="150"/>
    </row>
    <row r="94" spans="1:4" x14ac:dyDescent="0.2">
      <c r="A94" s="115" t="s">
        <v>14</v>
      </c>
      <c r="B94" s="123">
        <v>160</v>
      </c>
      <c r="C94" s="124">
        <v>1499825.6</v>
      </c>
      <c r="D94" s="150"/>
    </row>
    <row r="95" spans="1:4" x14ac:dyDescent="0.2">
      <c r="A95" s="115" t="s">
        <v>22</v>
      </c>
      <c r="B95" s="123">
        <v>162</v>
      </c>
      <c r="C95" s="124">
        <v>1972538.48</v>
      </c>
      <c r="D95" s="150"/>
    </row>
    <row r="96" spans="1:4" x14ac:dyDescent="0.2">
      <c r="A96" s="115" t="s">
        <v>25</v>
      </c>
      <c r="B96" s="123">
        <v>124</v>
      </c>
      <c r="C96" s="124">
        <v>1114921.2</v>
      </c>
      <c r="D96" s="150"/>
    </row>
    <row r="97" spans="1:4" x14ac:dyDescent="0.2">
      <c r="A97" s="115" t="s">
        <v>26</v>
      </c>
      <c r="B97" s="123">
        <v>55</v>
      </c>
      <c r="C97" s="124">
        <v>673390.95</v>
      </c>
      <c r="D97" s="150"/>
    </row>
    <row r="98" spans="1:4" x14ac:dyDescent="0.2">
      <c r="A98" s="115" t="s">
        <v>27</v>
      </c>
      <c r="B98" s="123">
        <v>167</v>
      </c>
      <c r="C98" s="124">
        <v>2134764.17</v>
      </c>
      <c r="D98" s="150"/>
    </row>
    <row r="99" spans="1:4" x14ac:dyDescent="0.2">
      <c r="A99" s="115" t="s">
        <v>30</v>
      </c>
      <c r="B99" s="123">
        <v>138</v>
      </c>
      <c r="C99" s="124">
        <v>1264808.18</v>
      </c>
      <c r="D99" s="150"/>
    </row>
    <row r="100" spans="1:4" x14ac:dyDescent="0.2">
      <c r="A100" s="115" t="s">
        <v>33</v>
      </c>
      <c r="B100" s="123">
        <v>175</v>
      </c>
      <c r="C100" s="124">
        <v>1640434.2499999998</v>
      </c>
      <c r="D100" s="150"/>
    </row>
    <row r="101" spans="1:4" x14ac:dyDescent="0.2">
      <c r="A101" s="115" t="s">
        <v>34</v>
      </c>
      <c r="B101" s="123">
        <v>209</v>
      </c>
      <c r="C101" s="124">
        <v>1962495.0399999998</v>
      </c>
      <c r="D101" s="150"/>
    </row>
    <row r="102" spans="1:4" s="117" customFormat="1" ht="13.5" x14ac:dyDescent="0.2">
      <c r="A102" s="116" t="s">
        <v>36</v>
      </c>
      <c r="B102" s="125">
        <v>1492</v>
      </c>
      <c r="C102" s="126">
        <f>SUM(C91:C101)</f>
        <v>15504510.279999999</v>
      </c>
      <c r="D102" s="150"/>
    </row>
    <row r="103" spans="1:4" x14ac:dyDescent="0.2">
      <c r="A103" s="115" t="s">
        <v>38</v>
      </c>
      <c r="B103" s="123">
        <v>250</v>
      </c>
      <c r="C103" s="124">
        <v>2770883.3</v>
      </c>
      <c r="D103" s="150"/>
    </row>
    <row r="104" spans="1:4" x14ac:dyDescent="0.2">
      <c r="A104" s="115" t="s">
        <v>40</v>
      </c>
      <c r="B104" s="123">
        <v>378</v>
      </c>
      <c r="C104" s="124">
        <v>3371260.24</v>
      </c>
      <c r="D104" s="150"/>
    </row>
    <row r="105" spans="1:4" x14ac:dyDescent="0.2">
      <c r="A105" s="115" t="s">
        <v>42</v>
      </c>
      <c r="B105" s="123">
        <v>1488</v>
      </c>
      <c r="C105" s="124">
        <v>16273110.240000002</v>
      </c>
      <c r="D105" s="150"/>
    </row>
    <row r="106" spans="1:4" x14ac:dyDescent="0.2">
      <c r="A106" s="115" t="s">
        <v>43</v>
      </c>
      <c r="B106" s="123">
        <v>697</v>
      </c>
      <c r="C106" s="124">
        <v>8222366.1399999997</v>
      </c>
      <c r="D106" s="150"/>
    </row>
    <row r="107" spans="1:4" x14ac:dyDescent="0.2">
      <c r="A107" s="115" t="s">
        <v>44</v>
      </c>
      <c r="B107" s="123">
        <v>820</v>
      </c>
      <c r="C107" s="124">
        <v>7925192.7400000012</v>
      </c>
      <c r="D107" s="150"/>
    </row>
    <row r="108" spans="1:4" x14ac:dyDescent="0.2">
      <c r="A108" s="115" t="s">
        <v>45</v>
      </c>
      <c r="B108" s="123">
        <v>300</v>
      </c>
      <c r="C108" s="124">
        <v>2705424.8099999996</v>
      </c>
      <c r="D108" s="150"/>
    </row>
    <row r="109" spans="1:4" x14ac:dyDescent="0.2">
      <c r="A109" s="115" t="s">
        <v>46</v>
      </c>
      <c r="B109" s="123">
        <v>51</v>
      </c>
      <c r="C109" s="124">
        <v>478069.41</v>
      </c>
      <c r="D109" s="150"/>
    </row>
    <row r="110" spans="1:4" x14ac:dyDescent="0.2">
      <c r="A110" s="115" t="s">
        <v>47</v>
      </c>
      <c r="B110" s="123">
        <v>300</v>
      </c>
      <c r="C110" s="124">
        <v>2712025.83</v>
      </c>
      <c r="D110" s="150"/>
    </row>
    <row r="111" spans="1:4" x14ac:dyDescent="0.2">
      <c r="A111" s="115" t="s">
        <v>48</v>
      </c>
      <c r="B111" s="123">
        <v>450</v>
      </c>
      <c r="C111" s="124">
        <v>6277171.5</v>
      </c>
      <c r="D111" s="150"/>
    </row>
    <row r="112" spans="1:4" s="117" customFormat="1" ht="13.5" x14ac:dyDescent="0.2">
      <c r="A112" s="116" t="s">
        <v>49</v>
      </c>
      <c r="B112" s="125">
        <v>4734</v>
      </c>
      <c r="C112" s="126">
        <f>SUM(C103:C111)</f>
        <v>50735504.210000001</v>
      </c>
      <c r="D112" s="150"/>
    </row>
    <row r="113" spans="1:4" x14ac:dyDescent="0.2">
      <c r="A113" s="115" t="s">
        <v>50</v>
      </c>
      <c r="B113" s="123">
        <v>30</v>
      </c>
      <c r="C113" s="124">
        <v>328086.90000000002</v>
      </c>
      <c r="D113" s="150"/>
    </row>
    <row r="114" spans="1:4" s="117" customFormat="1" ht="13.5" x14ac:dyDescent="0.2">
      <c r="A114" s="116" t="s">
        <v>52</v>
      </c>
      <c r="B114" s="125">
        <v>30</v>
      </c>
      <c r="C114" s="126">
        <f>SUM(C113)</f>
        <v>328086.90000000002</v>
      </c>
      <c r="D114" s="150"/>
    </row>
    <row r="115" spans="1:4" x14ac:dyDescent="0.2">
      <c r="A115" s="115" t="s">
        <v>58</v>
      </c>
      <c r="B115" s="123">
        <v>562</v>
      </c>
      <c r="C115" s="124">
        <v>7358041.3399999999</v>
      </c>
      <c r="D115" s="150"/>
    </row>
    <row r="116" spans="1:4" x14ac:dyDescent="0.2">
      <c r="A116" s="115" t="s">
        <v>119</v>
      </c>
      <c r="B116" s="123">
        <v>0</v>
      </c>
      <c r="C116" s="124"/>
      <c r="D116" s="150"/>
    </row>
    <row r="117" spans="1:4" x14ac:dyDescent="0.2">
      <c r="A117" s="115" t="s">
        <v>60</v>
      </c>
      <c r="B117" s="123">
        <v>170</v>
      </c>
      <c r="C117" s="124">
        <v>2213284.4</v>
      </c>
      <c r="D117" s="150"/>
    </row>
    <row r="118" spans="1:4" ht="25.5" x14ac:dyDescent="0.2">
      <c r="A118" s="115" t="s">
        <v>67</v>
      </c>
      <c r="B118" s="123">
        <v>192</v>
      </c>
      <c r="C118" s="124">
        <v>2499709.4400000004</v>
      </c>
      <c r="D118" s="150"/>
    </row>
    <row r="119" spans="1:4" x14ac:dyDescent="0.2">
      <c r="A119" s="115" t="s">
        <v>68</v>
      </c>
      <c r="B119" s="123">
        <v>300</v>
      </c>
      <c r="C119" s="124">
        <v>4212680.0999999996</v>
      </c>
      <c r="D119" s="150"/>
    </row>
    <row r="120" spans="1:4" s="117" customFormat="1" ht="13.5" x14ac:dyDescent="0.2">
      <c r="A120" s="116" t="s">
        <v>69</v>
      </c>
      <c r="B120" s="125">
        <v>1224</v>
      </c>
      <c r="C120" s="126">
        <f>SUM(C115:C119)</f>
        <v>16283715.279999999</v>
      </c>
      <c r="D120" s="150"/>
    </row>
    <row r="121" spans="1:4" x14ac:dyDescent="0.2">
      <c r="A121" s="115" t="s">
        <v>72</v>
      </c>
      <c r="B121" s="123">
        <v>320</v>
      </c>
      <c r="C121" s="124">
        <v>3167713.2700000005</v>
      </c>
      <c r="D121" s="150"/>
    </row>
    <row r="122" spans="1:4" s="117" customFormat="1" ht="13.5" x14ac:dyDescent="0.2">
      <c r="A122" s="116" t="s">
        <v>73</v>
      </c>
      <c r="B122" s="125">
        <v>320</v>
      </c>
      <c r="C122" s="126">
        <f>SUM(C121)</f>
        <v>3167713.2700000005</v>
      </c>
      <c r="D122" s="150"/>
    </row>
    <row r="123" spans="1:4" x14ac:dyDescent="0.2">
      <c r="A123" s="115" t="s">
        <v>76</v>
      </c>
      <c r="B123" s="123">
        <v>60</v>
      </c>
      <c r="C123" s="124">
        <v>562434.6</v>
      </c>
      <c r="D123" s="150"/>
    </row>
    <row r="124" spans="1:4" s="117" customFormat="1" ht="14.25" thickBot="1" x14ac:dyDescent="0.25">
      <c r="A124" s="116" t="s">
        <v>94</v>
      </c>
      <c r="B124" s="125">
        <v>60</v>
      </c>
      <c r="C124" s="126">
        <f>SUM(C123)</f>
        <v>562434.6</v>
      </c>
      <c r="D124" s="150"/>
    </row>
    <row r="125" spans="1:4" ht="14.25" thickBot="1" x14ac:dyDescent="0.25">
      <c r="A125" s="118" t="s">
        <v>5</v>
      </c>
      <c r="B125" s="127">
        <v>7860</v>
      </c>
      <c r="C125" s="128">
        <f>C102+C112+C114+C120+C122+C124</f>
        <v>86581964.539999992</v>
      </c>
      <c r="D125" s="150"/>
    </row>
    <row r="126" spans="1:4" x14ac:dyDescent="0.2">
      <c r="A126" s="168" t="s">
        <v>120</v>
      </c>
      <c r="B126" s="169"/>
      <c r="C126" s="170"/>
      <c r="D126" s="150"/>
    </row>
    <row r="127" spans="1:4" x14ac:dyDescent="0.2">
      <c r="A127" s="115" t="s">
        <v>68</v>
      </c>
      <c r="B127" s="123">
        <v>30</v>
      </c>
      <c r="C127" s="124">
        <v>1024275</v>
      </c>
      <c r="D127" s="150"/>
    </row>
    <row r="128" spans="1:4" s="117" customFormat="1" ht="14.25" thickBot="1" x14ac:dyDescent="0.25">
      <c r="A128" s="116" t="s">
        <v>69</v>
      </c>
      <c r="B128" s="125">
        <v>30</v>
      </c>
      <c r="C128" s="126">
        <f>SUM(C127)</f>
        <v>1024275</v>
      </c>
      <c r="D128" s="150"/>
    </row>
    <row r="129" spans="1:4" ht="14.25" thickBot="1" x14ac:dyDescent="0.25">
      <c r="A129" s="118" t="s">
        <v>5</v>
      </c>
      <c r="B129" s="127">
        <v>30</v>
      </c>
      <c r="C129" s="128">
        <f>C128</f>
        <v>1024275</v>
      </c>
      <c r="D129" s="150"/>
    </row>
    <row r="130" spans="1:4" x14ac:dyDescent="0.2">
      <c r="A130" s="168" t="s">
        <v>121</v>
      </c>
      <c r="B130" s="169"/>
      <c r="C130" s="170"/>
      <c r="D130" s="150"/>
    </row>
    <row r="131" spans="1:4" ht="25.5" x14ac:dyDescent="0.2">
      <c r="A131" s="115" t="s">
        <v>67</v>
      </c>
      <c r="B131" s="123">
        <v>38</v>
      </c>
      <c r="C131" s="124">
        <v>499516.85000000003</v>
      </c>
      <c r="D131" s="150"/>
    </row>
    <row r="132" spans="1:4" x14ac:dyDescent="0.2">
      <c r="A132" s="115" t="s">
        <v>68</v>
      </c>
      <c r="B132" s="123">
        <v>60</v>
      </c>
      <c r="C132" s="124">
        <v>1062801.5999999999</v>
      </c>
      <c r="D132" s="150"/>
    </row>
    <row r="133" spans="1:4" s="117" customFormat="1" ht="14.25" thickBot="1" x14ac:dyDescent="0.25">
      <c r="A133" s="116" t="s">
        <v>69</v>
      </c>
      <c r="B133" s="125">
        <v>98</v>
      </c>
      <c r="C133" s="126">
        <f>SUM(C131:C132)</f>
        <v>1562318.45</v>
      </c>
      <c r="D133" s="150"/>
    </row>
    <row r="134" spans="1:4" ht="14.25" thickBot="1" x14ac:dyDescent="0.25">
      <c r="A134" s="118" t="s">
        <v>5</v>
      </c>
      <c r="B134" s="127">
        <v>98</v>
      </c>
      <c r="C134" s="128">
        <f>C133</f>
        <v>1562318.45</v>
      </c>
      <c r="D134" s="150"/>
    </row>
    <row r="135" spans="1:4" x14ac:dyDescent="0.2">
      <c r="A135" s="168" t="s">
        <v>122</v>
      </c>
      <c r="B135" s="169"/>
      <c r="C135" s="170"/>
      <c r="D135" s="150"/>
    </row>
    <row r="136" spans="1:4" x14ac:dyDescent="0.2">
      <c r="A136" s="115" t="s">
        <v>40</v>
      </c>
      <c r="B136" s="123">
        <v>580</v>
      </c>
      <c r="C136" s="124">
        <v>18908498.799999997</v>
      </c>
      <c r="D136" s="150"/>
    </row>
    <row r="137" spans="1:4" x14ac:dyDescent="0.2">
      <c r="A137" s="115" t="s">
        <v>43</v>
      </c>
      <c r="B137" s="123">
        <v>600</v>
      </c>
      <c r="C137" s="124">
        <v>9013903.3200000003</v>
      </c>
      <c r="D137" s="150"/>
    </row>
    <row r="138" spans="1:4" x14ac:dyDescent="0.2">
      <c r="A138" s="115" t="s">
        <v>44</v>
      </c>
      <c r="B138" s="123">
        <v>900</v>
      </c>
      <c r="C138" s="124">
        <v>28888690.800000001</v>
      </c>
      <c r="D138" s="150"/>
    </row>
    <row r="139" spans="1:4" x14ac:dyDescent="0.2">
      <c r="A139" s="115" t="s">
        <v>45</v>
      </c>
      <c r="B139" s="123">
        <v>580</v>
      </c>
      <c r="C139" s="124">
        <v>6414562.1999999993</v>
      </c>
      <c r="D139" s="150"/>
    </row>
    <row r="140" spans="1:4" x14ac:dyDescent="0.2">
      <c r="A140" s="115" t="s">
        <v>47</v>
      </c>
      <c r="B140" s="123">
        <v>600</v>
      </c>
      <c r="C140" s="124">
        <v>19560516.000000004</v>
      </c>
      <c r="D140" s="150"/>
    </row>
    <row r="141" spans="1:4" x14ac:dyDescent="0.2">
      <c r="A141" s="115" t="s">
        <v>48</v>
      </c>
      <c r="B141" s="123">
        <v>600</v>
      </c>
      <c r="C141" s="124">
        <v>3940200</v>
      </c>
      <c r="D141" s="150"/>
    </row>
    <row r="142" spans="1:4" s="117" customFormat="1" ht="13.5" x14ac:dyDescent="0.2">
      <c r="A142" s="116" t="s">
        <v>49</v>
      </c>
      <c r="B142" s="125">
        <v>3860</v>
      </c>
      <c r="C142" s="126">
        <f>SUM(C136:C141)</f>
        <v>86726371.120000005</v>
      </c>
      <c r="D142" s="150"/>
    </row>
    <row r="143" spans="1:4" x14ac:dyDescent="0.2">
      <c r="A143" s="115" t="s">
        <v>66</v>
      </c>
      <c r="B143" s="123">
        <v>3576</v>
      </c>
      <c r="C143" s="124">
        <v>273798269.48000002</v>
      </c>
      <c r="D143" s="150"/>
    </row>
    <row r="144" spans="1:4" s="117" customFormat="1" ht="13.5" x14ac:dyDescent="0.2">
      <c r="A144" s="116" t="s">
        <v>69</v>
      </c>
      <c r="B144" s="125">
        <v>3576</v>
      </c>
      <c r="C144" s="126">
        <f>SUM(C143)</f>
        <v>273798269.48000002</v>
      </c>
      <c r="D144" s="150"/>
    </row>
    <row r="145" spans="1:4" x14ac:dyDescent="0.2">
      <c r="A145" s="115" t="s">
        <v>86</v>
      </c>
      <c r="B145" s="123">
        <v>200</v>
      </c>
      <c r="C145" s="124">
        <v>32331327</v>
      </c>
      <c r="D145" s="150"/>
    </row>
    <row r="146" spans="1:4" s="117" customFormat="1" ht="14.25" thickBot="1" x14ac:dyDescent="0.25">
      <c r="A146" s="116" t="s">
        <v>94</v>
      </c>
      <c r="B146" s="125">
        <v>200</v>
      </c>
      <c r="C146" s="126">
        <f>SUM(C145)</f>
        <v>32331327</v>
      </c>
      <c r="D146" s="150"/>
    </row>
    <row r="147" spans="1:4" ht="14.25" thickBot="1" x14ac:dyDescent="0.25">
      <c r="A147" s="118" t="s">
        <v>5</v>
      </c>
      <c r="B147" s="127">
        <v>7636</v>
      </c>
      <c r="C147" s="128">
        <f>C142+C144+C146</f>
        <v>392855967.60000002</v>
      </c>
      <c r="D147" s="150"/>
    </row>
    <row r="148" spans="1:4" x14ac:dyDescent="0.2">
      <c r="A148" s="168" t="s">
        <v>123</v>
      </c>
      <c r="B148" s="169"/>
      <c r="C148" s="170"/>
      <c r="D148" s="150"/>
    </row>
    <row r="149" spans="1:4" ht="25.5" x14ac:dyDescent="0.2">
      <c r="A149" s="115" t="s">
        <v>67</v>
      </c>
      <c r="B149" s="123">
        <v>114</v>
      </c>
      <c r="C149" s="124">
        <v>1493767.68</v>
      </c>
      <c r="D149" s="150"/>
    </row>
    <row r="150" spans="1:4" s="117" customFormat="1" ht="14.25" thickBot="1" x14ac:dyDescent="0.25">
      <c r="A150" s="116" t="s">
        <v>69</v>
      </c>
      <c r="B150" s="125">
        <v>114</v>
      </c>
      <c r="C150" s="126">
        <f>SUM(C149)</f>
        <v>1493767.68</v>
      </c>
      <c r="D150" s="150"/>
    </row>
    <row r="151" spans="1:4" ht="14.25" thickBot="1" x14ac:dyDescent="0.25">
      <c r="A151" s="118" t="s">
        <v>5</v>
      </c>
      <c r="B151" s="127">
        <v>114</v>
      </c>
      <c r="C151" s="128">
        <f>C150</f>
        <v>1493767.68</v>
      </c>
      <c r="D151" s="150"/>
    </row>
    <row r="152" spans="1:4" x14ac:dyDescent="0.2">
      <c r="A152" s="168" t="s">
        <v>124</v>
      </c>
      <c r="B152" s="169"/>
      <c r="C152" s="170"/>
      <c r="D152" s="150"/>
    </row>
    <row r="153" spans="1:4" x14ac:dyDescent="0.2">
      <c r="A153" s="115" t="s">
        <v>42</v>
      </c>
      <c r="B153" s="123">
        <v>240</v>
      </c>
      <c r="C153" s="124">
        <v>2079446.1399999997</v>
      </c>
      <c r="D153" s="150"/>
    </row>
    <row r="154" spans="1:4" x14ac:dyDescent="0.2">
      <c r="A154" s="115" t="s">
        <v>43</v>
      </c>
      <c r="B154" s="123">
        <v>61</v>
      </c>
      <c r="C154" s="124">
        <v>844661.36999999988</v>
      </c>
      <c r="D154" s="150"/>
    </row>
    <row r="155" spans="1:4" s="117" customFormat="1" ht="13.5" x14ac:dyDescent="0.2">
      <c r="A155" s="116" t="s">
        <v>49</v>
      </c>
      <c r="B155" s="125">
        <v>301</v>
      </c>
      <c r="C155" s="126">
        <f>SUM(C153:C154)</f>
        <v>2924107.51</v>
      </c>
      <c r="D155" s="150"/>
    </row>
    <row r="156" spans="1:4" x14ac:dyDescent="0.2">
      <c r="A156" s="115" t="s">
        <v>50</v>
      </c>
      <c r="B156" s="123">
        <v>11</v>
      </c>
      <c r="C156" s="124">
        <v>112040.57</v>
      </c>
      <c r="D156" s="150"/>
    </row>
    <row r="157" spans="1:4" s="117" customFormat="1" ht="14.25" thickBot="1" x14ac:dyDescent="0.25">
      <c r="A157" s="116" t="s">
        <v>52</v>
      </c>
      <c r="B157" s="125">
        <v>11</v>
      </c>
      <c r="C157" s="126">
        <f>SUM(C156)</f>
        <v>112040.57</v>
      </c>
      <c r="D157" s="150"/>
    </row>
    <row r="158" spans="1:4" ht="14.25" thickBot="1" x14ac:dyDescent="0.25">
      <c r="A158" s="118" t="s">
        <v>5</v>
      </c>
      <c r="B158" s="127">
        <v>312</v>
      </c>
      <c r="C158" s="128">
        <f>C155+C157</f>
        <v>3036148.0799999996</v>
      </c>
      <c r="D158" s="150"/>
    </row>
    <row r="159" spans="1:4" x14ac:dyDescent="0.2">
      <c r="A159" s="168" t="s">
        <v>125</v>
      </c>
      <c r="B159" s="169"/>
      <c r="C159" s="170"/>
      <c r="D159" s="150"/>
    </row>
    <row r="160" spans="1:4" x14ac:dyDescent="0.2">
      <c r="A160" s="115" t="s">
        <v>42</v>
      </c>
      <c r="B160" s="123">
        <v>130</v>
      </c>
      <c r="C160" s="124">
        <v>565782.1</v>
      </c>
      <c r="D160" s="150"/>
    </row>
    <row r="161" spans="1:4" s="117" customFormat="1" ht="13.5" x14ac:dyDescent="0.2">
      <c r="A161" s="116" t="s">
        <v>49</v>
      </c>
      <c r="B161" s="125">
        <v>130</v>
      </c>
      <c r="C161" s="126">
        <f>SUM(C160)</f>
        <v>565782.1</v>
      </c>
      <c r="D161" s="150"/>
    </row>
    <row r="162" spans="1:4" x14ac:dyDescent="0.2">
      <c r="A162" s="115" t="s">
        <v>50</v>
      </c>
      <c r="B162" s="123">
        <v>15</v>
      </c>
      <c r="C162" s="124">
        <v>65282.549999999988</v>
      </c>
      <c r="D162" s="150"/>
    </row>
    <row r="163" spans="1:4" s="117" customFormat="1" ht="13.5" x14ac:dyDescent="0.2">
      <c r="A163" s="116" t="s">
        <v>52</v>
      </c>
      <c r="B163" s="125">
        <v>15</v>
      </c>
      <c r="C163" s="126">
        <f>SUM(C162)</f>
        <v>65282.549999999988</v>
      </c>
      <c r="D163" s="150"/>
    </row>
    <row r="164" spans="1:4" ht="25.5" x14ac:dyDescent="0.2">
      <c r="A164" s="115" t="s">
        <v>67</v>
      </c>
      <c r="B164" s="123">
        <v>345</v>
      </c>
      <c r="C164" s="124">
        <v>1787500.1999999995</v>
      </c>
      <c r="D164" s="150"/>
    </row>
    <row r="165" spans="1:4" x14ac:dyDescent="0.2">
      <c r="A165" s="115" t="s">
        <v>68</v>
      </c>
      <c r="B165" s="123">
        <v>700</v>
      </c>
      <c r="C165" s="124">
        <v>35710136.000000007</v>
      </c>
      <c r="D165" s="150"/>
    </row>
    <row r="166" spans="1:4" s="117" customFormat="1" ht="13.5" x14ac:dyDescent="0.2">
      <c r="A166" s="116" t="s">
        <v>69</v>
      </c>
      <c r="B166" s="125">
        <v>1045</v>
      </c>
      <c r="C166" s="126">
        <f>SUM(C164:C165)</f>
        <v>37497636.20000001</v>
      </c>
      <c r="D166" s="150"/>
    </row>
    <row r="167" spans="1:4" x14ac:dyDescent="0.2">
      <c r="A167" s="115" t="s">
        <v>79</v>
      </c>
      <c r="B167" s="123">
        <v>200</v>
      </c>
      <c r="C167" s="124">
        <v>8197707.4000000013</v>
      </c>
      <c r="D167" s="150"/>
    </row>
    <row r="168" spans="1:4" x14ac:dyDescent="0.2">
      <c r="A168" s="115" t="s">
        <v>126</v>
      </c>
      <c r="B168" s="123">
        <v>750</v>
      </c>
      <c r="C168" s="124">
        <v>30947294.100000005</v>
      </c>
      <c r="D168" s="150"/>
    </row>
    <row r="169" spans="1:4" x14ac:dyDescent="0.2">
      <c r="A169" s="115" t="s">
        <v>127</v>
      </c>
      <c r="B169" s="123">
        <v>400</v>
      </c>
      <c r="C169" s="124">
        <v>16743588.700000001</v>
      </c>
      <c r="D169" s="150"/>
    </row>
    <row r="170" spans="1:4" s="117" customFormat="1" ht="14.25" thickBot="1" x14ac:dyDescent="0.25">
      <c r="A170" s="116" t="s">
        <v>94</v>
      </c>
      <c r="B170" s="125">
        <v>1350</v>
      </c>
      <c r="C170" s="126">
        <f>SUM(C167:C169)</f>
        <v>55888590.20000001</v>
      </c>
      <c r="D170" s="150"/>
    </row>
    <row r="171" spans="1:4" ht="14.25" thickBot="1" x14ac:dyDescent="0.25">
      <c r="A171" s="118" t="s">
        <v>5</v>
      </c>
      <c r="B171" s="127">
        <v>2540</v>
      </c>
      <c r="C171" s="128">
        <f>C161+C163+C166+C170</f>
        <v>94017291.050000012</v>
      </c>
      <c r="D171" s="150"/>
    </row>
    <row r="172" spans="1:4" x14ac:dyDescent="0.2">
      <c r="A172" s="168" t="s">
        <v>128</v>
      </c>
      <c r="B172" s="169"/>
      <c r="C172" s="170"/>
      <c r="D172" s="150"/>
    </row>
    <row r="173" spans="1:4" x14ac:dyDescent="0.2">
      <c r="A173" s="115" t="s">
        <v>8</v>
      </c>
      <c r="B173" s="123">
        <v>31</v>
      </c>
      <c r="C173" s="124">
        <v>284086.80000000005</v>
      </c>
      <c r="D173" s="150"/>
    </row>
    <row r="174" spans="1:4" x14ac:dyDescent="0.2">
      <c r="A174" s="115" t="s">
        <v>10</v>
      </c>
      <c r="B174" s="123">
        <v>28</v>
      </c>
      <c r="C174" s="124">
        <v>252330.28000000006</v>
      </c>
      <c r="D174" s="150"/>
    </row>
    <row r="175" spans="1:4" x14ac:dyDescent="0.2">
      <c r="A175" s="115" t="s">
        <v>11</v>
      </c>
      <c r="B175" s="123">
        <v>31</v>
      </c>
      <c r="C175" s="124">
        <v>310678.27999999991</v>
      </c>
      <c r="D175" s="150"/>
    </row>
    <row r="176" spans="1:4" x14ac:dyDescent="0.2">
      <c r="A176" s="115" t="s">
        <v>13</v>
      </c>
      <c r="B176" s="123">
        <v>135</v>
      </c>
      <c r="C176" s="124">
        <v>955565.09999999986</v>
      </c>
      <c r="D176" s="150"/>
    </row>
    <row r="177" spans="1:4" x14ac:dyDescent="0.2">
      <c r="A177" s="115" t="s">
        <v>16</v>
      </c>
      <c r="B177" s="123">
        <v>30</v>
      </c>
      <c r="C177" s="124">
        <v>260652.03000000003</v>
      </c>
      <c r="D177" s="150"/>
    </row>
    <row r="178" spans="1:4" x14ac:dyDescent="0.2">
      <c r="A178" s="115" t="s">
        <v>17</v>
      </c>
      <c r="B178" s="123">
        <v>24</v>
      </c>
      <c r="C178" s="124">
        <v>206225.96000000002</v>
      </c>
      <c r="D178" s="150"/>
    </row>
    <row r="179" spans="1:4" x14ac:dyDescent="0.2">
      <c r="A179" s="115" t="s">
        <v>18</v>
      </c>
      <c r="B179" s="123">
        <v>82</v>
      </c>
      <c r="C179" s="124">
        <v>772486.62</v>
      </c>
      <c r="D179" s="150"/>
    </row>
    <row r="180" spans="1:4" s="117" customFormat="1" ht="13.5" x14ac:dyDescent="0.2">
      <c r="A180" s="116" t="s">
        <v>21</v>
      </c>
      <c r="B180" s="125">
        <v>136</v>
      </c>
      <c r="C180" s="126">
        <f>C177+C178+C179</f>
        <v>1239364.6100000001</v>
      </c>
      <c r="D180" s="150"/>
    </row>
    <row r="181" spans="1:4" x14ac:dyDescent="0.2">
      <c r="A181" s="115" t="s">
        <v>22</v>
      </c>
      <c r="B181" s="123">
        <v>46</v>
      </c>
      <c r="C181" s="124">
        <v>462000.0799999999</v>
      </c>
      <c r="D181" s="150"/>
    </row>
    <row r="182" spans="1:4" x14ac:dyDescent="0.2">
      <c r="A182" s="115" t="s">
        <v>26</v>
      </c>
      <c r="B182" s="123">
        <v>82</v>
      </c>
      <c r="C182" s="124">
        <v>711747.41</v>
      </c>
      <c r="D182" s="150"/>
    </row>
    <row r="183" spans="1:4" x14ac:dyDescent="0.2">
      <c r="A183" s="115" t="s">
        <v>27</v>
      </c>
      <c r="B183" s="123">
        <v>125</v>
      </c>
      <c r="C183" s="124">
        <v>1075990.6000000001</v>
      </c>
      <c r="D183" s="150"/>
    </row>
    <row r="184" spans="1:4" x14ac:dyDescent="0.2">
      <c r="A184" s="115" t="s">
        <v>28</v>
      </c>
      <c r="B184" s="123">
        <v>37</v>
      </c>
      <c r="C184" s="124">
        <v>307712.90000000002</v>
      </c>
      <c r="D184" s="150"/>
    </row>
    <row r="185" spans="1:4" x14ac:dyDescent="0.2">
      <c r="A185" s="115" t="s">
        <v>30</v>
      </c>
      <c r="B185" s="123">
        <v>26</v>
      </c>
      <c r="C185" s="124">
        <v>228417.36000000004</v>
      </c>
      <c r="D185" s="150"/>
    </row>
    <row r="186" spans="1:4" x14ac:dyDescent="0.2">
      <c r="A186" s="115" t="s">
        <v>32</v>
      </c>
      <c r="B186" s="123">
        <v>60</v>
      </c>
      <c r="C186" s="124">
        <v>516043.15000000008</v>
      </c>
      <c r="D186" s="150"/>
    </row>
    <row r="187" spans="1:4" x14ac:dyDescent="0.2">
      <c r="A187" s="115" t="s">
        <v>33</v>
      </c>
      <c r="B187" s="123">
        <v>45</v>
      </c>
      <c r="C187" s="124">
        <v>994304.25</v>
      </c>
      <c r="D187" s="150"/>
    </row>
    <row r="188" spans="1:4" x14ac:dyDescent="0.2">
      <c r="A188" s="115" t="s">
        <v>35</v>
      </c>
      <c r="B188" s="123">
        <v>72</v>
      </c>
      <c r="C188" s="124">
        <v>567504.18000000017</v>
      </c>
      <c r="D188" s="150"/>
    </row>
    <row r="189" spans="1:4" s="117" customFormat="1" ht="13.5" x14ac:dyDescent="0.2">
      <c r="A189" s="116" t="s">
        <v>36</v>
      </c>
      <c r="B189" s="125">
        <v>854</v>
      </c>
      <c r="C189" s="126">
        <f>SUM(C173:C188)-C180</f>
        <v>7905745.0000000028</v>
      </c>
      <c r="D189" s="150"/>
    </row>
    <row r="190" spans="1:4" x14ac:dyDescent="0.2">
      <c r="A190" s="115" t="s">
        <v>39</v>
      </c>
      <c r="B190" s="123">
        <v>1536</v>
      </c>
      <c r="C190" s="124">
        <v>18414900.620000001</v>
      </c>
      <c r="D190" s="150"/>
    </row>
    <row r="191" spans="1:4" x14ac:dyDescent="0.2">
      <c r="A191" s="115" t="s">
        <v>42</v>
      </c>
      <c r="B191" s="123">
        <v>2071</v>
      </c>
      <c r="C191" s="124">
        <v>22207241.529999997</v>
      </c>
      <c r="D191" s="150"/>
    </row>
    <row r="192" spans="1:4" s="117" customFormat="1" ht="13.5" x14ac:dyDescent="0.2">
      <c r="A192" s="116" t="s">
        <v>49</v>
      </c>
      <c r="B192" s="125">
        <v>3607</v>
      </c>
      <c r="C192" s="126">
        <f>SUM(C190:C191)</f>
        <v>40622142.149999999</v>
      </c>
      <c r="D192" s="150"/>
    </row>
    <row r="193" spans="1:4" x14ac:dyDescent="0.2">
      <c r="A193" s="115" t="s">
        <v>50</v>
      </c>
      <c r="B193" s="123">
        <v>34</v>
      </c>
      <c r="C193" s="124">
        <v>341813.00999999995</v>
      </c>
      <c r="D193" s="150"/>
    </row>
    <row r="194" spans="1:4" s="117" customFormat="1" ht="13.5" x14ac:dyDescent="0.2">
      <c r="A194" s="116" t="s">
        <v>52</v>
      </c>
      <c r="B194" s="125">
        <v>34</v>
      </c>
      <c r="C194" s="126">
        <f>SUM(C193)</f>
        <v>341813.00999999995</v>
      </c>
      <c r="D194" s="150"/>
    </row>
    <row r="195" spans="1:4" ht="25.5" x14ac:dyDescent="0.2">
      <c r="A195" s="115" t="s">
        <v>67</v>
      </c>
      <c r="B195" s="123">
        <v>526</v>
      </c>
      <c r="C195" s="124">
        <v>22702107.699999996</v>
      </c>
      <c r="D195" s="150"/>
    </row>
    <row r="196" spans="1:4" s="117" customFormat="1" ht="14.25" thickBot="1" x14ac:dyDescent="0.25">
      <c r="A196" s="116" t="s">
        <v>69</v>
      </c>
      <c r="B196" s="125">
        <v>526</v>
      </c>
      <c r="C196" s="126">
        <f>SUM(C195)</f>
        <v>22702107.699999996</v>
      </c>
      <c r="D196" s="150"/>
    </row>
    <row r="197" spans="1:4" ht="14.25" thickBot="1" x14ac:dyDescent="0.25">
      <c r="A197" s="118" t="s">
        <v>5</v>
      </c>
      <c r="B197" s="127">
        <v>5021</v>
      </c>
      <c r="C197" s="128">
        <f>C189+C192+C194+C196</f>
        <v>71571807.859999985</v>
      </c>
      <c r="D197" s="150"/>
    </row>
    <row r="198" spans="1:4" x14ac:dyDescent="0.2">
      <c r="A198" s="171" t="s">
        <v>129</v>
      </c>
      <c r="B198" s="172"/>
      <c r="C198" s="173"/>
      <c r="D198" s="150"/>
    </row>
    <row r="199" spans="1:4" x14ac:dyDescent="0.2">
      <c r="A199" s="115" t="s">
        <v>57</v>
      </c>
      <c r="B199" s="123">
        <v>0</v>
      </c>
      <c r="C199" s="124"/>
      <c r="D199" s="150"/>
    </row>
    <row r="200" spans="1:4" s="117" customFormat="1" ht="14.25" thickBot="1" x14ac:dyDescent="0.25">
      <c r="A200" s="116" t="s">
        <v>69</v>
      </c>
      <c r="B200" s="125">
        <v>0</v>
      </c>
      <c r="C200" s="126">
        <f>SUM(C199)</f>
        <v>0</v>
      </c>
      <c r="D200" s="150"/>
    </row>
    <row r="201" spans="1:4" ht="14.25" thickBot="1" x14ac:dyDescent="0.25">
      <c r="A201" s="118" t="s">
        <v>5</v>
      </c>
      <c r="B201" s="127">
        <v>0</v>
      </c>
      <c r="C201" s="128">
        <f>C200</f>
        <v>0</v>
      </c>
      <c r="D201" s="150"/>
    </row>
    <row r="202" spans="1:4" x14ac:dyDescent="0.2">
      <c r="A202" s="168" t="s">
        <v>130</v>
      </c>
      <c r="B202" s="169"/>
      <c r="C202" s="170"/>
      <c r="D202" s="150"/>
    </row>
    <row r="203" spans="1:4" x14ac:dyDescent="0.2">
      <c r="A203" s="115" t="s">
        <v>68</v>
      </c>
      <c r="B203" s="123">
        <v>120</v>
      </c>
      <c r="C203" s="124">
        <v>2350386</v>
      </c>
      <c r="D203" s="150"/>
    </row>
    <row r="204" spans="1:4" s="117" customFormat="1" ht="14.25" thickBot="1" x14ac:dyDescent="0.25">
      <c r="A204" s="116" t="s">
        <v>69</v>
      </c>
      <c r="B204" s="125">
        <v>120</v>
      </c>
      <c r="C204" s="126">
        <f>SUM(C203)</f>
        <v>2350386</v>
      </c>
      <c r="D204" s="150"/>
    </row>
    <row r="205" spans="1:4" ht="14.25" thickBot="1" x14ac:dyDescent="0.25">
      <c r="A205" s="118" t="s">
        <v>5</v>
      </c>
      <c r="B205" s="127">
        <v>120</v>
      </c>
      <c r="C205" s="128">
        <f>C204</f>
        <v>2350386</v>
      </c>
      <c r="D205" s="150"/>
    </row>
    <row r="206" spans="1:4" x14ac:dyDescent="0.2">
      <c r="A206" s="168" t="s">
        <v>131</v>
      </c>
      <c r="B206" s="169"/>
      <c r="C206" s="170"/>
      <c r="D206" s="150"/>
    </row>
    <row r="207" spans="1:4" x14ac:dyDescent="0.2">
      <c r="A207" s="115" t="s">
        <v>66</v>
      </c>
      <c r="B207" s="123">
        <v>368</v>
      </c>
      <c r="C207" s="124">
        <v>33225171.140000001</v>
      </c>
      <c r="D207" s="150"/>
    </row>
    <row r="208" spans="1:4" s="117" customFormat="1" ht="13.5" x14ac:dyDescent="0.2">
      <c r="A208" s="116" t="s">
        <v>69</v>
      </c>
      <c r="B208" s="125">
        <v>368</v>
      </c>
      <c r="C208" s="126">
        <f>SUM(C207)</f>
        <v>33225171.140000001</v>
      </c>
      <c r="D208" s="150"/>
    </row>
    <row r="209" spans="1:4" x14ac:dyDescent="0.2">
      <c r="A209" s="115" t="s">
        <v>132</v>
      </c>
      <c r="B209" s="123">
        <v>325</v>
      </c>
      <c r="C209" s="124">
        <v>19104920.350000001</v>
      </c>
      <c r="D209" s="150"/>
    </row>
    <row r="210" spans="1:4" s="117" customFormat="1" ht="14.25" thickBot="1" x14ac:dyDescent="0.25">
      <c r="A210" s="116" t="s">
        <v>94</v>
      </c>
      <c r="B210" s="125">
        <v>325</v>
      </c>
      <c r="C210" s="126">
        <f>SUM(C209)</f>
        <v>19104920.350000001</v>
      </c>
      <c r="D210" s="150"/>
    </row>
    <row r="211" spans="1:4" ht="14.25" thickBot="1" x14ac:dyDescent="0.25">
      <c r="A211" s="118" t="s">
        <v>5</v>
      </c>
      <c r="B211" s="127">
        <v>693</v>
      </c>
      <c r="C211" s="128">
        <f>C208+C210</f>
        <v>52330091.490000002</v>
      </c>
      <c r="D211" s="150"/>
    </row>
    <row r="212" spans="1:4" x14ac:dyDescent="0.2">
      <c r="A212" s="168" t="s">
        <v>133</v>
      </c>
      <c r="B212" s="169"/>
      <c r="C212" s="170"/>
      <c r="D212" s="150"/>
    </row>
    <row r="213" spans="1:4" x14ac:dyDescent="0.2">
      <c r="A213" s="115" t="s">
        <v>39</v>
      </c>
      <c r="B213" s="123">
        <v>277</v>
      </c>
      <c r="C213" s="124">
        <v>5593524.7100000009</v>
      </c>
      <c r="D213" s="150"/>
    </row>
    <row r="214" spans="1:4" s="117" customFormat="1" ht="14.25" thickBot="1" x14ac:dyDescent="0.25">
      <c r="A214" s="116" t="s">
        <v>49</v>
      </c>
      <c r="B214" s="125">
        <v>277</v>
      </c>
      <c r="C214" s="126">
        <f>SUM(C213)</f>
        <v>5593524.7100000009</v>
      </c>
      <c r="D214" s="150"/>
    </row>
    <row r="215" spans="1:4" ht="14.25" thickBot="1" x14ac:dyDescent="0.25">
      <c r="A215" s="118" t="s">
        <v>5</v>
      </c>
      <c r="B215" s="127">
        <v>277</v>
      </c>
      <c r="C215" s="128">
        <f>C214</f>
        <v>5593524.7100000009</v>
      </c>
      <c r="D215" s="150"/>
    </row>
    <row r="216" spans="1:4" x14ac:dyDescent="0.2">
      <c r="A216" s="168" t="s">
        <v>134</v>
      </c>
      <c r="B216" s="169"/>
      <c r="C216" s="170"/>
      <c r="D216" s="150"/>
    </row>
    <row r="217" spans="1:4" x14ac:dyDescent="0.2">
      <c r="A217" s="115" t="s">
        <v>39</v>
      </c>
      <c r="B217" s="123">
        <v>382</v>
      </c>
      <c r="C217" s="124">
        <v>9845263.0800000001</v>
      </c>
      <c r="D217" s="150"/>
    </row>
    <row r="218" spans="1:4" s="117" customFormat="1" ht="13.5" x14ac:dyDescent="0.2">
      <c r="A218" s="116" t="s">
        <v>49</v>
      </c>
      <c r="B218" s="125">
        <v>382</v>
      </c>
      <c r="C218" s="126">
        <f>SUM(C217)</f>
        <v>9845263.0800000001</v>
      </c>
      <c r="D218" s="150"/>
    </row>
    <row r="219" spans="1:4" x14ac:dyDescent="0.2">
      <c r="A219" s="115" t="s">
        <v>62</v>
      </c>
      <c r="B219" s="123">
        <v>805</v>
      </c>
      <c r="C219" s="124">
        <v>24704162</v>
      </c>
      <c r="D219" s="150"/>
    </row>
    <row r="220" spans="1:4" x14ac:dyDescent="0.2">
      <c r="A220" s="115" t="s">
        <v>64</v>
      </c>
      <c r="B220" s="123">
        <v>219</v>
      </c>
      <c r="C220" s="124">
        <v>4336103.03</v>
      </c>
      <c r="D220" s="150"/>
    </row>
    <row r="221" spans="1:4" s="117" customFormat="1" ht="14.25" thickBot="1" x14ac:dyDescent="0.25">
      <c r="A221" s="116" t="s">
        <v>69</v>
      </c>
      <c r="B221" s="125">
        <v>1024</v>
      </c>
      <c r="C221" s="126">
        <f>SUM(C219:C220)</f>
        <v>29040265.030000001</v>
      </c>
      <c r="D221" s="150"/>
    </row>
    <row r="222" spans="1:4" ht="14.25" thickBot="1" x14ac:dyDescent="0.25">
      <c r="A222" s="118" t="s">
        <v>5</v>
      </c>
      <c r="B222" s="127">
        <v>1406</v>
      </c>
      <c r="C222" s="128">
        <f>C218+C221</f>
        <v>38885528.109999999</v>
      </c>
      <c r="D222" s="150"/>
    </row>
    <row r="223" spans="1:4" x14ac:dyDescent="0.2">
      <c r="A223" s="168" t="s">
        <v>135</v>
      </c>
      <c r="B223" s="169"/>
      <c r="C223" s="170"/>
      <c r="D223" s="150"/>
    </row>
    <row r="224" spans="1:4" ht="25.5" x14ac:dyDescent="0.2">
      <c r="A224" s="115" t="s">
        <v>67</v>
      </c>
      <c r="B224" s="123">
        <v>225</v>
      </c>
      <c r="C224" s="124">
        <v>3258150.75</v>
      </c>
      <c r="D224" s="150"/>
    </row>
    <row r="225" spans="1:4" s="117" customFormat="1" ht="14.25" thickBot="1" x14ac:dyDescent="0.25">
      <c r="A225" s="116" t="s">
        <v>69</v>
      </c>
      <c r="B225" s="125">
        <v>225</v>
      </c>
      <c r="C225" s="126">
        <f>SUM(C224)</f>
        <v>3258150.75</v>
      </c>
      <c r="D225" s="150"/>
    </row>
    <row r="226" spans="1:4" ht="14.25" thickBot="1" x14ac:dyDescent="0.25">
      <c r="A226" s="118" t="s">
        <v>5</v>
      </c>
      <c r="B226" s="127">
        <v>225</v>
      </c>
      <c r="C226" s="128">
        <f>C225</f>
        <v>3258150.75</v>
      </c>
      <c r="D226" s="150"/>
    </row>
    <row r="227" spans="1:4" x14ac:dyDescent="0.2">
      <c r="A227" s="168" t="s">
        <v>136</v>
      </c>
      <c r="B227" s="169"/>
      <c r="C227" s="170"/>
      <c r="D227" s="150"/>
    </row>
    <row r="228" spans="1:4" x14ac:dyDescent="0.2">
      <c r="A228" s="115" t="s">
        <v>68</v>
      </c>
      <c r="B228" s="123">
        <v>843</v>
      </c>
      <c r="C228" s="124">
        <v>87264729.840000018</v>
      </c>
      <c r="D228" s="150"/>
    </row>
    <row r="229" spans="1:4" s="117" customFormat="1" ht="13.5" x14ac:dyDescent="0.2">
      <c r="A229" s="116" t="s">
        <v>69</v>
      </c>
      <c r="B229" s="125">
        <v>843</v>
      </c>
      <c r="C229" s="126">
        <f>SUM(C228)</f>
        <v>87264729.840000018</v>
      </c>
      <c r="D229" s="150"/>
    </row>
    <row r="230" spans="1:4" x14ac:dyDescent="0.2">
      <c r="A230" s="115" t="s">
        <v>72</v>
      </c>
      <c r="B230" s="123">
        <v>68</v>
      </c>
      <c r="C230" s="124">
        <v>3904839.3900000011</v>
      </c>
      <c r="D230" s="150"/>
    </row>
    <row r="231" spans="1:4" s="117" customFormat="1" ht="14.25" thickBot="1" x14ac:dyDescent="0.25">
      <c r="A231" s="116" t="s">
        <v>73</v>
      </c>
      <c r="B231" s="125">
        <v>68</v>
      </c>
      <c r="C231" s="126">
        <f>SUM(C230)</f>
        <v>3904839.3900000011</v>
      </c>
      <c r="D231" s="150"/>
    </row>
    <row r="232" spans="1:4" ht="14.25" thickBot="1" x14ac:dyDescent="0.25">
      <c r="A232" s="118" t="s">
        <v>5</v>
      </c>
      <c r="B232" s="127">
        <v>911</v>
      </c>
      <c r="C232" s="128">
        <f>C229+C231</f>
        <v>91169569.230000019</v>
      </c>
      <c r="D232" s="150"/>
    </row>
    <row r="233" spans="1:4" x14ac:dyDescent="0.2">
      <c r="A233" s="168" t="s">
        <v>137</v>
      </c>
      <c r="B233" s="169"/>
      <c r="C233" s="170"/>
      <c r="D233" s="150"/>
    </row>
    <row r="234" spans="1:4" x14ac:dyDescent="0.2">
      <c r="A234" s="115" t="s">
        <v>8</v>
      </c>
      <c r="B234" s="129">
        <v>205</v>
      </c>
      <c r="C234" s="124">
        <v>2034903.3300000005</v>
      </c>
      <c r="D234" s="150"/>
    </row>
    <row r="235" spans="1:4" x14ac:dyDescent="0.2">
      <c r="A235" s="115" t="s">
        <v>9</v>
      </c>
      <c r="B235" s="129">
        <v>1310</v>
      </c>
      <c r="C235" s="124">
        <v>12608129.619999997</v>
      </c>
      <c r="D235" s="150"/>
    </row>
    <row r="236" spans="1:4" x14ac:dyDescent="0.2">
      <c r="A236" s="115" t="s">
        <v>10</v>
      </c>
      <c r="B236" s="129">
        <v>190</v>
      </c>
      <c r="C236" s="124">
        <v>1877913.7199999997</v>
      </c>
      <c r="D236" s="150"/>
    </row>
    <row r="237" spans="1:4" x14ac:dyDescent="0.2">
      <c r="A237" s="115" t="s">
        <v>11</v>
      </c>
      <c r="B237" s="129">
        <v>1015</v>
      </c>
      <c r="C237" s="124">
        <v>10375465.99</v>
      </c>
      <c r="D237" s="150"/>
    </row>
    <row r="238" spans="1:4" x14ac:dyDescent="0.2">
      <c r="A238" s="115" t="s">
        <v>12</v>
      </c>
      <c r="B238" s="129">
        <v>751</v>
      </c>
      <c r="C238" s="124">
        <v>8120037.0699999994</v>
      </c>
      <c r="D238" s="151"/>
    </row>
    <row r="239" spans="1:4" x14ac:dyDescent="0.2">
      <c r="A239" s="115" t="s">
        <v>13</v>
      </c>
      <c r="B239" s="129">
        <v>194</v>
      </c>
      <c r="C239" s="124">
        <v>2004103.4199999995</v>
      </c>
      <c r="D239" s="150"/>
    </row>
    <row r="240" spans="1:4" x14ac:dyDescent="0.2">
      <c r="A240" s="115" t="s">
        <v>14</v>
      </c>
      <c r="B240" s="129">
        <v>567</v>
      </c>
      <c r="C240" s="124">
        <v>6273153.2699999996</v>
      </c>
      <c r="D240" s="150"/>
    </row>
    <row r="241" spans="1:4" x14ac:dyDescent="0.2">
      <c r="A241" s="115" t="s">
        <v>15</v>
      </c>
      <c r="B241" s="129">
        <v>165</v>
      </c>
      <c r="C241" s="124">
        <v>1262608.0499999998</v>
      </c>
      <c r="D241" s="150"/>
    </row>
    <row r="242" spans="1:4" x14ac:dyDescent="0.2">
      <c r="A242" s="115" t="s">
        <v>16</v>
      </c>
      <c r="B242" s="129">
        <v>168</v>
      </c>
      <c r="C242" s="124">
        <v>1437747.09</v>
      </c>
      <c r="D242" s="150"/>
    </row>
    <row r="243" spans="1:4" x14ac:dyDescent="0.2">
      <c r="A243" s="115" t="s">
        <v>17</v>
      </c>
      <c r="B243" s="129">
        <v>462</v>
      </c>
      <c r="C243" s="124">
        <v>4447633.4799999986</v>
      </c>
      <c r="D243" s="150"/>
    </row>
    <row r="244" spans="1:4" x14ac:dyDescent="0.2">
      <c r="A244" s="115" t="s">
        <v>18</v>
      </c>
      <c r="B244" s="129">
        <v>129</v>
      </c>
      <c r="C244" s="124">
        <v>1183408.1400000001</v>
      </c>
      <c r="D244" s="150"/>
    </row>
    <row r="245" spans="1:4" x14ac:dyDescent="0.2">
      <c r="A245" s="115" t="s">
        <v>19</v>
      </c>
      <c r="B245" s="129">
        <v>183</v>
      </c>
      <c r="C245" s="124">
        <v>1526225.3900000004</v>
      </c>
      <c r="D245" s="150"/>
    </row>
    <row r="246" spans="1:4" x14ac:dyDescent="0.2">
      <c r="A246" s="115" t="s">
        <v>20</v>
      </c>
      <c r="B246" s="129">
        <v>148</v>
      </c>
      <c r="C246" s="124">
        <v>1237547.2</v>
      </c>
      <c r="D246" s="150"/>
    </row>
    <row r="247" spans="1:4" s="117" customFormat="1" ht="13.5" x14ac:dyDescent="0.2">
      <c r="A247" s="116" t="s">
        <v>21</v>
      </c>
      <c r="B247" s="130">
        <v>1255</v>
      </c>
      <c r="C247" s="126">
        <f>C241+C242+C243+C244+C245+C246</f>
        <v>11095169.349999998</v>
      </c>
      <c r="D247" s="150"/>
    </row>
    <row r="248" spans="1:4" x14ac:dyDescent="0.2">
      <c r="A248" s="115" t="s">
        <v>22</v>
      </c>
      <c r="B248" s="129">
        <v>542</v>
      </c>
      <c r="C248" s="124">
        <v>5356854.8099999996</v>
      </c>
      <c r="D248" s="150"/>
    </row>
    <row r="249" spans="1:4" x14ac:dyDescent="0.2">
      <c r="A249" s="115" t="s">
        <v>23</v>
      </c>
      <c r="B249" s="129">
        <v>310</v>
      </c>
      <c r="C249" s="124">
        <v>2913946.35</v>
      </c>
      <c r="D249" s="150"/>
    </row>
    <row r="250" spans="1:4" x14ac:dyDescent="0.2">
      <c r="A250" s="115" t="s">
        <v>24</v>
      </c>
      <c r="B250" s="129">
        <v>820</v>
      </c>
      <c r="C250" s="124">
        <v>7655357.6500000004</v>
      </c>
      <c r="D250" s="150"/>
    </row>
    <row r="251" spans="1:4" x14ac:dyDescent="0.2">
      <c r="A251" s="115" t="s">
        <v>25</v>
      </c>
      <c r="B251" s="129">
        <v>325</v>
      </c>
      <c r="C251" s="124">
        <v>2616085.75</v>
      </c>
      <c r="D251" s="150"/>
    </row>
    <row r="252" spans="1:4" x14ac:dyDescent="0.2">
      <c r="A252" s="115" t="s">
        <v>26</v>
      </c>
      <c r="B252" s="129">
        <v>218</v>
      </c>
      <c r="C252" s="124">
        <v>1680990.44</v>
      </c>
      <c r="D252" s="150"/>
    </row>
    <row r="253" spans="1:4" x14ac:dyDescent="0.2">
      <c r="A253" s="115" t="s">
        <v>27</v>
      </c>
      <c r="B253" s="129">
        <v>250</v>
      </c>
      <c r="C253" s="124">
        <v>2064651.17</v>
      </c>
      <c r="D253" s="150"/>
    </row>
    <row r="254" spans="1:4" x14ac:dyDescent="0.2">
      <c r="A254" s="115" t="s">
        <v>28</v>
      </c>
      <c r="B254" s="129">
        <v>306</v>
      </c>
      <c r="C254" s="124">
        <v>2515842.2799999998</v>
      </c>
      <c r="D254" s="150"/>
    </row>
    <row r="255" spans="1:4" x14ac:dyDescent="0.2">
      <c r="A255" s="115" t="s">
        <v>29</v>
      </c>
      <c r="B255" s="129">
        <v>573</v>
      </c>
      <c r="C255" s="124">
        <v>5039432.1400000006</v>
      </c>
      <c r="D255" s="150"/>
    </row>
    <row r="256" spans="1:4" x14ac:dyDescent="0.2">
      <c r="A256" s="115" t="s">
        <v>30</v>
      </c>
      <c r="B256" s="129">
        <v>302</v>
      </c>
      <c r="C256" s="124">
        <v>2567111.7300000004</v>
      </c>
      <c r="D256" s="150"/>
    </row>
    <row r="257" spans="1:4" x14ac:dyDescent="0.2">
      <c r="A257" s="115" t="s">
        <v>31</v>
      </c>
      <c r="B257" s="129">
        <v>551</v>
      </c>
      <c r="C257" s="124">
        <v>4259006.51</v>
      </c>
      <c r="D257" s="150"/>
    </row>
    <row r="258" spans="1:4" x14ac:dyDescent="0.2">
      <c r="A258" s="115" t="s">
        <v>32</v>
      </c>
      <c r="B258" s="129">
        <v>1201</v>
      </c>
      <c r="C258" s="124">
        <v>10060882.15</v>
      </c>
      <c r="D258" s="150"/>
    </row>
    <row r="259" spans="1:4" x14ac:dyDescent="0.2">
      <c r="A259" s="115" t="s">
        <v>33</v>
      </c>
      <c r="B259" s="129">
        <v>482</v>
      </c>
      <c r="C259" s="124">
        <v>3722015.7</v>
      </c>
      <c r="D259" s="150"/>
    </row>
    <row r="260" spans="1:4" x14ac:dyDescent="0.2">
      <c r="A260" s="115" t="s">
        <v>34</v>
      </c>
      <c r="B260" s="129">
        <v>920</v>
      </c>
      <c r="C260" s="124">
        <v>7312317.9499999993</v>
      </c>
      <c r="D260" s="150"/>
    </row>
    <row r="261" spans="1:4" x14ac:dyDescent="0.2">
      <c r="A261" s="115" t="s">
        <v>35</v>
      </c>
      <c r="B261" s="129">
        <v>516</v>
      </c>
      <c r="C261" s="124">
        <v>4838371.41</v>
      </c>
      <c r="D261" s="150"/>
    </row>
    <row r="262" spans="1:4" s="117" customFormat="1" ht="13.5" x14ac:dyDescent="0.2">
      <c r="A262" s="116" t="s">
        <v>36</v>
      </c>
      <c r="B262" s="130">
        <v>12803</v>
      </c>
      <c r="C262" s="126">
        <f>C234+C235+C236+C237+C238+C239+C240+C241+C242+C243+C244+C245+C246+C248+C249+C250+C251+C252+C253+C254+C255+C256+C257+C258+C259+C260+C261</f>
        <v>116991741.81000003</v>
      </c>
      <c r="D262" s="150"/>
    </row>
    <row r="263" spans="1:4" x14ac:dyDescent="0.2">
      <c r="A263" s="115" t="s">
        <v>38</v>
      </c>
      <c r="B263" s="129">
        <v>665</v>
      </c>
      <c r="C263" s="124">
        <v>6234765.2500000009</v>
      </c>
      <c r="D263" s="150"/>
    </row>
    <row r="264" spans="1:4" x14ac:dyDescent="0.2">
      <c r="A264" s="115" t="s">
        <v>40</v>
      </c>
      <c r="B264" s="129">
        <v>1036</v>
      </c>
      <c r="C264" s="124">
        <v>13449262.829999996</v>
      </c>
      <c r="D264" s="150"/>
    </row>
    <row r="265" spans="1:4" x14ac:dyDescent="0.2">
      <c r="A265" s="115" t="s">
        <v>41</v>
      </c>
      <c r="B265" s="129">
        <v>351</v>
      </c>
      <c r="C265" s="124">
        <v>2685911.67</v>
      </c>
      <c r="D265" s="150"/>
    </row>
    <row r="266" spans="1:4" x14ac:dyDescent="0.2">
      <c r="A266" s="115" t="s">
        <v>43</v>
      </c>
      <c r="B266" s="129">
        <v>726</v>
      </c>
      <c r="C266" s="124">
        <v>8031461.2699999996</v>
      </c>
      <c r="D266" s="150"/>
    </row>
    <row r="267" spans="1:4" x14ac:dyDescent="0.2">
      <c r="A267" s="115" t="s">
        <v>44</v>
      </c>
      <c r="B267" s="129">
        <v>820</v>
      </c>
      <c r="C267" s="124">
        <v>8036340.9300000006</v>
      </c>
      <c r="D267" s="150"/>
    </row>
    <row r="268" spans="1:4" x14ac:dyDescent="0.2">
      <c r="A268" s="115" t="s">
        <v>45</v>
      </c>
      <c r="B268" s="129">
        <v>705</v>
      </c>
      <c r="C268" s="124">
        <v>5579771.1100000003</v>
      </c>
      <c r="D268" s="150"/>
    </row>
    <row r="269" spans="1:4" x14ac:dyDescent="0.2">
      <c r="A269" s="115" t="s">
        <v>46</v>
      </c>
      <c r="B269" s="129">
        <v>454</v>
      </c>
      <c r="C269" s="124">
        <v>3213530.04</v>
      </c>
      <c r="D269" s="150"/>
    </row>
    <row r="270" spans="1:4" x14ac:dyDescent="0.2">
      <c r="A270" s="115" t="s">
        <v>47</v>
      </c>
      <c r="B270" s="129">
        <v>1482</v>
      </c>
      <c r="C270" s="124">
        <v>12628092.649999999</v>
      </c>
      <c r="D270" s="150"/>
    </row>
    <row r="271" spans="1:4" x14ac:dyDescent="0.2">
      <c r="A271" s="115" t="s">
        <v>48</v>
      </c>
      <c r="B271" s="129">
        <v>1297</v>
      </c>
      <c r="C271" s="124">
        <v>16196832.240000006</v>
      </c>
      <c r="D271" s="150"/>
    </row>
    <row r="272" spans="1:4" s="117" customFormat="1" ht="13.5" x14ac:dyDescent="0.2">
      <c r="A272" s="116" t="s">
        <v>49</v>
      </c>
      <c r="B272" s="130">
        <v>7536</v>
      </c>
      <c r="C272" s="126">
        <f>SUM(C263:C271)</f>
        <v>76055967.99000001</v>
      </c>
      <c r="D272" s="150"/>
    </row>
    <row r="273" spans="1:4" x14ac:dyDescent="0.2">
      <c r="A273" s="115" t="s">
        <v>50</v>
      </c>
      <c r="B273" s="129">
        <v>25</v>
      </c>
      <c r="C273" s="124">
        <v>259456.40000000002</v>
      </c>
      <c r="D273" s="150"/>
    </row>
    <row r="274" spans="1:4" s="117" customFormat="1" ht="13.5" x14ac:dyDescent="0.2">
      <c r="A274" s="116" t="s">
        <v>52</v>
      </c>
      <c r="B274" s="130">
        <v>25</v>
      </c>
      <c r="C274" s="126">
        <f>SUM(C273)</f>
        <v>259456.40000000002</v>
      </c>
      <c r="D274" s="150"/>
    </row>
    <row r="275" spans="1:4" x14ac:dyDescent="0.2">
      <c r="A275" s="115" t="s">
        <v>53</v>
      </c>
      <c r="B275" s="129">
        <v>230</v>
      </c>
      <c r="C275" s="124">
        <v>2471587.42</v>
      </c>
      <c r="D275" s="150"/>
    </row>
    <row r="276" spans="1:4" x14ac:dyDescent="0.2">
      <c r="A276" s="115" t="s">
        <v>58</v>
      </c>
      <c r="B276" s="129">
        <v>3043</v>
      </c>
      <c r="C276" s="124">
        <v>32795412.100000001</v>
      </c>
      <c r="D276" s="150"/>
    </row>
    <row r="277" spans="1:4" x14ac:dyDescent="0.2">
      <c r="A277" s="115" t="s">
        <v>60</v>
      </c>
      <c r="B277" s="129">
        <v>90</v>
      </c>
      <c r="C277" s="124">
        <v>884781.90000000014</v>
      </c>
      <c r="D277" s="150"/>
    </row>
    <row r="278" spans="1:4" s="117" customFormat="1" ht="13.5" x14ac:dyDescent="0.2">
      <c r="A278" s="116" t="s">
        <v>69</v>
      </c>
      <c r="B278" s="130">
        <v>3363</v>
      </c>
      <c r="C278" s="126">
        <f>SUM(C275:C277)</f>
        <v>36151781.420000002</v>
      </c>
      <c r="D278" s="150"/>
    </row>
    <row r="279" spans="1:4" x14ac:dyDescent="0.2">
      <c r="A279" s="115" t="s">
        <v>72</v>
      </c>
      <c r="B279" s="129">
        <v>308</v>
      </c>
      <c r="C279" s="124">
        <v>2672329.0199999996</v>
      </c>
      <c r="D279" s="150"/>
    </row>
    <row r="280" spans="1:4" s="117" customFormat="1" ht="14.25" thickBot="1" x14ac:dyDescent="0.25">
      <c r="A280" s="116" t="s">
        <v>73</v>
      </c>
      <c r="B280" s="130">
        <v>308</v>
      </c>
      <c r="C280" s="126">
        <f>SUM(C279)</f>
        <v>2672329.0199999996</v>
      </c>
      <c r="D280" s="150"/>
    </row>
    <row r="281" spans="1:4" ht="14.25" thickBot="1" x14ac:dyDescent="0.25">
      <c r="A281" s="118" t="s">
        <v>5</v>
      </c>
      <c r="B281" s="131">
        <v>24035</v>
      </c>
      <c r="C281" s="128">
        <f>C262+C272+C274+C278+C280</f>
        <v>232131276.64000008</v>
      </c>
      <c r="D281" s="150"/>
    </row>
    <row r="282" spans="1:4" x14ac:dyDescent="0.2">
      <c r="A282" s="168" t="s">
        <v>138</v>
      </c>
      <c r="B282" s="169"/>
      <c r="C282" s="170"/>
      <c r="D282" s="150"/>
    </row>
    <row r="283" spans="1:4" x14ac:dyDescent="0.2">
      <c r="A283" s="115" t="s">
        <v>42</v>
      </c>
      <c r="B283" s="129">
        <v>240</v>
      </c>
      <c r="C283" s="124">
        <v>2812173.5999999996</v>
      </c>
      <c r="D283" s="150"/>
    </row>
    <row r="284" spans="1:4" s="117" customFormat="1" ht="14.25" thickBot="1" x14ac:dyDescent="0.25">
      <c r="A284" s="116" t="s">
        <v>49</v>
      </c>
      <c r="B284" s="130">
        <v>240</v>
      </c>
      <c r="C284" s="126">
        <f>SUM(C283)</f>
        <v>2812173.5999999996</v>
      </c>
      <c r="D284" s="150"/>
    </row>
    <row r="285" spans="1:4" ht="14.25" thickBot="1" x14ac:dyDescent="0.25">
      <c r="A285" s="118" t="s">
        <v>5</v>
      </c>
      <c r="B285" s="131">
        <v>240</v>
      </c>
      <c r="C285" s="128">
        <f>C284</f>
        <v>2812173.5999999996</v>
      </c>
      <c r="D285" s="150"/>
    </row>
    <row r="286" spans="1:4" x14ac:dyDescent="0.2">
      <c r="A286" s="168" t="s">
        <v>139</v>
      </c>
      <c r="B286" s="169"/>
      <c r="C286" s="170"/>
      <c r="D286" s="150"/>
    </row>
    <row r="287" spans="1:4" x14ac:dyDescent="0.2">
      <c r="A287" s="115" t="s">
        <v>55</v>
      </c>
      <c r="B287" s="129">
        <v>0</v>
      </c>
      <c r="C287" s="124"/>
      <c r="D287" s="150"/>
    </row>
    <row r="288" spans="1:4" s="117" customFormat="1" ht="14.25" thickBot="1" x14ac:dyDescent="0.25">
      <c r="A288" s="116" t="s">
        <v>69</v>
      </c>
      <c r="B288" s="130">
        <v>0</v>
      </c>
      <c r="C288" s="126">
        <f>SUM(C287)</f>
        <v>0</v>
      </c>
      <c r="D288" s="150"/>
    </row>
    <row r="289" spans="1:4" ht="14.25" thickBot="1" x14ac:dyDescent="0.25">
      <c r="A289" s="118" t="s">
        <v>5</v>
      </c>
      <c r="B289" s="131">
        <v>0</v>
      </c>
      <c r="C289" s="128">
        <f>C288</f>
        <v>0</v>
      </c>
      <c r="D289" s="150"/>
    </row>
    <row r="290" spans="1:4" x14ac:dyDescent="0.2">
      <c r="A290" s="168" t="s">
        <v>140</v>
      </c>
      <c r="B290" s="169"/>
      <c r="C290" s="170"/>
      <c r="D290" s="150"/>
    </row>
    <row r="291" spans="1:4" x14ac:dyDescent="0.2">
      <c r="A291" s="115" t="s">
        <v>47</v>
      </c>
      <c r="B291" s="129">
        <v>90</v>
      </c>
      <c r="C291" s="124">
        <v>2029738.4999999998</v>
      </c>
      <c r="D291" s="150"/>
    </row>
    <row r="292" spans="1:4" s="117" customFormat="1" ht="13.5" x14ac:dyDescent="0.2">
      <c r="A292" s="116" t="s">
        <v>49</v>
      </c>
      <c r="B292" s="130">
        <v>90</v>
      </c>
      <c r="C292" s="126">
        <f>SUM(C291)</f>
        <v>2029738.4999999998</v>
      </c>
      <c r="D292" s="150"/>
    </row>
    <row r="293" spans="1:4" x14ac:dyDescent="0.2">
      <c r="A293" s="115" t="s">
        <v>60</v>
      </c>
      <c r="B293" s="129">
        <v>100</v>
      </c>
      <c r="C293" s="124">
        <v>1623961.1700000002</v>
      </c>
      <c r="D293" s="150"/>
    </row>
    <row r="294" spans="1:4" x14ac:dyDescent="0.2">
      <c r="A294" s="115" t="s">
        <v>68</v>
      </c>
      <c r="B294" s="129">
        <v>255</v>
      </c>
      <c r="C294" s="124">
        <v>7835504.9000000004</v>
      </c>
      <c r="D294" s="150"/>
    </row>
    <row r="295" spans="1:4" s="117" customFormat="1" ht="14.25" thickBot="1" x14ac:dyDescent="0.25">
      <c r="A295" s="116" t="s">
        <v>69</v>
      </c>
      <c r="B295" s="130">
        <v>355</v>
      </c>
      <c r="C295" s="126">
        <f>SUM(C293:C294)</f>
        <v>9459466.0700000003</v>
      </c>
      <c r="D295" s="150"/>
    </row>
    <row r="296" spans="1:4" ht="14.25" thickBot="1" x14ac:dyDescent="0.25">
      <c r="A296" s="118" t="s">
        <v>5</v>
      </c>
      <c r="B296" s="131">
        <v>445</v>
      </c>
      <c r="C296" s="128">
        <f>C292+C295</f>
        <v>11489204.57</v>
      </c>
      <c r="D296" s="150"/>
    </row>
    <row r="297" spans="1:4" x14ac:dyDescent="0.2">
      <c r="A297" s="168" t="s">
        <v>141</v>
      </c>
      <c r="B297" s="169"/>
      <c r="C297" s="170"/>
      <c r="D297" s="150"/>
    </row>
    <row r="298" spans="1:4" x14ac:dyDescent="0.2">
      <c r="A298" s="115" t="s">
        <v>8</v>
      </c>
      <c r="B298" s="129">
        <v>112</v>
      </c>
      <c r="C298" s="124">
        <v>864216.97000000009</v>
      </c>
      <c r="D298" s="150"/>
    </row>
    <row r="299" spans="1:4" x14ac:dyDescent="0.2">
      <c r="A299" s="115" t="s">
        <v>9</v>
      </c>
      <c r="B299" s="129">
        <v>48</v>
      </c>
      <c r="C299" s="124">
        <v>549489.60000000009</v>
      </c>
      <c r="D299" s="150"/>
    </row>
    <row r="300" spans="1:4" x14ac:dyDescent="0.2">
      <c r="A300" s="115" t="s">
        <v>10</v>
      </c>
      <c r="B300" s="129">
        <v>80</v>
      </c>
      <c r="C300" s="124">
        <v>709165.03000000014</v>
      </c>
      <c r="D300" s="150"/>
    </row>
    <row r="301" spans="1:4" x14ac:dyDescent="0.2">
      <c r="A301" s="115" t="s">
        <v>11</v>
      </c>
      <c r="B301" s="129">
        <v>30</v>
      </c>
      <c r="C301" s="124">
        <v>449501.24</v>
      </c>
      <c r="D301" s="150"/>
    </row>
    <row r="302" spans="1:4" x14ac:dyDescent="0.2">
      <c r="A302" s="115" t="s">
        <v>13</v>
      </c>
      <c r="B302" s="129">
        <v>165</v>
      </c>
      <c r="C302" s="124">
        <v>1183695.1499999999</v>
      </c>
      <c r="D302" s="150"/>
    </row>
    <row r="303" spans="1:4" x14ac:dyDescent="0.2">
      <c r="A303" s="115" t="s">
        <v>14</v>
      </c>
      <c r="B303" s="129">
        <v>60</v>
      </c>
      <c r="C303" s="124">
        <v>430434.59999999992</v>
      </c>
      <c r="D303" s="150"/>
    </row>
    <row r="304" spans="1:4" x14ac:dyDescent="0.2">
      <c r="A304" s="115" t="s">
        <v>18</v>
      </c>
      <c r="B304" s="129">
        <v>80</v>
      </c>
      <c r="C304" s="124">
        <v>659999.79999999993</v>
      </c>
      <c r="D304" s="150"/>
    </row>
    <row r="305" spans="1:4" s="117" customFormat="1" ht="13.5" x14ac:dyDescent="0.2">
      <c r="A305" s="116" t="s">
        <v>21</v>
      </c>
      <c r="B305" s="130">
        <v>80</v>
      </c>
      <c r="C305" s="126">
        <f>C304</f>
        <v>659999.79999999993</v>
      </c>
      <c r="D305" s="150"/>
    </row>
    <row r="306" spans="1:4" x14ac:dyDescent="0.2">
      <c r="A306" s="115" t="s">
        <v>22</v>
      </c>
      <c r="B306" s="129">
        <v>33</v>
      </c>
      <c r="C306" s="124">
        <v>386673.86999999988</v>
      </c>
      <c r="D306" s="150"/>
    </row>
    <row r="307" spans="1:4" x14ac:dyDescent="0.2">
      <c r="A307" s="115" t="s">
        <v>27</v>
      </c>
      <c r="B307" s="129">
        <v>20</v>
      </c>
      <c r="C307" s="124">
        <v>173130.42</v>
      </c>
      <c r="D307" s="150"/>
    </row>
    <row r="308" spans="1:4" x14ac:dyDescent="0.2">
      <c r="A308" s="115" t="s">
        <v>28</v>
      </c>
      <c r="B308" s="129">
        <v>28</v>
      </c>
      <c r="C308" s="124">
        <v>253765.18</v>
      </c>
      <c r="D308" s="150"/>
    </row>
    <row r="309" spans="1:4" x14ac:dyDescent="0.2">
      <c r="A309" s="115" t="s">
        <v>30</v>
      </c>
      <c r="B309" s="129">
        <v>25</v>
      </c>
      <c r="C309" s="124">
        <v>213782.58999999997</v>
      </c>
      <c r="D309" s="150"/>
    </row>
    <row r="310" spans="1:4" x14ac:dyDescent="0.2">
      <c r="A310" s="115" t="s">
        <v>34</v>
      </c>
      <c r="B310" s="129">
        <v>27</v>
      </c>
      <c r="C310" s="124">
        <v>297478.14999999997</v>
      </c>
      <c r="D310" s="150"/>
    </row>
    <row r="311" spans="1:4" s="117" customFormat="1" ht="13.5" x14ac:dyDescent="0.2">
      <c r="A311" s="116" t="s">
        <v>36</v>
      </c>
      <c r="B311" s="130">
        <v>708</v>
      </c>
      <c r="C311" s="126">
        <f>SUM(C298:C310)-C305</f>
        <v>6171332.6000000006</v>
      </c>
      <c r="D311" s="150"/>
    </row>
    <row r="312" spans="1:4" x14ac:dyDescent="0.2">
      <c r="A312" s="115" t="s">
        <v>40</v>
      </c>
      <c r="B312" s="129">
        <v>26</v>
      </c>
      <c r="C312" s="124">
        <v>186521.66000000003</v>
      </c>
      <c r="D312" s="150"/>
    </row>
    <row r="313" spans="1:4" x14ac:dyDescent="0.2">
      <c r="A313" s="115" t="s">
        <v>42</v>
      </c>
      <c r="B313" s="129">
        <v>380</v>
      </c>
      <c r="C313" s="124">
        <v>5433520.8999999994</v>
      </c>
      <c r="D313" s="150"/>
    </row>
    <row r="314" spans="1:4" x14ac:dyDescent="0.2">
      <c r="A314" s="115" t="s">
        <v>48</v>
      </c>
      <c r="B314" s="129">
        <v>340</v>
      </c>
      <c r="C314" s="124">
        <v>6504346.1999999993</v>
      </c>
      <c r="D314" s="150"/>
    </row>
    <row r="315" spans="1:4" s="117" customFormat="1" ht="13.5" x14ac:dyDescent="0.2">
      <c r="A315" s="116" t="s">
        <v>49</v>
      </c>
      <c r="B315" s="130">
        <v>746</v>
      </c>
      <c r="C315" s="126">
        <f>SUM(C312:C314)</f>
        <v>12124388.759999998</v>
      </c>
      <c r="D315" s="150"/>
    </row>
    <row r="316" spans="1:4" x14ac:dyDescent="0.2">
      <c r="A316" s="115" t="s">
        <v>50</v>
      </c>
      <c r="B316" s="129">
        <v>16</v>
      </c>
      <c r="C316" s="124">
        <v>139492.66</v>
      </c>
      <c r="D316" s="150"/>
    </row>
    <row r="317" spans="1:4" s="117" customFormat="1" ht="13.5" x14ac:dyDescent="0.2">
      <c r="A317" s="116" t="s">
        <v>52</v>
      </c>
      <c r="B317" s="130">
        <v>16</v>
      </c>
      <c r="C317" s="126">
        <f>SUM(C316)</f>
        <v>139492.66</v>
      </c>
      <c r="D317" s="150"/>
    </row>
    <row r="318" spans="1:4" x14ac:dyDescent="0.2">
      <c r="A318" s="115" t="s">
        <v>72</v>
      </c>
      <c r="B318" s="129">
        <v>63</v>
      </c>
      <c r="C318" s="124">
        <v>970486.71000000008</v>
      </c>
      <c r="D318" s="150"/>
    </row>
    <row r="319" spans="1:4" s="117" customFormat="1" ht="13.5" x14ac:dyDescent="0.2">
      <c r="A319" s="116" t="s">
        <v>73</v>
      </c>
      <c r="B319" s="130">
        <v>63</v>
      </c>
      <c r="C319" s="126">
        <f>SUM(C318)</f>
        <v>970486.71000000008</v>
      </c>
      <c r="D319" s="150"/>
    </row>
    <row r="320" spans="1:4" x14ac:dyDescent="0.2">
      <c r="A320" s="115" t="s">
        <v>76</v>
      </c>
      <c r="B320" s="129">
        <v>60</v>
      </c>
      <c r="C320" s="124">
        <v>430434.59999999992</v>
      </c>
      <c r="D320" s="150"/>
    </row>
    <row r="321" spans="1:4" s="117" customFormat="1" ht="14.25" thickBot="1" x14ac:dyDescent="0.25">
      <c r="A321" s="116" t="s">
        <v>94</v>
      </c>
      <c r="B321" s="130">
        <v>60</v>
      </c>
      <c r="C321" s="126">
        <f>SUM(C320)</f>
        <v>430434.59999999992</v>
      </c>
      <c r="D321" s="150"/>
    </row>
    <row r="322" spans="1:4" ht="14.25" thickBot="1" x14ac:dyDescent="0.25">
      <c r="A322" s="118" t="s">
        <v>5</v>
      </c>
      <c r="B322" s="131">
        <v>1593</v>
      </c>
      <c r="C322" s="128">
        <f>C311+C315+C317+C319+C321</f>
        <v>19836135.330000002</v>
      </c>
      <c r="D322" s="150"/>
    </row>
    <row r="323" spans="1:4" x14ac:dyDescent="0.2">
      <c r="A323" s="168" t="s">
        <v>142</v>
      </c>
      <c r="B323" s="169"/>
      <c r="C323" s="170"/>
      <c r="D323" s="150"/>
    </row>
    <row r="324" spans="1:4" ht="25.5" x14ac:dyDescent="0.2">
      <c r="A324" s="115" t="s">
        <v>67</v>
      </c>
      <c r="B324" s="129">
        <v>84</v>
      </c>
      <c r="C324" s="124">
        <v>1604033.42</v>
      </c>
      <c r="D324" s="150"/>
    </row>
    <row r="325" spans="1:4" s="117" customFormat="1" ht="14.25" thickBot="1" x14ac:dyDescent="0.25">
      <c r="A325" s="116" t="s">
        <v>69</v>
      </c>
      <c r="B325" s="130">
        <v>84</v>
      </c>
      <c r="C325" s="126">
        <f>SUM(C324)</f>
        <v>1604033.42</v>
      </c>
      <c r="D325" s="150"/>
    </row>
    <row r="326" spans="1:4" ht="14.25" thickBot="1" x14ac:dyDescent="0.25">
      <c r="A326" s="118" t="s">
        <v>5</v>
      </c>
      <c r="B326" s="131">
        <v>84</v>
      </c>
      <c r="C326" s="128">
        <f>C325</f>
        <v>1604033.42</v>
      </c>
      <c r="D326" s="150"/>
    </row>
    <row r="327" spans="1:4" ht="13.5" x14ac:dyDescent="0.2">
      <c r="A327" s="119" t="s">
        <v>5</v>
      </c>
      <c r="B327" s="132">
        <v>65673</v>
      </c>
      <c r="C327" s="133">
        <f>C43+C47+C51+C58+C64+C70+C85+C89+C125+C129+C134+C147+C151+C158+C171+C197+C205+C211+C215+C222+C226+C232+C281+C285+C289+C296+C322+C326</f>
        <v>1490196367.7999997</v>
      </c>
      <c r="D327" s="152"/>
    </row>
    <row r="328" spans="1:4" ht="25.5" x14ac:dyDescent="0.2">
      <c r="A328" s="79" t="s">
        <v>143</v>
      </c>
      <c r="B328" s="120">
        <v>8556</v>
      </c>
      <c r="C328" s="121">
        <v>185986198.44</v>
      </c>
    </row>
    <row r="329" spans="1:4" x14ac:dyDescent="0.2">
      <c r="A329" s="122" t="s">
        <v>99</v>
      </c>
      <c r="B329" s="120">
        <v>74229</v>
      </c>
      <c r="C329" s="121">
        <f>C327+C328</f>
        <v>1676182566.2399998</v>
      </c>
      <c r="D329" s="150"/>
    </row>
  </sheetData>
  <autoFilter ref="A3:C329"/>
  <mergeCells count="30">
    <mergeCell ref="A152:C152"/>
    <mergeCell ref="A148:C148"/>
    <mergeCell ref="A135:C135"/>
    <mergeCell ref="A4:C4"/>
    <mergeCell ref="A2:C2"/>
    <mergeCell ref="A130:C130"/>
    <mergeCell ref="A126:C126"/>
    <mergeCell ref="A90:C90"/>
    <mergeCell ref="A86:C86"/>
    <mergeCell ref="A71:C71"/>
    <mergeCell ref="A65:C65"/>
    <mergeCell ref="A59:C59"/>
    <mergeCell ref="A52:C52"/>
    <mergeCell ref="A48:C48"/>
    <mergeCell ref="A44:C44"/>
    <mergeCell ref="A323:C323"/>
    <mergeCell ref="A297:C297"/>
    <mergeCell ref="A290:C290"/>
    <mergeCell ref="A286:C286"/>
    <mergeCell ref="A159:C159"/>
    <mergeCell ref="A282:C282"/>
    <mergeCell ref="A233:C233"/>
    <mergeCell ref="A227:C227"/>
    <mergeCell ref="A223:C223"/>
    <mergeCell ref="A216:C216"/>
    <mergeCell ref="A212:C212"/>
    <mergeCell ref="A206:C206"/>
    <mergeCell ref="A202:C202"/>
    <mergeCell ref="A198:C198"/>
    <mergeCell ref="A172:C17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4"/>
  <sheetViews>
    <sheetView zoomScale="110" zoomScaleNormal="110" workbookViewId="0">
      <pane ySplit="2" topLeftCell="A331" activePane="bottomLeft" state="frozen"/>
      <selection pane="bottomLeft" activeCell="C362" sqref="C362"/>
    </sheetView>
  </sheetViews>
  <sheetFormatPr defaultRowHeight="12.75" x14ac:dyDescent="0.2"/>
  <cols>
    <col min="1" max="1" width="90.85546875" style="137" customWidth="1"/>
    <col min="2" max="2" width="16.7109375" style="109" customWidth="1"/>
    <col min="3" max="3" width="16.7109375" style="110" customWidth="1"/>
    <col min="4" max="4" width="10.28515625" style="109" bestFit="1" customWidth="1"/>
    <col min="5" max="253" width="9.140625" style="109"/>
    <col min="254" max="254" width="90.85546875" style="109" customWidth="1"/>
    <col min="255" max="255" width="13.140625" style="109" customWidth="1"/>
    <col min="256" max="509" width="9.140625" style="109"/>
    <col min="510" max="510" width="90.85546875" style="109" customWidth="1"/>
    <col min="511" max="511" width="13.140625" style="109" customWidth="1"/>
    <col min="512" max="765" width="9.140625" style="109"/>
    <col min="766" max="766" width="90.85546875" style="109" customWidth="1"/>
    <col min="767" max="767" width="13.140625" style="109" customWidth="1"/>
    <col min="768" max="1021" width="9.140625" style="109"/>
    <col min="1022" max="1022" width="90.85546875" style="109" customWidth="1"/>
    <col min="1023" max="1023" width="13.140625" style="109" customWidth="1"/>
    <col min="1024" max="1277" width="9.140625" style="109"/>
    <col min="1278" max="1278" width="90.85546875" style="109" customWidth="1"/>
    <col min="1279" max="1279" width="13.140625" style="109" customWidth="1"/>
    <col min="1280" max="1533" width="9.140625" style="109"/>
    <col min="1534" max="1534" width="90.85546875" style="109" customWidth="1"/>
    <col min="1535" max="1535" width="13.140625" style="109" customWidth="1"/>
    <col min="1536" max="1789" width="9.140625" style="109"/>
    <col min="1790" max="1790" width="90.85546875" style="109" customWidth="1"/>
    <col min="1791" max="1791" width="13.140625" style="109" customWidth="1"/>
    <col min="1792" max="2045" width="9.140625" style="109"/>
    <col min="2046" max="2046" width="90.85546875" style="109" customWidth="1"/>
    <col min="2047" max="2047" width="13.140625" style="109" customWidth="1"/>
    <col min="2048" max="2301" width="9.140625" style="109"/>
    <col min="2302" max="2302" width="90.85546875" style="109" customWidth="1"/>
    <col min="2303" max="2303" width="13.140625" style="109" customWidth="1"/>
    <col min="2304" max="2557" width="9.140625" style="109"/>
    <col min="2558" max="2558" width="90.85546875" style="109" customWidth="1"/>
    <col min="2559" max="2559" width="13.140625" style="109" customWidth="1"/>
    <col min="2560" max="2813" width="9.140625" style="109"/>
    <col min="2814" max="2814" width="90.85546875" style="109" customWidth="1"/>
    <col min="2815" max="2815" width="13.140625" style="109" customWidth="1"/>
    <col min="2816" max="3069" width="9.140625" style="109"/>
    <col min="3070" max="3070" width="90.85546875" style="109" customWidth="1"/>
    <col min="3071" max="3071" width="13.140625" style="109" customWidth="1"/>
    <col min="3072" max="3325" width="9.140625" style="109"/>
    <col min="3326" max="3326" width="90.85546875" style="109" customWidth="1"/>
    <col min="3327" max="3327" width="13.140625" style="109" customWidth="1"/>
    <col min="3328" max="3581" width="9.140625" style="109"/>
    <col min="3582" max="3582" width="90.85546875" style="109" customWidth="1"/>
    <col min="3583" max="3583" width="13.140625" style="109" customWidth="1"/>
    <col min="3584" max="3837" width="9.140625" style="109"/>
    <col min="3838" max="3838" width="90.85546875" style="109" customWidth="1"/>
    <col min="3839" max="3839" width="13.140625" style="109" customWidth="1"/>
    <col min="3840" max="4093" width="9.140625" style="109"/>
    <col min="4094" max="4094" width="90.85546875" style="109" customWidth="1"/>
    <col min="4095" max="4095" width="13.140625" style="109" customWidth="1"/>
    <col min="4096" max="4349" width="9.140625" style="109"/>
    <col min="4350" max="4350" width="90.85546875" style="109" customWidth="1"/>
    <col min="4351" max="4351" width="13.140625" style="109" customWidth="1"/>
    <col min="4352" max="4605" width="9.140625" style="109"/>
    <col min="4606" max="4606" width="90.85546875" style="109" customWidth="1"/>
    <col min="4607" max="4607" width="13.140625" style="109" customWidth="1"/>
    <col min="4608" max="4861" width="9.140625" style="109"/>
    <col min="4862" max="4862" width="90.85546875" style="109" customWidth="1"/>
    <col min="4863" max="4863" width="13.140625" style="109" customWidth="1"/>
    <col min="4864" max="5117" width="9.140625" style="109"/>
    <col min="5118" max="5118" width="90.85546875" style="109" customWidth="1"/>
    <col min="5119" max="5119" width="13.140625" style="109" customWidth="1"/>
    <col min="5120" max="5373" width="9.140625" style="109"/>
    <col min="5374" max="5374" width="90.85546875" style="109" customWidth="1"/>
    <col min="5375" max="5375" width="13.140625" style="109" customWidth="1"/>
    <col min="5376" max="5629" width="9.140625" style="109"/>
    <col min="5630" max="5630" width="90.85546875" style="109" customWidth="1"/>
    <col min="5631" max="5631" width="13.140625" style="109" customWidth="1"/>
    <col min="5632" max="5885" width="9.140625" style="109"/>
    <col min="5886" max="5886" width="90.85546875" style="109" customWidth="1"/>
    <col min="5887" max="5887" width="13.140625" style="109" customWidth="1"/>
    <col min="5888" max="6141" width="9.140625" style="109"/>
    <col min="6142" max="6142" width="90.85546875" style="109" customWidth="1"/>
    <col min="6143" max="6143" width="13.140625" style="109" customWidth="1"/>
    <col min="6144" max="6397" width="9.140625" style="109"/>
    <col min="6398" max="6398" width="90.85546875" style="109" customWidth="1"/>
    <col min="6399" max="6399" width="13.140625" style="109" customWidth="1"/>
    <col min="6400" max="6653" width="9.140625" style="109"/>
    <col min="6654" max="6654" width="90.85546875" style="109" customWidth="1"/>
    <col min="6655" max="6655" width="13.140625" style="109" customWidth="1"/>
    <col min="6656" max="6909" width="9.140625" style="109"/>
    <col min="6910" max="6910" width="90.85546875" style="109" customWidth="1"/>
    <col min="6911" max="6911" width="13.140625" style="109" customWidth="1"/>
    <col min="6912" max="7165" width="9.140625" style="109"/>
    <col min="7166" max="7166" width="90.85546875" style="109" customWidth="1"/>
    <col min="7167" max="7167" width="13.140625" style="109" customWidth="1"/>
    <col min="7168" max="7421" width="9.140625" style="109"/>
    <col min="7422" max="7422" width="90.85546875" style="109" customWidth="1"/>
    <col min="7423" max="7423" width="13.140625" style="109" customWidth="1"/>
    <col min="7424" max="7677" width="9.140625" style="109"/>
    <col min="7678" max="7678" width="90.85546875" style="109" customWidth="1"/>
    <col min="7679" max="7679" width="13.140625" style="109" customWidth="1"/>
    <col min="7680" max="7933" width="9.140625" style="109"/>
    <col min="7934" max="7934" width="90.85546875" style="109" customWidth="1"/>
    <col min="7935" max="7935" width="13.140625" style="109" customWidth="1"/>
    <col min="7936" max="8189" width="9.140625" style="109"/>
    <col min="8190" max="8190" width="90.85546875" style="109" customWidth="1"/>
    <col min="8191" max="8191" width="13.140625" style="109" customWidth="1"/>
    <col min="8192" max="8445" width="9.140625" style="109"/>
    <col min="8446" max="8446" width="90.85546875" style="109" customWidth="1"/>
    <col min="8447" max="8447" width="13.140625" style="109" customWidth="1"/>
    <col min="8448" max="8701" width="9.140625" style="109"/>
    <col min="8702" max="8702" width="90.85546875" style="109" customWidth="1"/>
    <col min="8703" max="8703" width="13.140625" style="109" customWidth="1"/>
    <col min="8704" max="8957" width="9.140625" style="109"/>
    <col min="8958" max="8958" width="90.85546875" style="109" customWidth="1"/>
    <col min="8959" max="8959" width="13.140625" style="109" customWidth="1"/>
    <col min="8960" max="9213" width="9.140625" style="109"/>
    <col min="9214" max="9214" width="90.85546875" style="109" customWidth="1"/>
    <col min="9215" max="9215" width="13.140625" style="109" customWidth="1"/>
    <col min="9216" max="9469" width="9.140625" style="109"/>
    <col min="9470" max="9470" width="90.85546875" style="109" customWidth="1"/>
    <col min="9471" max="9471" width="13.140625" style="109" customWidth="1"/>
    <col min="9472" max="9725" width="9.140625" style="109"/>
    <col min="9726" max="9726" width="90.85546875" style="109" customWidth="1"/>
    <col min="9727" max="9727" width="13.140625" style="109" customWidth="1"/>
    <col min="9728" max="9981" width="9.140625" style="109"/>
    <col min="9982" max="9982" width="90.85546875" style="109" customWidth="1"/>
    <col min="9983" max="9983" width="13.140625" style="109" customWidth="1"/>
    <col min="9984" max="10237" width="9.140625" style="109"/>
    <col min="10238" max="10238" width="90.85546875" style="109" customWidth="1"/>
    <col min="10239" max="10239" width="13.140625" style="109" customWidth="1"/>
    <col min="10240" max="10493" width="9.140625" style="109"/>
    <col min="10494" max="10494" width="90.85546875" style="109" customWidth="1"/>
    <col min="10495" max="10495" width="13.140625" style="109" customWidth="1"/>
    <col min="10496" max="10749" width="9.140625" style="109"/>
    <col min="10750" max="10750" width="90.85546875" style="109" customWidth="1"/>
    <col min="10751" max="10751" width="13.140625" style="109" customWidth="1"/>
    <col min="10752" max="11005" width="9.140625" style="109"/>
    <col min="11006" max="11006" width="90.85546875" style="109" customWidth="1"/>
    <col min="11007" max="11007" width="13.140625" style="109" customWidth="1"/>
    <col min="11008" max="11261" width="9.140625" style="109"/>
    <col min="11262" max="11262" width="90.85546875" style="109" customWidth="1"/>
    <col min="11263" max="11263" width="13.140625" style="109" customWidth="1"/>
    <col min="11264" max="11517" width="9.140625" style="109"/>
    <col min="11518" max="11518" width="90.85546875" style="109" customWidth="1"/>
    <col min="11519" max="11519" width="13.140625" style="109" customWidth="1"/>
    <col min="11520" max="11773" width="9.140625" style="109"/>
    <col min="11774" max="11774" width="90.85546875" style="109" customWidth="1"/>
    <col min="11775" max="11775" width="13.140625" style="109" customWidth="1"/>
    <col min="11776" max="12029" width="9.140625" style="109"/>
    <col min="12030" max="12030" width="90.85546875" style="109" customWidth="1"/>
    <col min="12031" max="12031" width="13.140625" style="109" customWidth="1"/>
    <col min="12032" max="12285" width="9.140625" style="109"/>
    <col min="12286" max="12286" width="90.85546875" style="109" customWidth="1"/>
    <col min="12287" max="12287" width="13.140625" style="109" customWidth="1"/>
    <col min="12288" max="12541" width="9.140625" style="109"/>
    <col min="12542" max="12542" width="90.85546875" style="109" customWidth="1"/>
    <col min="12543" max="12543" width="13.140625" style="109" customWidth="1"/>
    <col min="12544" max="12797" width="9.140625" style="109"/>
    <col min="12798" max="12798" width="90.85546875" style="109" customWidth="1"/>
    <col min="12799" max="12799" width="13.140625" style="109" customWidth="1"/>
    <col min="12800" max="13053" width="9.140625" style="109"/>
    <col min="13054" max="13054" width="90.85546875" style="109" customWidth="1"/>
    <col min="13055" max="13055" width="13.140625" style="109" customWidth="1"/>
    <col min="13056" max="13309" width="9.140625" style="109"/>
    <col min="13310" max="13310" width="90.85546875" style="109" customWidth="1"/>
    <col min="13311" max="13311" width="13.140625" style="109" customWidth="1"/>
    <col min="13312" max="13565" width="9.140625" style="109"/>
    <col min="13566" max="13566" width="90.85546875" style="109" customWidth="1"/>
    <col min="13567" max="13567" width="13.140625" style="109" customWidth="1"/>
    <col min="13568" max="13821" width="9.140625" style="109"/>
    <col min="13822" max="13822" width="90.85546875" style="109" customWidth="1"/>
    <col min="13823" max="13823" width="13.140625" style="109" customWidth="1"/>
    <col min="13824" max="14077" width="9.140625" style="109"/>
    <col min="14078" max="14078" width="90.85546875" style="109" customWidth="1"/>
    <col min="14079" max="14079" width="13.140625" style="109" customWidth="1"/>
    <col min="14080" max="14333" width="9.140625" style="109"/>
    <col min="14334" max="14334" width="90.85546875" style="109" customWidth="1"/>
    <col min="14335" max="14335" width="13.140625" style="109" customWidth="1"/>
    <col min="14336" max="14589" width="9.140625" style="109"/>
    <col min="14590" max="14590" width="90.85546875" style="109" customWidth="1"/>
    <col min="14591" max="14591" width="13.140625" style="109" customWidth="1"/>
    <col min="14592" max="14845" width="9.140625" style="109"/>
    <col min="14846" max="14846" width="90.85546875" style="109" customWidth="1"/>
    <col min="14847" max="14847" width="13.140625" style="109" customWidth="1"/>
    <col min="14848" max="15101" width="9.140625" style="109"/>
    <col min="15102" max="15102" width="90.85546875" style="109" customWidth="1"/>
    <col min="15103" max="15103" width="13.140625" style="109" customWidth="1"/>
    <col min="15104" max="15357" width="9.140625" style="109"/>
    <col min="15358" max="15358" width="90.85546875" style="109" customWidth="1"/>
    <col min="15359" max="15359" width="13.140625" style="109" customWidth="1"/>
    <col min="15360" max="15613" width="9.140625" style="109"/>
    <col min="15614" max="15614" width="90.85546875" style="109" customWidth="1"/>
    <col min="15615" max="15615" width="13.140625" style="109" customWidth="1"/>
    <col min="15616" max="15869" width="9.140625" style="109"/>
    <col min="15870" max="15870" width="90.85546875" style="109" customWidth="1"/>
    <col min="15871" max="15871" width="13.140625" style="109" customWidth="1"/>
    <col min="15872" max="16125" width="9.140625" style="109"/>
    <col min="16126" max="16126" width="90.85546875" style="109" customWidth="1"/>
    <col min="16127" max="16127" width="13.140625" style="109" customWidth="1"/>
    <col min="16128" max="16384" width="9.140625" style="109"/>
  </cols>
  <sheetData>
    <row r="1" spans="1:4" ht="24" customHeight="1" x14ac:dyDescent="0.2">
      <c r="A1" s="181" t="s">
        <v>374</v>
      </c>
      <c r="B1" s="182"/>
      <c r="C1" s="182"/>
    </row>
    <row r="2" spans="1:4" s="70" customFormat="1" ht="39.75" customHeight="1" x14ac:dyDescent="0.2">
      <c r="A2" s="73" t="s">
        <v>100</v>
      </c>
      <c r="B2" s="74" t="s">
        <v>363</v>
      </c>
      <c r="C2" s="99" t="s">
        <v>371</v>
      </c>
    </row>
    <row r="3" spans="1:4" x14ac:dyDescent="0.2">
      <c r="A3" s="178" t="s">
        <v>109</v>
      </c>
      <c r="B3" s="179"/>
      <c r="C3" s="180"/>
    </row>
    <row r="4" spans="1:4" ht="15.75" customHeight="1" x14ac:dyDescent="0.2">
      <c r="A4" s="134" t="s">
        <v>67</v>
      </c>
      <c r="B4" s="84">
        <v>250</v>
      </c>
      <c r="C4" s="83">
        <v>6936691.3512624605</v>
      </c>
      <c r="D4" s="110"/>
    </row>
    <row r="5" spans="1:4" ht="13.5" x14ac:dyDescent="0.2">
      <c r="A5" s="85" t="s">
        <v>5</v>
      </c>
      <c r="B5" s="92">
        <v>250</v>
      </c>
      <c r="C5" s="138">
        <f>SUM(C4)</f>
        <v>6936691.3512624605</v>
      </c>
      <c r="D5" s="110"/>
    </row>
    <row r="6" spans="1:4" x14ac:dyDescent="0.2">
      <c r="A6" s="178" t="s">
        <v>189</v>
      </c>
      <c r="B6" s="179"/>
      <c r="C6" s="180"/>
      <c r="D6" s="110"/>
    </row>
    <row r="7" spans="1:4" x14ac:dyDescent="0.2">
      <c r="A7" s="134" t="s">
        <v>68</v>
      </c>
      <c r="B7" s="84">
        <v>315</v>
      </c>
      <c r="C7" s="83">
        <v>15336078.425570298</v>
      </c>
      <c r="D7" s="110"/>
    </row>
    <row r="8" spans="1:4" ht="13.5" x14ac:dyDescent="0.2">
      <c r="A8" s="85" t="s">
        <v>5</v>
      </c>
      <c r="B8" s="92">
        <v>315</v>
      </c>
      <c r="C8" s="138">
        <f>SUM(C7)</f>
        <v>15336078.425570298</v>
      </c>
      <c r="D8" s="110"/>
    </row>
    <row r="9" spans="1:4" x14ac:dyDescent="0.2">
      <c r="A9" s="178" t="s">
        <v>173</v>
      </c>
      <c r="B9" s="179"/>
      <c r="C9" s="180"/>
      <c r="D9" s="110"/>
    </row>
    <row r="10" spans="1:4" x14ac:dyDescent="0.2">
      <c r="A10" s="135" t="s">
        <v>66</v>
      </c>
      <c r="B10" s="84">
        <v>8302</v>
      </c>
      <c r="C10" s="83">
        <v>625580816.16695857</v>
      </c>
      <c r="D10" s="110"/>
    </row>
    <row r="11" spans="1:4" x14ac:dyDescent="0.2">
      <c r="A11" s="135" t="s">
        <v>67</v>
      </c>
      <c r="B11" s="84">
        <v>244</v>
      </c>
      <c r="C11" s="83">
        <v>41581146.291788086</v>
      </c>
      <c r="D11" s="110"/>
    </row>
    <row r="12" spans="1:4" ht="13.5" x14ac:dyDescent="0.2">
      <c r="A12" s="85" t="s">
        <v>5</v>
      </c>
      <c r="B12" s="92">
        <f>SUM(B10:B11)</f>
        <v>8546</v>
      </c>
      <c r="C12" s="138">
        <f>SUM(C10:C11)</f>
        <v>667161962.45874667</v>
      </c>
      <c r="D12" s="110"/>
    </row>
    <row r="13" spans="1:4" x14ac:dyDescent="0.2">
      <c r="A13" s="178" t="s">
        <v>184</v>
      </c>
      <c r="B13" s="179"/>
      <c r="C13" s="180"/>
      <c r="D13" s="110"/>
    </row>
    <row r="14" spans="1:4" x14ac:dyDescent="0.2">
      <c r="A14" s="135" t="s">
        <v>39</v>
      </c>
      <c r="B14" s="84">
        <v>628</v>
      </c>
      <c r="C14" s="83">
        <v>30827730.37663012</v>
      </c>
      <c r="D14" s="110"/>
    </row>
    <row r="15" spans="1:4" x14ac:dyDescent="0.2">
      <c r="A15" s="135" t="s">
        <v>67</v>
      </c>
      <c r="B15" s="84">
        <v>760</v>
      </c>
      <c r="C15" s="83">
        <v>53673465.733714387</v>
      </c>
      <c r="D15" s="110"/>
    </row>
    <row r="16" spans="1:4" x14ac:dyDescent="0.2">
      <c r="A16" s="135" t="s">
        <v>68</v>
      </c>
      <c r="B16" s="84">
        <v>310</v>
      </c>
      <c r="C16" s="83">
        <v>16145141.549487183</v>
      </c>
      <c r="D16" s="110"/>
    </row>
    <row r="17" spans="1:4" x14ac:dyDescent="0.2">
      <c r="A17" s="135" t="s">
        <v>50</v>
      </c>
      <c r="B17" s="84">
        <v>10</v>
      </c>
      <c r="C17" s="83">
        <v>324293.975826087</v>
      </c>
      <c r="D17" s="110"/>
    </row>
    <row r="18" spans="1:4" ht="13.5" x14ac:dyDescent="0.2">
      <c r="A18" s="85" t="s">
        <v>5</v>
      </c>
      <c r="B18" s="92">
        <v>1708</v>
      </c>
      <c r="C18" s="138">
        <f>SUM(C14:C17)</f>
        <v>100970631.63565777</v>
      </c>
      <c r="D18" s="110"/>
    </row>
    <row r="19" spans="1:4" x14ac:dyDescent="0.2">
      <c r="A19" s="178" t="s">
        <v>144</v>
      </c>
      <c r="B19" s="179"/>
      <c r="C19" s="180"/>
      <c r="D19" s="110"/>
    </row>
    <row r="20" spans="1:4" x14ac:dyDescent="0.2">
      <c r="A20" s="135" t="s">
        <v>42</v>
      </c>
      <c r="B20" s="84">
        <v>579</v>
      </c>
      <c r="C20" s="83">
        <v>8809461.4479445126</v>
      </c>
      <c r="D20" s="110"/>
    </row>
    <row r="21" spans="1:4" x14ac:dyDescent="0.2">
      <c r="A21" s="135" t="s">
        <v>44</v>
      </c>
      <c r="B21" s="84">
        <v>294</v>
      </c>
      <c r="C21" s="83">
        <v>6102443.9939839579</v>
      </c>
      <c r="D21" s="110"/>
    </row>
    <row r="22" spans="1:4" x14ac:dyDescent="0.2">
      <c r="A22" s="135" t="s">
        <v>48</v>
      </c>
      <c r="B22" s="84">
        <v>288</v>
      </c>
      <c r="C22" s="83">
        <v>6979124.2503633052</v>
      </c>
      <c r="D22" s="110"/>
    </row>
    <row r="23" spans="1:4" x14ac:dyDescent="0.2">
      <c r="A23" s="135" t="s">
        <v>67</v>
      </c>
      <c r="B23" s="84">
        <v>245</v>
      </c>
      <c r="C23" s="83">
        <v>5292070.0331279188</v>
      </c>
      <c r="D23" s="110"/>
    </row>
    <row r="24" spans="1:4" x14ac:dyDescent="0.2">
      <c r="A24" s="135" t="s">
        <v>68</v>
      </c>
      <c r="B24" s="84">
        <v>880</v>
      </c>
      <c r="C24" s="83">
        <v>20425726.454349317</v>
      </c>
      <c r="D24" s="110"/>
    </row>
    <row r="25" spans="1:4" ht="13.5" x14ac:dyDescent="0.2">
      <c r="A25" s="85" t="s">
        <v>5</v>
      </c>
      <c r="B25" s="92">
        <v>2286</v>
      </c>
      <c r="C25" s="138">
        <f>SUM(C20:C24)</f>
        <v>47608826.179769009</v>
      </c>
      <c r="D25" s="110"/>
    </row>
    <row r="26" spans="1:4" x14ac:dyDescent="0.2">
      <c r="A26" s="178" t="s">
        <v>342</v>
      </c>
      <c r="B26" s="179"/>
      <c r="C26" s="180"/>
      <c r="D26" s="110"/>
    </row>
    <row r="27" spans="1:4" x14ac:dyDescent="0.2">
      <c r="A27" s="135" t="s">
        <v>67</v>
      </c>
      <c r="B27" s="84">
        <v>125</v>
      </c>
      <c r="C27" s="83">
        <v>8335274.7646732666</v>
      </c>
      <c r="D27" s="110"/>
    </row>
    <row r="28" spans="1:4" x14ac:dyDescent="0.2">
      <c r="A28" s="135" t="s">
        <v>68</v>
      </c>
      <c r="B28" s="84">
        <v>1100</v>
      </c>
      <c r="C28" s="83">
        <v>184161663.89694199</v>
      </c>
      <c r="D28" s="110"/>
    </row>
    <row r="29" spans="1:4" ht="13.5" x14ac:dyDescent="0.2">
      <c r="A29" s="85" t="s">
        <v>5</v>
      </c>
      <c r="B29" s="92">
        <v>1225</v>
      </c>
      <c r="C29" s="138">
        <f>SUM(C27:C28)</f>
        <v>192496938.66161525</v>
      </c>
      <c r="D29" s="110"/>
    </row>
    <row r="30" spans="1:4" x14ac:dyDescent="0.2">
      <c r="A30" s="178" t="s">
        <v>343</v>
      </c>
      <c r="B30" s="179"/>
      <c r="C30" s="180"/>
      <c r="D30" s="110"/>
    </row>
    <row r="31" spans="1:4" x14ac:dyDescent="0.2">
      <c r="A31" s="135" t="s">
        <v>58</v>
      </c>
      <c r="B31" s="84">
        <v>1090</v>
      </c>
      <c r="C31" s="83">
        <v>38901808.414969325</v>
      </c>
      <c r="D31" s="110"/>
    </row>
    <row r="32" spans="1:4" ht="13.5" x14ac:dyDescent="0.2">
      <c r="A32" s="85" t="s">
        <v>5</v>
      </c>
      <c r="B32" s="92">
        <v>1090</v>
      </c>
      <c r="C32" s="138">
        <f>SUM(C31)</f>
        <v>38901808.414969325</v>
      </c>
      <c r="D32" s="110"/>
    </row>
    <row r="33" spans="1:4" x14ac:dyDescent="0.2">
      <c r="A33" s="178" t="s">
        <v>148</v>
      </c>
      <c r="B33" s="179"/>
      <c r="C33" s="180"/>
      <c r="D33" s="110"/>
    </row>
    <row r="34" spans="1:4" x14ac:dyDescent="0.2">
      <c r="A34" s="135" t="s">
        <v>9</v>
      </c>
      <c r="B34" s="84">
        <v>194</v>
      </c>
      <c r="C34" s="83">
        <v>2861926.6805933705</v>
      </c>
      <c r="D34" s="110"/>
    </row>
    <row r="35" spans="1:4" x14ac:dyDescent="0.2">
      <c r="A35" s="135" t="s">
        <v>10</v>
      </c>
      <c r="B35" s="84">
        <v>163</v>
      </c>
      <c r="C35" s="83">
        <v>1447935.251271795</v>
      </c>
      <c r="D35" s="110"/>
    </row>
    <row r="36" spans="1:4" x14ac:dyDescent="0.2">
      <c r="A36" s="135" t="s">
        <v>11</v>
      </c>
      <c r="B36" s="84">
        <v>400</v>
      </c>
      <c r="C36" s="83">
        <v>6316709.9561538463</v>
      </c>
      <c r="D36" s="110"/>
    </row>
    <row r="37" spans="1:4" x14ac:dyDescent="0.2">
      <c r="A37" s="135" t="s">
        <v>12</v>
      </c>
      <c r="B37" s="84">
        <v>303</v>
      </c>
      <c r="C37" s="83">
        <v>4477230.4380145334</v>
      </c>
      <c r="D37" s="110"/>
    </row>
    <row r="38" spans="1:4" x14ac:dyDescent="0.2">
      <c r="A38" s="135" t="s">
        <v>13</v>
      </c>
      <c r="B38" s="84">
        <v>170</v>
      </c>
      <c r="C38" s="83">
        <v>1837113.4917702745</v>
      </c>
      <c r="D38" s="110"/>
    </row>
    <row r="39" spans="1:4" x14ac:dyDescent="0.2">
      <c r="A39" s="135" t="s">
        <v>14</v>
      </c>
      <c r="B39" s="84">
        <v>290</v>
      </c>
      <c r="C39" s="83">
        <v>3504139.887549296</v>
      </c>
      <c r="D39" s="110"/>
    </row>
    <row r="40" spans="1:4" x14ac:dyDescent="0.2">
      <c r="A40" s="135" t="s">
        <v>22</v>
      </c>
      <c r="B40" s="84">
        <v>179</v>
      </c>
      <c r="C40" s="83">
        <v>2115365.8499999996</v>
      </c>
      <c r="D40" s="110"/>
    </row>
    <row r="41" spans="1:4" x14ac:dyDescent="0.2">
      <c r="A41" s="135" t="s">
        <v>23</v>
      </c>
      <c r="B41" s="84">
        <v>161</v>
      </c>
      <c r="C41" s="83">
        <v>2091826.5601212124</v>
      </c>
      <c r="D41" s="110"/>
    </row>
    <row r="42" spans="1:4" x14ac:dyDescent="0.2">
      <c r="A42" s="135" t="s">
        <v>24</v>
      </c>
      <c r="B42" s="84">
        <v>140</v>
      </c>
      <c r="C42" s="83">
        <v>1516040.1327272726</v>
      </c>
      <c r="D42" s="110"/>
    </row>
    <row r="43" spans="1:4" x14ac:dyDescent="0.2">
      <c r="A43" s="135" t="s">
        <v>25</v>
      </c>
      <c r="B43" s="84">
        <v>112</v>
      </c>
      <c r="C43" s="83">
        <v>1228855.2064903844</v>
      </c>
      <c r="D43" s="110"/>
    </row>
    <row r="44" spans="1:4" x14ac:dyDescent="0.2">
      <c r="A44" s="135" t="s">
        <v>26</v>
      </c>
      <c r="B44" s="84">
        <v>142</v>
      </c>
      <c r="C44" s="83">
        <v>1494136.1900000002</v>
      </c>
      <c r="D44" s="110"/>
    </row>
    <row r="45" spans="1:4" x14ac:dyDescent="0.2">
      <c r="A45" s="135" t="s">
        <v>27</v>
      </c>
      <c r="B45" s="84">
        <v>140</v>
      </c>
      <c r="C45" s="83">
        <v>1585240.27</v>
      </c>
      <c r="D45" s="110"/>
    </row>
    <row r="46" spans="1:4" x14ac:dyDescent="0.2">
      <c r="A46" s="135" t="s">
        <v>28</v>
      </c>
      <c r="B46" s="84">
        <v>159</v>
      </c>
      <c r="C46" s="83">
        <v>1973266.1000635764</v>
      </c>
      <c r="D46" s="110"/>
    </row>
    <row r="47" spans="1:4" x14ac:dyDescent="0.2">
      <c r="A47" s="135" t="s">
        <v>30</v>
      </c>
      <c r="B47" s="84">
        <v>77</v>
      </c>
      <c r="C47" s="83">
        <v>963710.90341791068</v>
      </c>
      <c r="D47" s="110"/>
    </row>
    <row r="48" spans="1:4" x14ac:dyDescent="0.2">
      <c r="A48" s="135" t="s">
        <v>31</v>
      </c>
      <c r="B48" s="84">
        <v>69</v>
      </c>
      <c r="C48" s="83">
        <v>769015.60579591838</v>
      </c>
      <c r="D48" s="110"/>
    </row>
    <row r="49" spans="1:4" x14ac:dyDescent="0.2">
      <c r="A49" s="135" t="s">
        <v>32</v>
      </c>
      <c r="B49" s="84">
        <v>79</v>
      </c>
      <c r="C49" s="83">
        <v>907072.1773000001</v>
      </c>
      <c r="D49" s="110"/>
    </row>
    <row r="50" spans="1:4" x14ac:dyDescent="0.2">
      <c r="A50" s="135" t="s">
        <v>33</v>
      </c>
      <c r="B50" s="84">
        <v>78</v>
      </c>
      <c r="C50" s="83">
        <v>1058571.3013333334</v>
      </c>
      <c r="D50" s="110"/>
    </row>
    <row r="51" spans="1:4" x14ac:dyDescent="0.2">
      <c r="A51" s="135" t="s">
        <v>34</v>
      </c>
      <c r="B51" s="84">
        <v>555</v>
      </c>
      <c r="C51" s="83">
        <v>6459155.6188823534</v>
      </c>
      <c r="D51" s="110"/>
    </row>
    <row r="52" spans="1:4" x14ac:dyDescent="0.2">
      <c r="A52" s="135" t="s">
        <v>35</v>
      </c>
      <c r="B52" s="84">
        <v>148</v>
      </c>
      <c r="C52" s="83">
        <v>1871349.404960396</v>
      </c>
      <c r="D52" s="110"/>
    </row>
    <row r="53" spans="1:4" x14ac:dyDescent="0.2">
      <c r="A53" s="135" t="s">
        <v>39</v>
      </c>
      <c r="B53" s="84">
        <v>820</v>
      </c>
      <c r="C53" s="83">
        <v>11101958.816874364</v>
      </c>
      <c r="D53" s="110"/>
    </row>
    <row r="54" spans="1:4" x14ac:dyDescent="0.2">
      <c r="A54" s="135" t="s">
        <v>43</v>
      </c>
      <c r="B54" s="84">
        <v>1404</v>
      </c>
      <c r="C54" s="83">
        <v>27409661.464031115</v>
      </c>
      <c r="D54" s="110"/>
    </row>
    <row r="55" spans="1:4" x14ac:dyDescent="0.2">
      <c r="A55" s="135" t="s">
        <v>48</v>
      </c>
      <c r="B55" s="84">
        <v>1000</v>
      </c>
      <c r="C55" s="83">
        <v>9171602.3241581544</v>
      </c>
      <c r="D55" s="110"/>
    </row>
    <row r="56" spans="1:4" x14ac:dyDescent="0.2">
      <c r="A56" s="135" t="s">
        <v>60</v>
      </c>
      <c r="B56" s="84">
        <v>2548</v>
      </c>
      <c r="C56" s="83">
        <v>37417971.381709047</v>
      </c>
      <c r="D56" s="110"/>
    </row>
    <row r="57" spans="1:4" x14ac:dyDescent="0.2">
      <c r="A57" s="135" t="s">
        <v>67</v>
      </c>
      <c r="B57" s="84">
        <v>72</v>
      </c>
      <c r="C57" s="83">
        <v>1191440.8282179488</v>
      </c>
      <c r="D57" s="110"/>
    </row>
    <row r="58" spans="1:4" x14ac:dyDescent="0.2">
      <c r="A58" s="135" t="s">
        <v>68</v>
      </c>
      <c r="B58" s="84">
        <v>1900</v>
      </c>
      <c r="C58" s="83">
        <v>38480514.940670364</v>
      </c>
      <c r="D58" s="110"/>
    </row>
    <row r="59" spans="1:4" ht="13.5" x14ac:dyDescent="0.2">
      <c r="A59" s="85" t="s">
        <v>5</v>
      </c>
      <c r="B59" s="92">
        <f>SUM(B34:B58)</f>
        <v>11303</v>
      </c>
      <c r="C59" s="138">
        <f>SUM(C34:C58)</f>
        <v>169251810.78210646</v>
      </c>
      <c r="D59" s="110"/>
    </row>
    <row r="60" spans="1:4" x14ac:dyDescent="0.2">
      <c r="A60" s="178" t="s">
        <v>112</v>
      </c>
      <c r="B60" s="179"/>
      <c r="C60" s="180"/>
      <c r="D60" s="110"/>
    </row>
    <row r="61" spans="1:4" x14ac:dyDescent="0.2">
      <c r="A61" s="135" t="s">
        <v>65</v>
      </c>
      <c r="B61" s="84">
        <v>765</v>
      </c>
      <c r="C61" s="83">
        <v>25806224.731875338</v>
      </c>
      <c r="D61" s="110"/>
    </row>
    <row r="62" spans="1:4" ht="13.5" x14ac:dyDescent="0.2">
      <c r="A62" s="85" t="s">
        <v>5</v>
      </c>
      <c r="B62" s="92">
        <v>765</v>
      </c>
      <c r="C62" s="138">
        <f>SUM(C61)</f>
        <v>25806224.731875338</v>
      </c>
      <c r="D62" s="110"/>
    </row>
    <row r="63" spans="1:4" x14ac:dyDescent="0.2">
      <c r="A63" s="178" t="s">
        <v>344</v>
      </c>
      <c r="B63" s="179"/>
      <c r="C63" s="180"/>
      <c r="D63" s="110"/>
    </row>
    <row r="64" spans="1:4" x14ac:dyDescent="0.2">
      <c r="A64" s="135" t="s">
        <v>9</v>
      </c>
      <c r="B64" s="84">
        <v>300</v>
      </c>
      <c r="C64" s="83">
        <v>5926230.9703030307</v>
      </c>
      <c r="D64" s="110"/>
    </row>
    <row r="65" spans="1:4" x14ac:dyDescent="0.2">
      <c r="A65" s="135" t="s">
        <v>11</v>
      </c>
      <c r="B65" s="84">
        <v>160</v>
      </c>
      <c r="C65" s="83">
        <v>3171649.6000000006</v>
      </c>
      <c r="D65" s="110"/>
    </row>
    <row r="66" spans="1:4" x14ac:dyDescent="0.2">
      <c r="A66" s="135" t="s">
        <v>22</v>
      </c>
      <c r="B66" s="84">
        <v>261</v>
      </c>
      <c r="C66" s="83">
        <v>5149160.92</v>
      </c>
      <c r="D66" s="110"/>
    </row>
    <row r="67" spans="1:4" x14ac:dyDescent="0.2">
      <c r="A67" s="135" t="s">
        <v>35</v>
      </c>
      <c r="B67" s="84">
        <v>56</v>
      </c>
      <c r="C67" s="83">
        <v>891857.68000000017</v>
      </c>
      <c r="D67" s="110"/>
    </row>
    <row r="68" spans="1:4" x14ac:dyDescent="0.2">
      <c r="A68" s="135" t="s">
        <v>39</v>
      </c>
      <c r="B68" s="84">
        <v>3040</v>
      </c>
      <c r="C68" s="83">
        <v>71714487.448014647</v>
      </c>
      <c r="D68" s="110"/>
    </row>
    <row r="69" spans="1:4" x14ac:dyDescent="0.2">
      <c r="A69" s="135" t="s">
        <v>50</v>
      </c>
      <c r="B69" s="84">
        <v>159</v>
      </c>
      <c r="C69" s="83">
        <v>3133159.0824190974</v>
      </c>
      <c r="D69" s="110"/>
    </row>
    <row r="70" spans="1:4" x14ac:dyDescent="0.2">
      <c r="A70" s="135" t="s">
        <v>67</v>
      </c>
      <c r="B70" s="84">
        <v>2775</v>
      </c>
      <c r="C70" s="83">
        <v>64839859.118045107</v>
      </c>
      <c r="D70" s="110"/>
    </row>
    <row r="71" spans="1:4" x14ac:dyDescent="0.2">
      <c r="A71" s="135" t="s">
        <v>68</v>
      </c>
      <c r="B71" s="84">
        <v>3060</v>
      </c>
      <c r="C71" s="83">
        <v>72725365.221860275</v>
      </c>
      <c r="D71" s="110"/>
    </row>
    <row r="72" spans="1:4" ht="13.5" x14ac:dyDescent="0.2">
      <c r="A72" s="85" t="s">
        <v>5</v>
      </c>
      <c r="B72" s="92">
        <f>SUM(B64:B71)</f>
        <v>9811</v>
      </c>
      <c r="C72" s="138">
        <f>SUM(C64:C71)</f>
        <v>227551770.04064214</v>
      </c>
      <c r="D72" s="110"/>
    </row>
    <row r="73" spans="1:4" x14ac:dyDescent="0.2">
      <c r="A73" s="178" t="s">
        <v>345</v>
      </c>
      <c r="B73" s="179"/>
      <c r="C73" s="180"/>
      <c r="D73" s="110"/>
    </row>
    <row r="74" spans="1:4" x14ac:dyDescent="0.2">
      <c r="A74" s="135" t="s">
        <v>9</v>
      </c>
      <c r="B74" s="84">
        <v>928</v>
      </c>
      <c r="C74" s="83">
        <v>24793391.376056131</v>
      </c>
      <c r="D74" s="110"/>
    </row>
    <row r="75" spans="1:4" x14ac:dyDescent="0.2">
      <c r="A75" s="135" t="s">
        <v>11</v>
      </c>
      <c r="B75" s="84">
        <v>265</v>
      </c>
      <c r="C75" s="83">
        <v>5188156.6058150018</v>
      </c>
      <c r="D75" s="110"/>
    </row>
    <row r="76" spans="1:4" x14ac:dyDescent="0.2">
      <c r="A76" s="135" t="s">
        <v>12</v>
      </c>
      <c r="B76" s="84">
        <v>485</v>
      </c>
      <c r="C76" s="83">
        <v>3048088.3258969593</v>
      </c>
      <c r="D76" s="110"/>
    </row>
    <row r="77" spans="1:4" x14ac:dyDescent="0.2">
      <c r="A77" s="135" t="s">
        <v>13</v>
      </c>
      <c r="B77" s="84">
        <v>185</v>
      </c>
      <c r="C77" s="83">
        <v>2446374.1460093502</v>
      </c>
      <c r="D77" s="110"/>
    </row>
    <row r="78" spans="1:4" x14ac:dyDescent="0.2">
      <c r="A78" s="135" t="s">
        <v>22</v>
      </c>
      <c r="B78" s="84">
        <v>287</v>
      </c>
      <c r="C78" s="83">
        <v>3759840.2904521273</v>
      </c>
      <c r="D78" s="110"/>
    </row>
    <row r="79" spans="1:4" x14ac:dyDescent="0.2">
      <c r="A79" s="135" t="s">
        <v>24</v>
      </c>
      <c r="B79" s="84">
        <v>298</v>
      </c>
      <c r="C79" s="83">
        <v>12166225.651179072</v>
      </c>
      <c r="D79" s="110"/>
    </row>
    <row r="80" spans="1:4" x14ac:dyDescent="0.2">
      <c r="A80" s="135" t="s">
        <v>27</v>
      </c>
      <c r="B80" s="84">
        <v>215</v>
      </c>
      <c r="C80" s="83">
        <v>1930280.7149676448</v>
      </c>
      <c r="D80" s="110"/>
    </row>
    <row r="81" spans="1:4" x14ac:dyDescent="0.2">
      <c r="A81" s="135" t="s">
        <v>30</v>
      </c>
      <c r="B81" s="84">
        <v>37</v>
      </c>
      <c r="C81" s="83">
        <v>629113.29351954302</v>
      </c>
      <c r="D81" s="110"/>
    </row>
    <row r="82" spans="1:4" x14ac:dyDescent="0.2">
      <c r="A82" s="135" t="s">
        <v>33</v>
      </c>
      <c r="B82" s="84">
        <v>786</v>
      </c>
      <c r="C82" s="83">
        <v>23038039.742446139</v>
      </c>
      <c r="D82" s="110"/>
    </row>
    <row r="83" spans="1:4" x14ac:dyDescent="0.2">
      <c r="A83" s="135" t="s">
        <v>34</v>
      </c>
      <c r="B83" s="84">
        <v>379</v>
      </c>
      <c r="C83" s="83">
        <v>6104089.8528000014</v>
      </c>
      <c r="D83" s="110"/>
    </row>
    <row r="84" spans="1:4" x14ac:dyDescent="0.2">
      <c r="A84" s="135" t="s">
        <v>35</v>
      </c>
      <c r="B84" s="84">
        <v>477</v>
      </c>
      <c r="C84" s="83">
        <v>11535190.693730526</v>
      </c>
      <c r="D84" s="110"/>
    </row>
    <row r="85" spans="1:4" x14ac:dyDescent="0.2">
      <c r="A85" s="135" t="s">
        <v>39</v>
      </c>
      <c r="B85" s="84">
        <v>1688</v>
      </c>
      <c r="C85" s="83">
        <v>22739482.906390466</v>
      </c>
      <c r="D85" s="110"/>
    </row>
    <row r="86" spans="1:4" x14ac:dyDescent="0.2">
      <c r="A86" s="135" t="s">
        <v>43</v>
      </c>
      <c r="B86" s="84">
        <v>3235</v>
      </c>
      <c r="C86" s="83">
        <v>161540112.7701177</v>
      </c>
      <c r="D86" s="110"/>
    </row>
    <row r="87" spans="1:4" x14ac:dyDescent="0.2">
      <c r="A87" s="135" t="s">
        <v>50</v>
      </c>
      <c r="B87" s="84">
        <v>156</v>
      </c>
      <c r="C87" s="83">
        <v>3111835.4267745325</v>
      </c>
      <c r="D87" s="110"/>
    </row>
    <row r="88" spans="1:4" x14ac:dyDescent="0.2">
      <c r="A88" s="135" t="s">
        <v>346</v>
      </c>
      <c r="B88" s="84">
        <v>4267</v>
      </c>
      <c r="C88" s="83">
        <v>68892691.601388112</v>
      </c>
      <c r="D88" s="110"/>
    </row>
    <row r="89" spans="1:4" x14ac:dyDescent="0.2">
      <c r="A89" s="135" t="s">
        <v>67</v>
      </c>
      <c r="B89" s="84">
        <v>400</v>
      </c>
      <c r="C89" s="83">
        <v>7379780.2131452188</v>
      </c>
      <c r="D89" s="110"/>
    </row>
    <row r="90" spans="1:4" ht="13.5" x14ac:dyDescent="0.2">
      <c r="A90" s="85" t="s">
        <v>5</v>
      </c>
      <c r="B90" s="92">
        <f>SUM(B74:B89)</f>
        <v>14088</v>
      </c>
      <c r="C90" s="138">
        <f>SUM(C74:C89)</f>
        <v>358302693.61068851</v>
      </c>
      <c r="D90" s="110"/>
    </row>
    <row r="91" spans="1:4" x14ac:dyDescent="0.2">
      <c r="A91" s="178" t="s">
        <v>114</v>
      </c>
      <c r="B91" s="179"/>
      <c r="C91" s="180"/>
      <c r="D91" s="110"/>
    </row>
    <row r="92" spans="1:4" x14ac:dyDescent="0.2">
      <c r="A92" s="134" t="s">
        <v>25</v>
      </c>
      <c r="B92" s="84">
        <v>170</v>
      </c>
      <c r="C92" s="83">
        <v>2251593.8048322587</v>
      </c>
      <c r="D92" s="110"/>
    </row>
    <row r="93" spans="1:4" x14ac:dyDescent="0.2">
      <c r="A93" s="135" t="s">
        <v>42</v>
      </c>
      <c r="B93" s="84">
        <v>744</v>
      </c>
      <c r="C93" s="83">
        <v>18576794.624667499</v>
      </c>
      <c r="D93" s="110"/>
    </row>
    <row r="94" spans="1:4" x14ac:dyDescent="0.2">
      <c r="A94" s="135" t="s">
        <v>43</v>
      </c>
      <c r="B94" s="84">
        <v>818</v>
      </c>
      <c r="C94" s="83">
        <v>17014580.330212384</v>
      </c>
      <c r="D94" s="110"/>
    </row>
    <row r="95" spans="1:4" x14ac:dyDescent="0.2">
      <c r="A95" s="135" t="s">
        <v>48</v>
      </c>
      <c r="B95" s="84">
        <v>1062</v>
      </c>
      <c r="C95" s="83">
        <v>27625287.105955146</v>
      </c>
      <c r="D95" s="110"/>
    </row>
    <row r="96" spans="1:4" x14ac:dyDescent="0.2">
      <c r="A96" s="135" t="s">
        <v>50</v>
      </c>
      <c r="B96" s="84">
        <v>38</v>
      </c>
      <c r="C96" s="83">
        <v>805862.4092089358</v>
      </c>
      <c r="D96" s="110"/>
    </row>
    <row r="97" spans="1:4" x14ac:dyDescent="0.2">
      <c r="A97" s="135" t="s">
        <v>60</v>
      </c>
      <c r="B97" s="84">
        <v>1352</v>
      </c>
      <c r="C97" s="83">
        <v>33360968.846228831</v>
      </c>
      <c r="D97" s="110"/>
    </row>
    <row r="98" spans="1:4" x14ac:dyDescent="0.2">
      <c r="A98" s="135" t="s">
        <v>64</v>
      </c>
      <c r="B98" s="84">
        <v>867</v>
      </c>
      <c r="C98" s="83">
        <v>17514951.189265601</v>
      </c>
      <c r="D98" s="110"/>
    </row>
    <row r="99" spans="1:4" x14ac:dyDescent="0.2">
      <c r="A99" s="135" t="s">
        <v>67</v>
      </c>
      <c r="B99" s="84">
        <v>350</v>
      </c>
      <c r="C99" s="83">
        <v>10729997.092392724</v>
      </c>
      <c r="D99" s="110"/>
    </row>
    <row r="100" spans="1:4" x14ac:dyDescent="0.2">
      <c r="A100" s="135" t="s">
        <v>68</v>
      </c>
      <c r="B100" s="84">
        <v>920</v>
      </c>
      <c r="C100" s="83">
        <v>22980375.402051926</v>
      </c>
      <c r="D100" s="110"/>
    </row>
    <row r="101" spans="1:4" ht="13.5" x14ac:dyDescent="0.2">
      <c r="A101" s="85" t="s">
        <v>5</v>
      </c>
      <c r="B101" s="92">
        <f>SUM(B92:B100)</f>
        <v>6321</v>
      </c>
      <c r="C101" s="138">
        <f>SUM(C92:C100)</f>
        <v>150860410.80481529</v>
      </c>
      <c r="D101" s="110"/>
    </row>
    <row r="102" spans="1:4" x14ac:dyDescent="0.2">
      <c r="A102" s="178" t="s">
        <v>152</v>
      </c>
      <c r="B102" s="179"/>
      <c r="C102" s="180"/>
      <c r="D102" s="110"/>
    </row>
    <row r="103" spans="1:4" x14ac:dyDescent="0.2">
      <c r="A103" s="135" t="s">
        <v>9</v>
      </c>
      <c r="B103" s="84">
        <v>588</v>
      </c>
      <c r="C103" s="83">
        <v>14076754.683592357</v>
      </c>
      <c r="D103" s="110"/>
    </row>
    <row r="104" spans="1:4" x14ac:dyDescent="0.2">
      <c r="A104" s="135" t="s">
        <v>43</v>
      </c>
      <c r="B104" s="84">
        <v>766</v>
      </c>
      <c r="C104" s="83">
        <v>29035683.774170615</v>
      </c>
      <c r="D104" s="110"/>
    </row>
    <row r="105" spans="1:4" x14ac:dyDescent="0.2">
      <c r="A105" s="135" t="s">
        <v>48</v>
      </c>
      <c r="B105" s="84">
        <v>545</v>
      </c>
      <c r="C105" s="83">
        <v>17830020.886494115</v>
      </c>
      <c r="D105" s="110"/>
    </row>
    <row r="106" spans="1:4" x14ac:dyDescent="0.2">
      <c r="A106" s="135" t="s">
        <v>50</v>
      </c>
      <c r="B106" s="84">
        <v>30</v>
      </c>
      <c r="C106" s="83">
        <v>709032.02352025604</v>
      </c>
      <c r="D106" s="110"/>
    </row>
    <row r="107" spans="1:4" x14ac:dyDescent="0.2">
      <c r="A107" s="135" t="s">
        <v>68</v>
      </c>
      <c r="B107" s="84">
        <v>560</v>
      </c>
      <c r="C107" s="83">
        <v>25425876.017999999</v>
      </c>
      <c r="D107" s="110"/>
    </row>
    <row r="108" spans="1:4" ht="13.5" x14ac:dyDescent="0.2">
      <c r="A108" s="85" t="s">
        <v>5</v>
      </c>
      <c r="B108" s="92">
        <f>SUM(B103:B107)</f>
        <v>2489</v>
      </c>
      <c r="C108" s="138">
        <f>SUM(C103:C107)</f>
        <v>87077367.385777339</v>
      </c>
      <c r="D108" s="110"/>
    </row>
    <row r="109" spans="1:4" x14ac:dyDescent="0.2">
      <c r="A109" s="178" t="s">
        <v>160</v>
      </c>
      <c r="B109" s="179"/>
      <c r="C109" s="180"/>
      <c r="D109" s="110"/>
    </row>
    <row r="110" spans="1:4" x14ac:dyDescent="0.2">
      <c r="A110" s="135" t="s">
        <v>68</v>
      </c>
      <c r="B110" s="84">
        <v>250</v>
      </c>
      <c r="C110" s="83">
        <v>26048985.913730934</v>
      </c>
      <c r="D110" s="110"/>
    </row>
    <row r="111" spans="1:4" ht="13.5" x14ac:dyDescent="0.2">
      <c r="A111" s="85" t="s">
        <v>5</v>
      </c>
      <c r="B111" s="92">
        <v>250</v>
      </c>
      <c r="C111" s="138">
        <f>SUM(C110)</f>
        <v>26048985.913730934</v>
      </c>
      <c r="D111" s="110"/>
    </row>
    <row r="112" spans="1:4" x14ac:dyDescent="0.2">
      <c r="A112" s="178" t="s">
        <v>125</v>
      </c>
      <c r="B112" s="179"/>
      <c r="C112" s="180"/>
      <c r="D112" s="110"/>
    </row>
    <row r="113" spans="1:4" x14ac:dyDescent="0.2">
      <c r="A113" s="135" t="s">
        <v>68</v>
      </c>
      <c r="B113" s="84">
        <v>3400</v>
      </c>
      <c r="C113" s="83">
        <v>157221157.17907843</v>
      </c>
      <c r="D113" s="110"/>
    </row>
    <row r="114" spans="1:4" x14ac:dyDescent="0.2">
      <c r="A114" s="135" t="s">
        <v>67</v>
      </c>
      <c r="B114" s="84">
        <v>670</v>
      </c>
      <c r="C114" s="83">
        <v>8935857.8217247855</v>
      </c>
      <c r="D114" s="110"/>
    </row>
    <row r="115" spans="1:4" x14ac:dyDescent="0.2">
      <c r="A115" s="135" t="s">
        <v>43</v>
      </c>
      <c r="B115" s="84">
        <v>702</v>
      </c>
      <c r="C115" s="83">
        <v>19802064.434096556</v>
      </c>
      <c r="D115" s="110"/>
    </row>
    <row r="116" spans="1:4" x14ac:dyDescent="0.2">
      <c r="A116" s="135" t="s">
        <v>50</v>
      </c>
      <c r="B116" s="84">
        <v>70</v>
      </c>
      <c r="C116" s="83">
        <v>733345.13990168343</v>
      </c>
      <c r="D116" s="110"/>
    </row>
    <row r="117" spans="1:4" ht="13.5" x14ac:dyDescent="0.2">
      <c r="A117" s="85" t="s">
        <v>5</v>
      </c>
      <c r="B117" s="92">
        <f>SUM(B113:B116)</f>
        <v>4842</v>
      </c>
      <c r="C117" s="138">
        <f>SUM(C113:C116)</f>
        <v>186692424.57480145</v>
      </c>
      <c r="D117" s="110"/>
    </row>
    <row r="118" spans="1:4" x14ac:dyDescent="0.2">
      <c r="A118" s="178" t="s">
        <v>164</v>
      </c>
      <c r="B118" s="179"/>
      <c r="C118" s="180"/>
      <c r="D118" s="110"/>
    </row>
    <row r="119" spans="1:4" x14ac:dyDescent="0.2">
      <c r="A119" s="135" t="s">
        <v>68</v>
      </c>
      <c r="B119" s="84">
        <v>608</v>
      </c>
      <c r="C119" s="83">
        <v>31111164.676609494</v>
      </c>
      <c r="D119" s="110"/>
    </row>
    <row r="120" spans="1:4" x14ac:dyDescent="0.2">
      <c r="A120" s="135" t="s">
        <v>60</v>
      </c>
      <c r="B120" s="84">
        <v>838</v>
      </c>
      <c r="C120" s="83">
        <v>25640497.611847389</v>
      </c>
      <c r="D120" s="110"/>
    </row>
    <row r="121" spans="1:4" x14ac:dyDescent="0.2">
      <c r="A121" s="135" t="s">
        <v>67</v>
      </c>
      <c r="B121" s="84">
        <v>235</v>
      </c>
      <c r="C121" s="83">
        <v>3281304.3024545396</v>
      </c>
      <c r="D121" s="110"/>
    </row>
    <row r="122" spans="1:4" x14ac:dyDescent="0.2">
      <c r="A122" s="135" t="s">
        <v>39</v>
      </c>
      <c r="B122" s="84">
        <v>380</v>
      </c>
      <c r="C122" s="83">
        <v>8508240.4366148505</v>
      </c>
      <c r="D122" s="110"/>
    </row>
    <row r="123" spans="1:4" x14ac:dyDescent="0.2">
      <c r="A123" s="135" t="s">
        <v>43</v>
      </c>
      <c r="B123" s="84">
        <v>738</v>
      </c>
      <c r="C123" s="83">
        <v>33707034.938295998</v>
      </c>
      <c r="D123" s="110"/>
    </row>
    <row r="124" spans="1:4" ht="13.5" x14ac:dyDescent="0.2">
      <c r="A124" s="85" t="s">
        <v>5</v>
      </c>
      <c r="B124" s="92">
        <f>SUM(B119:B123)</f>
        <v>2799</v>
      </c>
      <c r="C124" s="138">
        <f>SUM(C119:C123)</f>
        <v>102248241.96582228</v>
      </c>
      <c r="D124" s="110"/>
    </row>
    <row r="125" spans="1:4" x14ac:dyDescent="0.2">
      <c r="A125" s="178" t="s">
        <v>141</v>
      </c>
      <c r="B125" s="179"/>
      <c r="C125" s="180"/>
      <c r="D125" s="110"/>
    </row>
    <row r="126" spans="1:4" x14ac:dyDescent="0.2">
      <c r="A126" s="135" t="s">
        <v>68</v>
      </c>
      <c r="B126" s="84">
        <v>1413</v>
      </c>
      <c r="C126" s="83">
        <v>38488625.900000006</v>
      </c>
      <c r="D126" s="110"/>
    </row>
    <row r="127" spans="1:4" x14ac:dyDescent="0.2">
      <c r="A127" s="135" t="s">
        <v>67</v>
      </c>
      <c r="B127" s="84">
        <v>1696</v>
      </c>
      <c r="C127" s="83">
        <v>24529886.790885799</v>
      </c>
      <c r="D127" s="110"/>
    </row>
    <row r="128" spans="1:4" x14ac:dyDescent="0.2">
      <c r="A128" s="135" t="s">
        <v>58</v>
      </c>
      <c r="B128" s="84">
        <v>175</v>
      </c>
      <c r="C128" s="83">
        <v>4587484.1417200295</v>
      </c>
      <c r="D128" s="110"/>
    </row>
    <row r="129" spans="1:4" x14ac:dyDescent="0.2">
      <c r="A129" s="135" t="s">
        <v>60</v>
      </c>
      <c r="B129" s="84">
        <v>4104</v>
      </c>
      <c r="C129" s="83">
        <v>117408417.5733071</v>
      </c>
      <c r="D129" s="110"/>
    </row>
    <row r="130" spans="1:4" x14ac:dyDescent="0.2">
      <c r="A130" s="135" t="s">
        <v>48</v>
      </c>
      <c r="B130" s="84">
        <v>845</v>
      </c>
      <c r="C130" s="83">
        <v>13768003.222984912</v>
      </c>
      <c r="D130" s="110"/>
    </row>
    <row r="131" spans="1:4" x14ac:dyDescent="0.2">
      <c r="A131" s="135" t="s">
        <v>39</v>
      </c>
      <c r="B131" s="84">
        <v>1180</v>
      </c>
      <c r="C131" s="83">
        <v>21257388.161226667</v>
      </c>
      <c r="D131" s="110"/>
    </row>
    <row r="132" spans="1:4" x14ac:dyDescent="0.2">
      <c r="A132" s="135" t="s">
        <v>43</v>
      </c>
      <c r="B132" s="84">
        <v>2346</v>
      </c>
      <c r="C132" s="83">
        <v>68178897.292977452</v>
      </c>
      <c r="D132" s="110"/>
    </row>
    <row r="133" spans="1:4" x14ac:dyDescent="0.2">
      <c r="A133" s="135" t="s">
        <v>9</v>
      </c>
      <c r="B133" s="84">
        <v>1102</v>
      </c>
      <c r="C133" s="83">
        <v>22796766.77853065</v>
      </c>
      <c r="D133" s="110"/>
    </row>
    <row r="134" spans="1:4" x14ac:dyDescent="0.2">
      <c r="A134" s="135" t="s">
        <v>10</v>
      </c>
      <c r="B134" s="84">
        <v>374</v>
      </c>
      <c r="C134" s="83">
        <v>5355712.1015680516</v>
      </c>
      <c r="D134" s="110"/>
    </row>
    <row r="135" spans="1:4" x14ac:dyDescent="0.2">
      <c r="A135" s="135" t="s">
        <v>11</v>
      </c>
      <c r="B135" s="84">
        <v>478</v>
      </c>
      <c r="C135" s="83">
        <v>9293775.8504353091</v>
      </c>
      <c r="D135" s="110"/>
    </row>
    <row r="136" spans="1:4" x14ac:dyDescent="0.2">
      <c r="A136" s="135" t="s">
        <v>12</v>
      </c>
      <c r="B136" s="84">
        <v>406</v>
      </c>
      <c r="C136" s="83">
        <v>6767927.5678983284</v>
      </c>
      <c r="D136" s="110"/>
    </row>
    <row r="137" spans="1:4" x14ac:dyDescent="0.2">
      <c r="A137" s="135" t="s">
        <v>13</v>
      </c>
      <c r="B137" s="84">
        <v>528</v>
      </c>
      <c r="C137" s="83">
        <v>10292594.945875295</v>
      </c>
      <c r="D137" s="110"/>
    </row>
    <row r="138" spans="1:4" x14ac:dyDescent="0.2">
      <c r="A138" s="135" t="s">
        <v>14</v>
      </c>
      <c r="B138" s="84">
        <v>746</v>
      </c>
      <c r="C138" s="83">
        <v>11311178.199650409</v>
      </c>
      <c r="D138" s="110"/>
    </row>
    <row r="139" spans="1:4" x14ac:dyDescent="0.2">
      <c r="A139" s="135" t="s">
        <v>22</v>
      </c>
      <c r="B139" s="84">
        <v>629</v>
      </c>
      <c r="C139" s="83">
        <v>11935166.358602921</v>
      </c>
      <c r="D139" s="110"/>
    </row>
    <row r="140" spans="1:4" x14ac:dyDescent="0.2">
      <c r="A140" s="135" t="s">
        <v>23</v>
      </c>
      <c r="B140" s="84">
        <v>583</v>
      </c>
      <c r="C140" s="83">
        <v>10969870.787907133</v>
      </c>
      <c r="D140" s="110"/>
    </row>
    <row r="141" spans="1:4" x14ac:dyDescent="0.2">
      <c r="A141" s="135" t="s">
        <v>24</v>
      </c>
      <c r="B141" s="84">
        <v>473</v>
      </c>
      <c r="C141" s="83">
        <v>9180024.9449931551</v>
      </c>
      <c r="D141" s="110"/>
    </row>
    <row r="142" spans="1:4" x14ac:dyDescent="0.2">
      <c r="A142" s="135" t="s">
        <v>25</v>
      </c>
      <c r="B142" s="84">
        <v>264</v>
      </c>
      <c r="C142" s="83">
        <v>3814723.8763785115</v>
      </c>
      <c r="D142" s="110"/>
    </row>
    <row r="143" spans="1:4" x14ac:dyDescent="0.2">
      <c r="A143" s="135" t="s">
        <v>26</v>
      </c>
      <c r="B143" s="84">
        <v>281</v>
      </c>
      <c r="C143" s="83">
        <v>3506446.7294250801</v>
      </c>
      <c r="D143" s="110"/>
    </row>
    <row r="144" spans="1:4" x14ac:dyDescent="0.2">
      <c r="A144" s="135" t="s">
        <v>27</v>
      </c>
      <c r="B144" s="84">
        <v>500</v>
      </c>
      <c r="C144" s="83">
        <v>9505026.2999963779</v>
      </c>
      <c r="D144" s="110"/>
    </row>
    <row r="145" spans="1:4" x14ac:dyDescent="0.2">
      <c r="A145" s="135" t="s">
        <v>28</v>
      </c>
      <c r="B145" s="84">
        <v>396</v>
      </c>
      <c r="C145" s="83">
        <v>6123461.2428084332</v>
      </c>
      <c r="D145" s="110"/>
    </row>
    <row r="146" spans="1:4" x14ac:dyDescent="0.2">
      <c r="A146" s="135" t="s">
        <v>29</v>
      </c>
      <c r="B146" s="84">
        <v>284</v>
      </c>
      <c r="C146" s="83">
        <v>3672648.5849593254</v>
      </c>
      <c r="D146" s="110"/>
    </row>
    <row r="147" spans="1:4" x14ac:dyDescent="0.2">
      <c r="A147" s="135" t="s">
        <v>30</v>
      </c>
      <c r="B147" s="84">
        <v>322</v>
      </c>
      <c r="C147" s="83">
        <v>4039274.3120556842</v>
      </c>
      <c r="D147" s="110"/>
    </row>
    <row r="148" spans="1:4" x14ac:dyDescent="0.2">
      <c r="A148" s="135" t="s">
        <v>31</v>
      </c>
      <c r="B148" s="84">
        <v>631</v>
      </c>
      <c r="C148" s="83">
        <v>8376156.6864298312</v>
      </c>
      <c r="D148" s="110"/>
    </row>
    <row r="149" spans="1:4" x14ac:dyDescent="0.2">
      <c r="A149" s="135" t="s">
        <v>32</v>
      </c>
      <c r="B149" s="84">
        <v>528</v>
      </c>
      <c r="C149" s="83">
        <v>7615192.896693089</v>
      </c>
      <c r="D149" s="110"/>
    </row>
    <row r="150" spans="1:4" x14ac:dyDescent="0.2">
      <c r="A150" s="135" t="s">
        <v>33</v>
      </c>
      <c r="B150" s="84">
        <v>300</v>
      </c>
      <c r="C150" s="83">
        <v>3901588.8792051203</v>
      </c>
      <c r="D150" s="110"/>
    </row>
    <row r="151" spans="1:4" x14ac:dyDescent="0.2">
      <c r="A151" s="135" t="s">
        <v>34</v>
      </c>
      <c r="B151" s="84">
        <v>802</v>
      </c>
      <c r="C151" s="83">
        <v>13947903.74976326</v>
      </c>
      <c r="D151" s="110"/>
    </row>
    <row r="152" spans="1:4" x14ac:dyDescent="0.2">
      <c r="A152" s="135" t="s">
        <v>35</v>
      </c>
      <c r="B152" s="84">
        <v>356</v>
      </c>
      <c r="C152" s="83">
        <v>4689438.6608012663</v>
      </c>
      <c r="D152" s="110"/>
    </row>
    <row r="153" spans="1:4" ht="13.5" x14ac:dyDescent="0.2">
      <c r="A153" s="85" t="s">
        <v>5</v>
      </c>
      <c r="B153" s="92">
        <f>SUM(B126:B152)</f>
        <v>21742</v>
      </c>
      <c r="C153" s="138">
        <f>SUM(C126:C152)</f>
        <v>455313582.53707933</v>
      </c>
      <c r="D153" s="110"/>
    </row>
    <row r="154" spans="1:4" x14ac:dyDescent="0.2">
      <c r="A154" s="178" t="s">
        <v>118</v>
      </c>
      <c r="B154" s="179"/>
      <c r="C154" s="180"/>
      <c r="D154" s="110"/>
    </row>
    <row r="155" spans="1:4" x14ac:dyDescent="0.2">
      <c r="A155" s="135" t="s">
        <v>9</v>
      </c>
      <c r="B155" s="84">
        <v>288</v>
      </c>
      <c r="C155" s="83">
        <v>6018698.4559685392</v>
      </c>
      <c r="D155" s="110"/>
    </row>
    <row r="156" spans="1:4" x14ac:dyDescent="0.2">
      <c r="A156" s="135" t="s">
        <v>10</v>
      </c>
      <c r="B156" s="84">
        <v>140</v>
      </c>
      <c r="C156" s="83">
        <v>2164790.9945116276</v>
      </c>
      <c r="D156" s="110"/>
    </row>
    <row r="157" spans="1:4" x14ac:dyDescent="0.2">
      <c r="A157" s="135" t="s">
        <v>11</v>
      </c>
      <c r="B157" s="84">
        <v>70</v>
      </c>
      <c r="C157" s="83">
        <v>1668268.6608181819</v>
      </c>
      <c r="D157" s="110"/>
    </row>
    <row r="158" spans="1:4" x14ac:dyDescent="0.2">
      <c r="A158" s="135" t="s">
        <v>12</v>
      </c>
      <c r="B158" s="84">
        <v>110</v>
      </c>
      <c r="C158" s="83">
        <v>1755377.8238961038</v>
      </c>
      <c r="D158" s="110"/>
    </row>
    <row r="159" spans="1:4" x14ac:dyDescent="0.2">
      <c r="A159" s="135" t="s">
        <v>13</v>
      </c>
      <c r="B159" s="84">
        <v>174</v>
      </c>
      <c r="C159" s="83">
        <v>2808463.8756591133</v>
      </c>
      <c r="D159" s="110"/>
    </row>
    <row r="160" spans="1:4" x14ac:dyDescent="0.2">
      <c r="A160" s="135" t="s">
        <v>14</v>
      </c>
      <c r="B160" s="84">
        <v>225</v>
      </c>
      <c r="C160" s="83">
        <v>4589634.2396894731</v>
      </c>
      <c r="D160" s="110"/>
    </row>
    <row r="161" spans="1:4" x14ac:dyDescent="0.2">
      <c r="A161" s="135" t="s">
        <v>22</v>
      </c>
      <c r="B161" s="84">
        <v>46</v>
      </c>
      <c r="C161" s="83">
        <v>816081.22355294111</v>
      </c>
      <c r="D161" s="110"/>
    </row>
    <row r="162" spans="1:4" x14ac:dyDescent="0.2">
      <c r="A162" s="135" t="s">
        <v>24</v>
      </c>
      <c r="B162" s="84">
        <v>250</v>
      </c>
      <c r="C162" s="83">
        <v>11097227.979999999</v>
      </c>
      <c r="D162" s="110"/>
    </row>
    <row r="163" spans="1:4" x14ac:dyDescent="0.2">
      <c r="A163" s="135" t="s">
        <v>27</v>
      </c>
      <c r="B163" s="84">
        <v>140</v>
      </c>
      <c r="C163" s="83">
        <v>2206004.994406655</v>
      </c>
      <c r="D163" s="110"/>
    </row>
    <row r="164" spans="1:4" x14ac:dyDescent="0.2">
      <c r="A164" s="135" t="s">
        <v>29</v>
      </c>
      <c r="B164" s="84">
        <v>160</v>
      </c>
      <c r="C164" s="83">
        <v>2785580.1947053764</v>
      </c>
      <c r="D164" s="110"/>
    </row>
    <row r="165" spans="1:4" x14ac:dyDescent="0.2">
      <c r="A165" s="135" t="s">
        <v>32</v>
      </c>
      <c r="B165" s="84">
        <v>183</v>
      </c>
      <c r="C165" s="83">
        <v>2987555.1667878311</v>
      </c>
      <c r="D165" s="110"/>
    </row>
    <row r="166" spans="1:4" x14ac:dyDescent="0.2">
      <c r="A166" s="135" t="s">
        <v>33</v>
      </c>
      <c r="B166" s="84">
        <v>187</v>
      </c>
      <c r="C166" s="83">
        <v>2677067.9521457143</v>
      </c>
      <c r="D166" s="110"/>
    </row>
    <row r="167" spans="1:4" x14ac:dyDescent="0.2">
      <c r="A167" s="135" t="s">
        <v>34</v>
      </c>
      <c r="B167" s="84">
        <v>494</v>
      </c>
      <c r="C167" s="83">
        <v>9145878.134100657</v>
      </c>
      <c r="D167" s="110"/>
    </row>
    <row r="168" spans="1:4" x14ac:dyDescent="0.2">
      <c r="A168" s="135" t="s">
        <v>35</v>
      </c>
      <c r="B168" s="84">
        <v>228</v>
      </c>
      <c r="C168" s="83">
        <v>3379604.4271169812</v>
      </c>
      <c r="D168" s="110"/>
    </row>
    <row r="169" spans="1:4" x14ac:dyDescent="0.2">
      <c r="A169" s="135" t="s">
        <v>42</v>
      </c>
      <c r="B169" s="84">
        <v>1380</v>
      </c>
      <c r="C169" s="83">
        <v>48539218.942738399</v>
      </c>
      <c r="D169" s="110"/>
    </row>
    <row r="170" spans="1:4" x14ac:dyDescent="0.2">
      <c r="A170" s="135" t="s">
        <v>43</v>
      </c>
      <c r="B170" s="84">
        <v>1176</v>
      </c>
      <c r="C170" s="83">
        <v>27511129.646984756</v>
      </c>
      <c r="D170" s="110"/>
    </row>
    <row r="171" spans="1:4" x14ac:dyDescent="0.2">
      <c r="A171" s="135" t="s">
        <v>44</v>
      </c>
      <c r="B171" s="84">
        <v>681</v>
      </c>
      <c r="C171" s="83">
        <v>13535602.377815038</v>
      </c>
      <c r="D171" s="110"/>
    </row>
    <row r="172" spans="1:4" x14ac:dyDescent="0.2">
      <c r="A172" s="135" t="s">
        <v>48</v>
      </c>
      <c r="B172" s="84">
        <v>950</v>
      </c>
      <c r="C172" s="83">
        <v>24841374.912927426</v>
      </c>
      <c r="D172" s="110"/>
    </row>
    <row r="173" spans="1:4" x14ac:dyDescent="0.2">
      <c r="A173" s="135" t="s">
        <v>50</v>
      </c>
      <c r="B173" s="84">
        <v>199</v>
      </c>
      <c r="C173" s="83">
        <v>6733408.0774778174</v>
      </c>
      <c r="D173" s="110"/>
    </row>
    <row r="174" spans="1:4" x14ac:dyDescent="0.2">
      <c r="A174" s="135" t="s">
        <v>58</v>
      </c>
      <c r="B174" s="84">
        <v>243</v>
      </c>
      <c r="C174" s="83">
        <v>4878389.5462883664</v>
      </c>
      <c r="D174" s="110"/>
    </row>
    <row r="175" spans="1:4" x14ac:dyDescent="0.2">
      <c r="A175" s="135" t="s">
        <v>119</v>
      </c>
      <c r="B175" s="84">
        <v>0</v>
      </c>
      <c r="C175" s="83"/>
      <c r="D175" s="110"/>
    </row>
    <row r="176" spans="1:4" x14ac:dyDescent="0.2">
      <c r="A176" s="135" t="s">
        <v>60</v>
      </c>
      <c r="B176" s="84">
        <v>466</v>
      </c>
      <c r="C176" s="83">
        <v>9229310.2634567954</v>
      </c>
      <c r="D176" s="110"/>
    </row>
    <row r="177" spans="1:4" x14ac:dyDescent="0.2">
      <c r="A177" s="135" t="s">
        <v>62</v>
      </c>
      <c r="B177" s="84">
        <v>0</v>
      </c>
      <c r="C177" s="83"/>
      <c r="D177" s="110"/>
    </row>
    <row r="178" spans="1:4" x14ac:dyDescent="0.2">
      <c r="A178" s="135" t="s">
        <v>67</v>
      </c>
      <c r="B178" s="84">
        <v>690</v>
      </c>
      <c r="C178" s="83">
        <v>14415482.54884694</v>
      </c>
      <c r="D178" s="110"/>
    </row>
    <row r="179" spans="1:4" x14ac:dyDescent="0.2">
      <c r="A179" s="135" t="s">
        <v>68</v>
      </c>
      <c r="B179" s="84">
        <v>1140</v>
      </c>
      <c r="C179" s="83">
        <v>26319912.308946434</v>
      </c>
      <c r="D179" s="110"/>
    </row>
    <row r="180" spans="1:4" x14ac:dyDescent="0.2">
      <c r="A180" s="135" t="s">
        <v>72</v>
      </c>
      <c r="B180" s="84">
        <v>63</v>
      </c>
      <c r="C180" s="83">
        <v>807731.42032000003</v>
      </c>
      <c r="D180" s="110"/>
    </row>
    <row r="181" spans="1:4" ht="13.5" x14ac:dyDescent="0.2">
      <c r="A181" s="85" t="s">
        <v>5</v>
      </c>
      <c r="B181" s="92">
        <f>SUM(B155:B180)</f>
        <v>9683</v>
      </c>
      <c r="C181" s="138">
        <f>SUM(C155:C180)</f>
        <v>230911794.16916114</v>
      </c>
      <c r="D181" s="110"/>
    </row>
    <row r="182" spans="1:4" x14ac:dyDescent="0.2">
      <c r="A182" s="178" t="s">
        <v>347</v>
      </c>
      <c r="B182" s="179"/>
      <c r="C182" s="180"/>
      <c r="D182" s="110"/>
    </row>
    <row r="183" spans="1:4" x14ac:dyDescent="0.2">
      <c r="A183" s="135" t="s">
        <v>9</v>
      </c>
      <c r="B183" s="84">
        <v>830</v>
      </c>
      <c r="C183" s="83">
        <v>40144143.830259249</v>
      </c>
      <c r="D183" s="110"/>
    </row>
    <row r="184" spans="1:4" x14ac:dyDescent="0.2">
      <c r="A184" s="135" t="s">
        <v>43</v>
      </c>
      <c r="B184" s="84">
        <v>774</v>
      </c>
      <c r="C184" s="83">
        <v>38047982.853522241</v>
      </c>
      <c r="D184" s="110"/>
    </row>
    <row r="185" spans="1:4" x14ac:dyDescent="0.2">
      <c r="A185" s="135" t="s">
        <v>48</v>
      </c>
      <c r="B185" s="84">
        <v>745</v>
      </c>
      <c r="C185" s="83">
        <v>45887788.069656275</v>
      </c>
      <c r="D185" s="110"/>
    </row>
    <row r="186" spans="1:4" x14ac:dyDescent="0.2">
      <c r="A186" s="135" t="s">
        <v>68</v>
      </c>
      <c r="B186" s="84">
        <v>970</v>
      </c>
      <c r="C186" s="83">
        <v>43226264.614167765</v>
      </c>
      <c r="D186" s="110"/>
    </row>
    <row r="187" spans="1:4" ht="13.5" x14ac:dyDescent="0.2">
      <c r="A187" s="85" t="s">
        <v>5</v>
      </c>
      <c r="B187" s="92">
        <f>SUM(B183:B186)</f>
        <v>3319</v>
      </c>
      <c r="C187" s="138">
        <f>SUM(C183:C186)</f>
        <v>167306179.36760551</v>
      </c>
      <c r="D187" s="110"/>
    </row>
    <row r="188" spans="1:4" x14ac:dyDescent="0.2">
      <c r="A188" s="178" t="s">
        <v>348</v>
      </c>
      <c r="B188" s="179"/>
      <c r="C188" s="180"/>
      <c r="D188" s="110"/>
    </row>
    <row r="189" spans="1:4" x14ac:dyDescent="0.2">
      <c r="A189" s="135" t="s">
        <v>67</v>
      </c>
      <c r="B189" s="84">
        <v>350</v>
      </c>
      <c r="C189" s="83">
        <v>7861866.2013239423</v>
      </c>
      <c r="D189" s="110"/>
    </row>
    <row r="190" spans="1:4" x14ac:dyDescent="0.2">
      <c r="A190" s="135" t="s">
        <v>68</v>
      </c>
      <c r="B190" s="84">
        <v>415</v>
      </c>
      <c r="C190" s="83">
        <v>16431866.257274451</v>
      </c>
      <c r="D190" s="110"/>
    </row>
    <row r="191" spans="1:4" ht="13.5" x14ac:dyDescent="0.2">
      <c r="A191" s="85" t="s">
        <v>5</v>
      </c>
      <c r="B191" s="92">
        <f>SUM(B189:B190)</f>
        <v>765</v>
      </c>
      <c r="C191" s="138">
        <f>SUM(C189:C190)</f>
        <v>24293732.458598394</v>
      </c>
      <c r="D191" s="110"/>
    </row>
    <row r="192" spans="1:4" x14ac:dyDescent="0.2">
      <c r="A192" s="178" t="s">
        <v>349</v>
      </c>
      <c r="B192" s="179"/>
      <c r="C192" s="180"/>
      <c r="D192" s="110"/>
    </row>
    <row r="193" spans="1:4" x14ac:dyDescent="0.2">
      <c r="A193" s="135" t="s">
        <v>43</v>
      </c>
      <c r="B193" s="84">
        <v>606</v>
      </c>
      <c r="C193" s="83">
        <v>30015327.432188839</v>
      </c>
      <c r="D193" s="110"/>
    </row>
    <row r="194" spans="1:4" ht="13.5" x14ac:dyDescent="0.2">
      <c r="A194" s="85" t="s">
        <v>5</v>
      </c>
      <c r="B194" s="92">
        <v>606</v>
      </c>
      <c r="C194" s="138">
        <f>SUM(C193)</f>
        <v>30015327.432188839</v>
      </c>
      <c r="D194" s="110"/>
    </row>
    <row r="195" spans="1:4" x14ac:dyDescent="0.2">
      <c r="A195" s="178" t="s">
        <v>200</v>
      </c>
      <c r="B195" s="179"/>
      <c r="C195" s="180"/>
      <c r="D195" s="110"/>
    </row>
    <row r="196" spans="1:4" x14ac:dyDescent="0.2">
      <c r="A196" s="135" t="s">
        <v>60</v>
      </c>
      <c r="B196" s="84">
        <v>1250</v>
      </c>
      <c r="C196" s="83">
        <v>30305290.091302991</v>
      </c>
      <c r="D196" s="110"/>
    </row>
    <row r="197" spans="1:4" x14ac:dyDescent="0.2">
      <c r="A197" s="135" t="s">
        <v>68</v>
      </c>
      <c r="B197" s="84">
        <v>1782</v>
      </c>
      <c r="C197" s="83">
        <v>46006724.155789807</v>
      </c>
      <c r="D197" s="110"/>
    </row>
    <row r="198" spans="1:4" x14ac:dyDescent="0.2">
      <c r="A198" s="135" t="s">
        <v>58</v>
      </c>
      <c r="B198" s="84">
        <v>111</v>
      </c>
      <c r="C198" s="83">
        <v>2812465.8786854148</v>
      </c>
      <c r="D198" s="110"/>
    </row>
    <row r="199" spans="1:4" x14ac:dyDescent="0.2">
      <c r="A199" s="135" t="s">
        <v>67</v>
      </c>
      <c r="B199" s="84">
        <v>430</v>
      </c>
      <c r="C199" s="83">
        <v>9345837.0760616921</v>
      </c>
      <c r="D199" s="110"/>
    </row>
    <row r="200" spans="1:4" x14ac:dyDescent="0.2">
      <c r="A200" s="135" t="s">
        <v>11</v>
      </c>
      <c r="B200" s="84">
        <v>50</v>
      </c>
      <c r="C200" s="83">
        <v>703169.6161134328</v>
      </c>
      <c r="D200" s="110"/>
    </row>
    <row r="201" spans="1:4" x14ac:dyDescent="0.2">
      <c r="A201" s="135" t="s">
        <v>22</v>
      </c>
      <c r="B201" s="84">
        <v>122</v>
      </c>
      <c r="C201" s="83">
        <v>1340664.5430000001</v>
      </c>
      <c r="D201" s="110"/>
    </row>
    <row r="202" spans="1:4" x14ac:dyDescent="0.2">
      <c r="A202" s="135" t="s">
        <v>43</v>
      </c>
      <c r="B202" s="84">
        <v>1146</v>
      </c>
      <c r="C202" s="83">
        <v>40527688.291434422</v>
      </c>
      <c r="D202" s="110"/>
    </row>
    <row r="203" spans="1:4" x14ac:dyDescent="0.2">
      <c r="A203" s="135" t="s">
        <v>48</v>
      </c>
      <c r="B203" s="84">
        <v>350</v>
      </c>
      <c r="C203" s="83">
        <v>3965987.7104291795</v>
      </c>
      <c r="D203" s="110"/>
    </row>
    <row r="204" spans="1:4" ht="13.5" x14ac:dyDescent="0.2">
      <c r="A204" s="85" t="s">
        <v>5</v>
      </c>
      <c r="B204" s="92">
        <f>SUM(B196:B203)</f>
        <v>5241</v>
      </c>
      <c r="C204" s="138">
        <f>SUM(C196:C203)</f>
        <v>135007827.36281696</v>
      </c>
      <c r="D204" s="110"/>
    </row>
    <row r="205" spans="1:4" x14ac:dyDescent="0.2">
      <c r="A205" s="178" t="s">
        <v>350</v>
      </c>
      <c r="B205" s="179"/>
      <c r="C205" s="180"/>
      <c r="D205" s="110"/>
    </row>
    <row r="206" spans="1:4" x14ac:dyDescent="0.2">
      <c r="A206" s="135" t="s">
        <v>23</v>
      </c>
      <c r="B206" s="84">
        <v>35</v>
      </c>
      <c r="C206" s="83">
        <v>552416.54999999993</v>
      </c>
      <c r="D206" s="110"/>
    </row>
    <row r="207" spans="1:4" x14ac:dyDescent="0.2">
      <c r="A207" s="135" t="s">
        <v>39</v>
      </c>
      <c r="B207" s="84">
        <v>68</v>
      </c>
      <c r="C207" s="83">
        <v>1604531.1802258065</v>
      </c>
      <c r="D207" s="110"/>
    </row>
    <row r="208" spans="1:4" x14ac:dyDescent="0.2">
      <c r="A208" s="135" t="s">
        <v>60</v>
      </c>
      <c r="B208" s="84">
        <v>600</v>
      </c>
      <c r="C208" s="83">
        <v>14807327.137581076</v>
      </c>
      <c r="D208" s="110"/>
    </row>
    <row r="209" spans="1:4" x14ac:dyDescent="0.2">
      <c r="A209" s="135" t="s">
        <v>67</v>
      </c>
      <c r="B209" s="84">
        <v>300</v>
      </c>
      <c r="C209" s="83">
        <v>5961139.5881615095</v>
      </c>
      <c r="D209" s="110"/>
    </row>
    <row r="210" spans="1:4" ht="13.5" x14ac:dyDescent="0.2">
      <c r="A210" s="85" t="s">
        <v>5</v>
      </c>
      <c r="B210" s="92">
        <f>SUM(B206:B209)</f>
        <v>1003</v>
      </c>
      <c r="C210" s="138">
        <f>SUM(C206:C209)</f>
        <v>22925414.455968391</v>
      </c>
      <c r="D210" s="110"/>
    </row>
    <row r="211" spans="1:4" x14ac:dyDescent="0.2">
      <c r="A211" s="178" t="s">
        <v>124</v>
      </c>
      <c r="B211" s="179"/>
      <c r="C211" s="180"/>
      <c r="D211" s="110"/>
    </row>
    <row r="212" spans="1:4" x14ac:dyDescent="0.2">
      <c r="A212" s="135" t="s">
        <v>39</v>
      </c>
      <c r="B212" s="84">
        <v>780</v>
      </c>
      <c r="C212" s="83">
        <v>9621723.6292688139</v>
      </c>
      <c r="D212" s="110"/>
    </row>
    <row r="213" spans="1:4" x14ac:dyDescent="0.2">
      <c r="A213" s="135" t="s">
        <v>43</v>
      </c>
      <c r="B213" s="84">
        <v>1020</v>
      </c>
      <c r="C213" s="83">
        <v>21060786.281837299</v>
      </c>
      <c r="D213" s="110"/>
    </row>
    <row r="214" spans="1:4" x14ac:dyDescent="0.2">
      <c r="A214" s="135" t="s">
        <v>50</v>
      </c>
      <c r="B214" s="84">
        <v>66</v>
      </c>
      <c r="C214" s="83">
        <v>1118994.249369977</v>
      </c>
      <c r="D214" s="110"/>
    </row>
    <row r="215" spans="1:4" x14ac:dyDescent="0.2">
      <c r="A215" s="135" t="s">
        <v>67</v>
      </c>
      <c r="B215" s="84">
        <v>900</v>
      </c>
      <c r="C215" s="83">
        <v>15634384.52335944</v>
      </c>
      <c r="D215" s="110"/>
    </row>
    <row r="216" spans="1:4" x14ac:dyDescent="0.2">
      <c r="A216" s="135" t="s">
        <v>68</v>
      </c>
      <c r="B216" s="84">
        <v>1400</v>
      </c>
      <c r="C216" s="83">
        <v>31128791.682091035</v>
      </c>
      <c r="D216" s="110"/>
    </row>
    <row r="217" spans="1:4" ht="13.5" x14ac:dyDescent="0.2">
      <c r="A217" s="85" t="s">
        <v>5</v>
      </c>
      <c r="B217" s="92">
        <f>SUM(B212:B216)</f>
        <v>4166</v>
      </c>
      <c r="C217" s="138">
        <f>SUM(C212:C216)</f>
        <v>78564680.365926564</v>
      </c>
      <c r="D217" s="110"/>
    </row>
    <row r="218" spans="1:4" x14ac:dyDescent="0.2">
      <c r="A218" s="178" t="s">
        <v>351</v>
      </c>
      <c r="B218" s="179"/>
      <c r="C218" s="180"/>
      <c r="D218" s="110"/>
    </row>
    <row r="219" spans="1:4" x14ac:dyDescent="0.2">
      <c r="A219" s="135" t="s">
        <v>9</v>
      </c>
      <c r="B219" s="84">
        <v>300</v>
      </c>
      <c r="C219" s="83">
        <v>5574111</v>
      </c>
      <c r="D219" s="110"/>
    </row>
    <row r="220" spans="1:4" x14ac:dyDescent="0.2">
      <c r="A220" s="135" t="s">
        <v>10</v>
      </c>
      <c r="B220" s="84">
        <v>52</v>
      </c>
      <c r="C220" s="83">
        <v>828153.56</v>
      </c>
      <c r="D220" s="110"/>
    </row>
    <row r="221" spans="1:4" x14ac:dyDescent="0.2">
      <c r="A221" s="135" t="s">
        <v>11</v>
      </c>
      <c r="B221" s="84">
        <v>145</v>
      </c>
      <c r="C221" s="83">
        <v>2694153.6500000004</v>
      </c>
      <c r="D221" s="110"/>
    </row>
    <row r="222" spans="1:4" x14ac:dyDescent="0.2">
      <c r="A222" s="135" t="s">
        <v>12</v>
      </c>
      <c r="B222" s="84">
        <v>46</v>
      </c>
      <c r="C222" s="83">
        <v>854697.0199999999</v>
      </c>
      <c r="D222" s="110"/>
    </row>
    <row r="223" spans="1:4" x14ac:dyDescent="0.2">
      <c r="A223" s="135" t="s">
        <v>13</v>
      </c>
      <c r="B223" s="84">
        <v>55</v>
      </c>
      <c r="C223" s="83">
        <v>470930.9</v>
      </c>
      <c r="D223" s="110"/>
    </row>
    <row r="224" spans="1:4" x14ac:dyDescent="0.2">
      <c r="A224" s="135" t="s">
        <v>14</v>
      </c>
      <c r="B224" s="84">
        <v>56</v>
      </c>
      <c r="C224" s="83">
        <v>891857.68000000017</v>
      </c>
      <c r="D224" s="110"/>
    </row>
    <row r="225" spans="1:4" x14ac:dyDescent="0.2">
      <c r="A225" s="135" t="s">
        <v>22</v>
      </c>
      <c r="B225" s="84">
        <v>137</v>
      </c>
      <c r="C225" s="83">
        <v>2545510.69</v>
      </c>
      <c r="D225" s="110"/>
    </row>
    <row r="226" spans="1:4" x14ac:dyDescent="0.2">
      <c r="A226" s="135" t="s">
        <v>23</v>
      </c>
      <c r="B226" s="84">
        <v>55</v>
      </c>
      <c r="C226" s="83">
        <v>1021920.3499999999</v>
      </c>
      <c r="D226" s="110"/>
    </row>
    <row r="227" spans="1:4" x14ac:dyDescent="0.2">
      <c r="A227" s="135" t="s">
        <v>24</v>
      </c>
      <c r="B227" s="84">
        <v>55</v>
      </c>
      <c r="C227" s="83">
        <v>1023848.5016037734</v>
      </c>
      <c r="D227" s="110"/>
    </row>
    <row r="228" spans="1:4" x14ac:dyDescent="0.2">
      <c r="A228" s="135" t="s">
        <v>25</v>
      </c>
      <c r="B228" s="84">
        <v>28</v>
      </c>
      <c r="C228" s="83">
        <v>445928.84</v>
      </c>
      <c r="D228" s="110"/>
    </row>
    <row r="229" spans="1:4" x14ac:dyDescent="0.2">
      <c r="A229" s="135" t="s">
        <v>27</v>
      </c>
      <c r="B229" s="84">
        <v>60</v>
      </c>
      <c r="C229" s="83">
        <v>812056.48</v>
      </c>
      <c r="D229" s="110"/>
    </row>
    <row r="230" spans="1:4" x14ac:dyDescent="0.2">
      <c r="A230" s="135" t="s">
        <v>28</v>
      </c>
      <c r="B230" s="84">
        <v>65</v>
      </c>
      <c r="C230" s="83">
        <v>1035191.9500000003</v>
      </c>
      <c r="D230" s="110"/>
    </row>
    <row r="231" spans="1:4" x14ac:dyDescent="0.2">
      <c r="A231" s="135" t="s">
        <v>32</v>
      </c>
      <c r="B231" s="84">
        <v>65</v>
      </c>
      <c r="C231" s="83">
        <v>1036368.3044886363</v>
      </c>
      <c r="D231" s="110"/>
    </row>
    <row r="232" spans="1:4" x14ac:dyDescent="0.2">
      <c r="A232" s="135" t="s">
        <v>33</v>
      </c>
      <c r="B232" s="84">
        <v>15</v>
      </c>
      <c r="C232" s="83">
        <v>238890.45</v>
      </c>
      <c r="D232" s="110"/>
    </row>
    <row r="233" spans="1:4" x14ac:dyDescent="0.2">
      <c r="A233" s="135" t="s">
        <v>34</v>
      </c>
      <c r="B233" s="84">
        <v>60</v>
      </c>
      <c r="C233" s="83">
        <v>955561.80000000016</v>
      </c>
      <c r="D233" s="110"/>
    </row>
    <row r="234" spans="1:4" x14ac:dyDescent="0.2">
      <c r="A234" s="135" t="s">
        <v>39</v>
      </c>
      <c r="B234" s="84">
        <v>1960</v>
      </c>
      <c r="C234" s="83">
        <v>43391938.8237826</v>
      </c>
      <c r="D234" s="110"/>
    </row>
    <row r="235" spans="1:4" x14ac:dyDescent="0.2">
      <c r="A235" s="135" t="s">
        <v>50</v>
      </c>
      <c r="B235" s="84">
        <v>108</v>
      </c>
      <c r="C235" s="83">
        <v>2006679.9600000002</v>
      </c>
      <c r="D235" s="110"/>
    </row>
    <row r="236" spans="1:4" x14ac:dyDescent="0.2">
      <c r="A236" s="135" t="s">
        <v>67</v>
      </c>
      <c r="B236" s="84">
        <v>1550</v>
      </c>
      <c r="C236" s="83">
        <v>34347869.862509206</v>
      </c>
      <c r="D236" s="110"/>
    </row>
    <row r="237" spans="1:4" x14ac:dyDescent="0.2">
      <c r="A237" s="135" t="s">
        <v>68</v>
      </c>
      <c r="B237" s="84">
        <v>1660</v>
      </c>
      <c r="C237" s="83">
        <v>36744632.938157625</v>
      </c>
      <c r="D237" s="110"/>
    </row>
    <row r="238" spans="1:4" ht="13.5" x14ac:dyDescent="0.2">
      <c r="A238" s="85" t="s">
        <v>5</v>
      </c>
      <c r="B238" s="92">
        <f>SUM(B219:B237)</f>
        <v>6472</v>
      </c>
      <c r="C238" s="138">
        <f>SUM(C219:C237)</f>
        <v>136920302.76054183</v>
      </c>
      <c r="D238" s="110"/>
    </row>
    <row r="239" spans="1:4" x14ac:dyDescent="0.2">
      <c r="A239" s="178" t="s">
        <v>128</v>
      </c>
      <c r="B239" s="179"/>
      <c r="C239" s="180"/>
      <c r="D239" s="110"/>
    </row>
    <row r="240" spans="1:4" x14ac:dyDescent="0.2">
      <c r="A240" s="135" t="s">
        <v>8</v>
      </c>
      <c r="B240" s="84">
        <v>163</v>
      </c>
      <c r="C240" s="83">
        <v>2375484.7929577464</v>
      </c>
      <c r="D240" s="110"/>
    </row>
    <row r="241" spans="1:4" x14ac:dyDescent="0.2">
      <c r="A241" s="135" t="s">
        <v>9</v>
      </c>
      <c r="B241" s="84">
        <v>160</v>
      </c>
      <c r="C241" s="83">
        <v>2907149.5991380326</v>
      </c>
      <c r="D241" s="110"/>
    </row>
    <row r="242" spans="1:4" x14ac:dyDescent="0.2">
      <c r="A242" s="135" t="s">
        <v>10</v>
      </c>
      <c r="B242" s="84">
        <v>200</v>
      </c>
      <c r="C242" s="83">
        <v>2986333.4071791046</v>
      </c>
      <c r="D242" s="110"/>
    </row>
    <row r="243" spans="1:4" x14ac:dyDescent="0.2">
      <c r="A243" s="135" t="s">
        <v>11</v>
      </c>
      <c r="B243" s="84">
        <v>280</v>
      </c>
      <c r="C243" s="83">
        <v>5153256.4062500019</v>
      </c>
      <c r="D243" s="110"/>
    </row>
    <row r="244" spans="1:4" x14ac:dyDescent="0.2">
      <c r="A244" s="135" t="s">
        <v>12</v>
      </c>
      <c r="B244" s="84">
        <v>149</v>
      </c>
      <c r="C244" s="83">
        <v>2365885.0898064515</v>
      </c>
      <c r="D244" s="110"/>
    </row>
    <row r="245" spans="1:4" x14ac:dyDescent="0.2">
      <c r="A245" s="135" t="s">
        <v>13</v>
      </c>
      <c r="B245" s="84">
        <v>282</v>
      </c>
      <c r="C245" s="83">
        <v>3975599.0798653807</v>
      </c>
      <c r="D245" s="110"/>
    </row>
    <row r="246" spans="1:4" x14ac:dyDescent="0.2">
      <c r="A246" s="135" t="s">
        <v>14</v>
      </c>
      <c r="B246" s="84">
        <v>250</v>
      </c>
      <c r="C246" s="83">
        <v>4257263.1752186045</v>
      </c>
      <c r="D246" s="110"/>
    </row>
    <row r="247" spans="1:4" x14ac:dyDescent="0.2">
      <c r="A247" s="135" t="s">
        <v>16</v>
      </c>
      <c r="B247" s="84">
        <v>56</v>
      </c>
      <c r="C247" s="83">
        <v>798082.55268421047</v>
      </c>
      <c r="D247" s="110"/>
    </row>
    <row r="248" spans="1:4" x14ac:dyDescent="0.2">
      <c r="A248" s="135" t="s">
        <v>17</v>
      </c>
      <c r="B248" s="84">
        <v>81</v>
      </c>
      <c r="C248" s="83">
        <v>1078406.8555999999</v>
      </c>
      <c r="D248" s="110"/>
    </row>
    <row r="249" spans="1:4" x14ac:dyDescent="0.2">
      <c r="A249" s="135" t="s">
        <v>18</v>
      </c>
      <c r="B249" s="84">
        <v>78</v>
      </c>
      <c r="C249" s="83">
        <v>1165011.4449750001</v>
      </c>
      <c r="D249" s="110"/>
    </row>
    <row r="250" spans="1:4" x14ac:dyDescent="0.2">
      <c r="A250" s="135" t="s">
        <v>20</v>
      </c>
      <c r="B250" s="84">
        <v>22</v>
      </c>
      <c r="C250" s="83">
        <v>312810.7855714286</v>
      </c>
      <c r="D250" s="110"/>
    </row>
    <row r="251" spans="1:4" x14ac:dyDescent="0.2">
      <c r="A251" s="135" t="s">
        <v>22</v>
      </c>
      <c r="B251" s="84">
        <v>307</v>
      </c>
      <c r="C251" s="83">
        <v>6375842.8475966845</v>
      </c>
      <c r="D251" s="110"/>
    </row>
    <row r="252" spans="1:4" x14ac:dyDescent="0.2">
      <c r="A252" s="135" t="s">
        <v>23</v>
      </c>
      <c r="B252" s="84">
        <v>140</v>
      </c>
      <c r="C252" s="83">
        <v>1954612.5869041095</v>
      </c>
      <c r="D252" s="110"/>
    </row>
    <row r="253" spans="1:4" x14ac:dyDescent="0.2">
      <c r="A253" s="135" t="s">
        <v>24</v>
      </c>
      <c r="B253" s="84">
        <v>225</v>
      </c>
      <c r="C253" s="83">
        <v>4676507.3490564534</v>
      </c>
      <c r="D253" s="110"/>
    </row>
    <row r="254" spans="1:4" x14ac:dyDescent="0.2">
      <c r="A254" s="135" t="s">
        <v>25</v>
      </c>
      <c r="B254" s="84">
        <v>277</v>
      </c>
      <c r="C254" s="83">
        <v>3389732.4342901553</v>
      </c>
      <c r="D254" s="110"/>
    </row>
    <row r="255" spans="1:4" x14ac:dyDescent="0.2">
      <c r="A255" s="135" t="s">
        <v>26</v>
      </c>
      <c r="B255" s="84">
        <v>196</v>
      </c>
      <c r="C255" s="83">
        <v>2269472.7354619047</v>
      </c>
      <c r="D255" s="110"/>
    </row>
    <row r="256" spans="1:4" x14ac:dyDescent="0.2">
      <c r="A256" s="135" t="s">
        <v>27</v>
      </c>
      <c r="B256" s="84">
        <v>400</v>
      </c>
      <c r="C256" s="83">
        <v>6409141.1784615386</v>
      </c>
      <c r="D256" s="110"/>
    </row>
    <row r="257" spans="1:4" x14ac:dyDescent="0.2">
      <c r="A257" s="135" t="s">
        <v>28</v>
      </c>
      <c r="B257" s="84">
        <v>123</v>
      </c>
      <c r="C257" s="83">
        <v>1881766.9485263161</v>
      </c>
      <c r="D257" s="110"/>
    </row>
    <row r="258" spans="1:4" x14ac:dyDescent="0.2">
      <c r="A258" s="135" t="s">
        <v>29</v>
      </c>
      <c r="B258" s="84">
        <v>158</v>
      </c>
      <c r="C258" s="83">
        <v>2147626.0798144331</v>
      </c>
      <c r="D258" s="110"/>
    </row>
    <row r="259" spans="1:4" x14ac:dyDescent="0.2">
      <c r="A259" s="135" t="s">
        <v>30</v>
      </c>
      <c r="B259" s="84">
        <v>179</v>
      </c>
      <c r="C259" s="83">
        <v>2037593.8768518516</v>
      </c>
      <c r="D259" s="110"/>
    </row>
    <row r="260" spans="1:4" x14ac:dyDescent="0.2">
      <c r="A260" s="135" t="s">
        <v>31</v>
      </c>
      <c r="B260" s="84">
        <v>96</v>
      </c>
      <c r="C260" s="83">
        <v>1041239.5235614034</v>
      </c>
      <c r="D260" s="110"/>
    </row>
    <row r="261" spans="1:4" x14ac:dyDescent="0.2">
      <c r="A261" s="135" t="s">
        <v>32</v>
      </c>
      <c r="B261" s="84">
        <v>251</v>
      </c>
      <c r="C261" s="83">
        <v>4175948.5458702324</v>
      </c>
      <c r="D261" s="110"/>
    </row>
    <row r="262" spans="1:4" x14ac:dyDescent="0.2">
      <c r="A262" s="135" t="s">
        <v>33</v>
      </c>
      <c r="B262" s="84">
        <v>130</v>
      </c>
      <c r="C262" s="83">
        <v>2368648.8796434109</v>
      </c>
      <c r="D262" s="110"/>
    </row>
    <row r="263" spans="1:4" x14ac:dyDescent="0.2">
      <c r="A263" s="135" t="s">
        <v>35</v>
      </c>
      <c r="B263" s="84">
        <v>180</v>
      </c>
      <c r="C263" s="83">
        <v>2633262.370177215</v>
      </c>
      <c r="D263" s="110"/>
    </row>
    <row r="264" spans="1:4" x14ac:dyDescent="0.2">
      <c r="A264" s="135" t="s">
        <v>39</v>
      </c>
      <c r="B264" s="84">
        <v>200</v>
      </c>
      <c r="C264" s="83">
        <v>2826164.3820869564</v>
      </c>
      <c r="D264" s="110"/>
    </row>
    <row r="265" spans="1:4" x14ac:dyDescent="0.2">
      <c r="A265" s="135" t="s">
        <v>42</v>
      </c>
      <c r="B265" s="84">
        <v>264</v>
      </c>
      <c r="C265" s="83">
        <v>6034675.6030670647</v>
      </c>
      <c r="D265" s="110"/>
    </row>
    <row r="266" spans="1:4" x14ac:dyDescent="0.2">
      <c r="A266" s="135" t="s">
        <v>50</v>
      </c>
      <c r="B266" s="84">
        <v>98</v>
      </c>
      <c r="C266" s="83">
        <v>1461697.273935484</v>
      </c>
      <c r="D266" s="110"/>
    </row>
    <row r="267" spans="1:4" x14ac:dyDescent="0.2">
      <c r="A267" s="135" t="s">
        <v>67</v>
      </c>
      <c r="B267" s="84">
        <v>260</v>
      </c>
      <c r="C267" s="83">
        <v>5083062.4004193367</v>
      </c>
      <c r="D267" s="110"/>
    </row>
    <row r="268" spans="1:4" ht="13.5" x14ac:dyDescent="0.2">
      <c r="A268" s="85" t="s">
        <v>5</v>
      </c>
      <c r="B268" s="92">
        <f>SUM(B240:B267)</f>
        <v>5205</v>
      </c>
      <c r="C268" s="138">
        <f>SUM(C240:C267)</f>
        <v>84142278.204970509</v>
      </c>
      <c r="D268" s="110"/>
    </row>
    <row r="269" spans="1:4" x14ac:dyDescent="0.2">
      <c r="A269" s="178" t="s">
        <v>192</v>
      </c>
      <c r="B269" s="179"/>
      <c r="C269" s="180"/>
      <c r="D269" s="110"/>
    </row>
    <row r="270" spans="1:4" x14ac:dyDescent="0.2">
      <c r="A270" s="135" t="s">
        <v>60</v>
      </c>
      <c r="B270" s="84">
        <v>2791</v>
      </c>
      <c r="C270" s="83">
        <v>70031559.116843224</v>
      </c>
      <c r="D270" s="110"/>
    </row>
    <row r="271" spans="1:4" x14ac:dyDescent="0.2">
      <c r="A271" s="135" t="s">
        <v>67</v>
      </c>
      <c r="B271" s="84">
        <v>485</v>
      </c>
      <c r="C271" s="83">
        <v>10364724.043577474</v>
      </c>
      <c r="D271" s="110"/>
    </row>
    <row r="272" spans="1:4" x14ac:dyDescent="0.2">
      <c r="A272" s="135" t="s">
        <v>9</v>
      </c>
      <c r="B272" s="84">
        <v>216</v>
      </c>
      <c r="C272" s="83">
        <v>6454460.9036101075</v>
      </c>
      <c r="D272" s="110"/>
    </row>
    <row r="273" spans="1:4" x14ac:dyDescent="0.2">
      <c r="A273" s="135" t="s">
        <v>11</v>
      </c>
      <c r="B273" s="84">
        <v>70</v>
      </c>
      <c r="C273" s="83">
        <v>1313085.4213125</v>
      </c>
      <c r="D273" s="110"/>
    </row>
    <row r="274" spans="1:4" x14ac:dyDescent="0.2">
      <c r="A274" s="135" t="s">
        <v>12</v>
      </c>
      <c r="B274" s="84">
        <v>48</v>
      </c>
      <c r="C274" s="83">
        <v>647540.94675000012</v>
      </c>
      <c r="D274" s="110"/>
    </row>
    <row r="275" spans="1:4" x14ac:dyDescent="0.2">
      <c r="A275" s="135" t="s">
        <v>13</v>
      </c>
      <c r="B275" s="84">
        <v>106</v>
      </c>
      <c r="C275" s="83">
        <v>1983434.8185980394</v>
      </c>
      <c r="D275" s="110"/>
    </row>
    <row r="276" spans="1:4" x14ac:dyDescent="0.2">
      <c r="A276" s="135" t="s">
        <v>22</v>
      </c>
      <c r="B276" s="84">
        <v>112</v>
      </c>
      <c r="C276" s="83">
        <v>2412207.1041713208</v>
      </c>
      <c r="D276" s="110"/>
    </row>
    <row r="277" spans="1:4" x14ac:dyDescent="0.2">
      <c r="A277" s="135" t="s">
        <v>23</v>
      </c>
      <c r="B277" s="84">
        <v>135</v>
      </c>
      <c r="C277" s="83">
        <v>2196553.2910404406</v>
      </c>
      <c r="D277" s="110"/>
    </row>
    <row r="278" spans="1:4" x14ac:dyDescent="0.2">
      <c r="A278" s="135" t="s">
        <v>24</v>
      </c>
      <c r="B278" s="84">
        <v>178</v>
      </c>
      <c r="C278" s="83">
        <v>4334251.3708093744</v>
      </c>
      <c r="D278" s="110"/>
    </row>
    <row r="279" spans="1:4" x14ac:dyDescent="0.2">
      <c r="A279" s="135" t="s">
        <v>30</v>
      </c>
      <c r="B279" s="84">
        <v>56</v>
      </c>
      <c r="C279" s="83">
        <v>667802.5891620391</v>
      </c>
      <c r="D279" s="110"/>
    </row>
    <row r="280" spans="1:4" x14ac:dyDescent="0.2">
      <c r="A280" s="135" t="s">
        <v>31</v>
      </c>
      <c r="B280" s="84">
        <v>52</v>
      </c>
      <c r="C280" s="83">
        <v>719881.14224553958</v>
      </c>
      <c r="D280" s="110"/>
    </row>
    <row r="281" spans="1:4" x14ac:dyDescent="0.2">
      <c r="A281" s="135" t="s">
        <v>32</v>
      </c>
      <c r="B281" s="84">
        <v>129</v>
      </c>
      <c r="C281" s="83">
        <v>2613559.8685407988</v>
      </c>
      <c r="D281" s="110"/>
    </row>
    <row r="282" spans="1:4" x14ac:dyDescent="0.2">
      <c r="A282" s="135" t="s">
        <v>33</v>
      </c>
      <c r="B282" s="84">
        <v>140</v>
      </c>
      <c r="C282" s="83">
        <v>1762206.9381795919</v>
      </c>
      <c r="D282" s="110"/>
    </row>
    <row r="283" spans="1:4" x14ac:dyDescent="0.2">
      <c r="A283" s="135" t="s">
        <v>34</v>
      </c>
      <c r="B283" s="84">
        <v>204</v>
      </c>
      <c r="C283" s="83">
        <v>3733700.4527906291</v>
      </c>
      <c r="D283" s="110"/>
    </row>
    <row r="284" spans="1:4" x14ac:dyDescent="0.2">
      <c r="A284" s="135" t="s">
        <v>39</v>
      </c>
      <c r="B284" s="84">
        <v>420</v>
      </c>
      <c r="C284" s="83">
        <v>13200418.562541489</v>
      </c>
      <c r="D284" s="110"/>
    </row>
    <row r="285" spans="1:4" x14ac:dyDescent="0.2">
      <c r="A285" s="135" t="s">
        <v>43</v>
      </c>
      <c r="B285" s="84">
        <v>942</v>
      </c>
      <c r="C285" s="83">
        <v>32253289.525479697</v>
      </c>
      <c r="D285" s="110"/>
    </row>
    <row r="286" spans="1:4" ht="13.5" x14ac:dyDescent="0.2">
      <c r="A286" s="85" t="s">
        <v>5</v>
      </c>
      <c r="B286" s="92">
        <f>SUM(B270:B285)</f>
        <v>6084</v>
      </c>
      <c r="C286" s="138">
        <f>SUM(C270:C285)</f>
        <v>154688676.09565228</v>
      </c>
      <c r="D286" s="110"/>
    </row>
    <row r="287" spans="1:4" x14ac:dyDescent="0.2">
      <c r="A287" s="178" t="s">
        <v>187</v>
      </c>
      <c r="B287" s="179"/>
      <c r="C287" s="180"/>
      <c r="D287" s="110"/>
    </row>
    <row r="288" spans="1:4" x14ac:dyDescent="0.2">
      <c r="A288" s="135" t="s">
        <v>68</v>
      </c>
      <c r="B288" s="84">
        <v>640</v>
      </c>
      <c r="C288" s="83">
        <v>27658425.356201723</v>
      </c>
      <c r="D288" s="110"/>
    </row>
    <row r="289" spans="1:4" x14ac:dyDescent="0.2">
      <c r="A289" s="135" t="s">
        <v>67</v>
      </c>
      <c r="B289" s="84">
        <v>275</v>
      </c>
      <c r="C289" s="83">
        <v>12506305.98343876</v>
      </c>
      <c r="D289" s="110"/>
    </row>
    <row r="290" spans="1:4" x14ac:dyDescent="0.2">
      <c r="A290" s="135" t="s">
        <v>42</v>
      </c>
      <c r="B290" s="84">
        <v>132</v>
      </c>
      <c r="C290" s="83">
        <v>4499373.1461599208</v>
      </c>
      <c r="D290" s="110"/>
    </row>
    <row r="291" spans="1:4" x14ac:dyDescent="0.2">
      <c r="A291" s="135" t="s">
        <v>72</v>
      </c>
      <c r="B291" s="84">
        <v>24</v>
      </c>
      <c r="C291" s="83">
        <v>731570.16000000015</v>
      </c>
      <c r="D291" s="110"/>
    </row>
    <row r="292" spans="1:4" ht="13.5" x14ac:dyDescent="0.2">
      <c r="A292" s="85" t="s">
        <v>5</v>
      </c>
      <c r="B292" s="92">
        <f>SUM(B288:B291)</f>
        <v>1071</v>
      </c>
      <c r="C292" s="138">
        <f>SUM(C288:C291)</f>
        <v>45395674.645800397</v>
      </c>
      <c r="D292" s="110"/>
    </row>
    <row r="293" spans="1:4" x14ac:dyDescent="0.2">
      <c r="A293" s="178" t="s">
        <v>352</v>
      </c>
      <c r="B293" s="179"/>
      <c r="C293" s="180"/>
      <c r="D293" s="110"/>
    </row>
    <row r="294" spans="1:4" x14ac:dyDescent="0.2">
      <c r="A294" s="135" t="s">
        <v>60</v>
      </c>
      <c r="B294" s="84">
        <v>715</v>
      </c>
      <c r="C294" s="83">
        <v>23469321.062211491</v>
      </c>
      <c r="D294" s="110"/>
    </row>
    <row r="295" spans="1:4" x14ac:dyDescent="0.2">
      <c r="A295" s="135" t="s">
        <v>68</v>
      </c>
      <c r="B295" s="84">
        <v>180</v>
      </c>
      <c r="C295" s="83">
        <v>5116433.7026418429</v>
      </c>
      <c r="D295" s="110"/>
    </row>
    <row r="296" spans="1:4" ht="13.5" x14ac:dyDescent="0.2">
      <c r="A296" s="85" t="s">
        <v>5</v>
      </c>
      <c r="B296" s="92">
        <v>895</v>
      </c>
      <c r="C296" s="138">
        <f>SUM(C294:C295)</f>
        <v>28585754.764853336</v>
      </c>
      <c r="D296" s="110"/>
    </row>
    <row r="297" spans="1:4" x14ac:dyDescent="0.2">
      <c r="A297" s="178" t="s">
        <v>353</v>
      </c>
      <c r="B297" s="179"/>
      <c r="C297" s="180"/>
      <c r="D297" s="110"/>
    </row>
    <row r="298" spans="1:4" x14ac:dyDescent="0.2">
      <c r="A298" s="135" t="s">
        <v>39</v>
      </c>
      <c r="B298" s="84">
        <v>500</v>
      </c>
      <c r="C298" s="83">
        <v>9832470.959999999</v>
      </c>
      <c r="D298" s="110"/>
    </row>
    <row r="299" spans="1:4" x14ac:dyDescent="0.2">
      <c r="A299" s="135" t="s">
        <v>43</v>
      </c>
      <c r="B299" s="84">
        <v>894</v>
      </c>
      <c r="C299" s="83">
        <v>23165325.198956251</v>
      </c>
      <c r="D299" s="110"/>
    </row>
    <row r="300" spans="1:4" x14ac:dyDescent="0.2">
      <c r="A300" s="135" t="s">
        <v>48</v>
      </c>
      <c r="B300" s="84">
        <v>6894</v>
      </c>
      <c r="C300" s="83">
        <v>328637825.79523003</v>
      </c>
      <c r="D300" s="110"/>
    </row>
    <row r="301" spans="1:4" x14ac:dyDescent="0.2">
      <c r="A301" s="135" t="s">
        <v>50</v>
      </c>
      <c r="B301" s="84">
        <v>26</v>
      </c>
      <c r="C301" s="83">
        <v>554031.95278819953</v>
      </c>
      <c r="D301" s="110"/>
    </row>
    <row r="302" spans="1:4" x14ac:dyDescent="0.2">
      <c r="A302" s="135" t="s">
        <v>68</v>
      </c>
      <c r="B302" s="84">
        <v>1090</v>
      </c>
      <c r="C302" s="83">
        <v>26091683.014180496</v>
      </c>
      <c r="D302" s="110"/>
    </row>
    <row r="303" spans="1:4" ht="13.5" x14ac:dyDescent="0.2">
      <c r="A303" s="85" t="s">
        <v>5</v>
      </c>
      <c r="B303" s="92">
        <f>SUM(B298:B302)</f>
        <v>9404</v>
      </c>
      <c r="C303" s="138">
        <f>SUM(C298:C302)</f>
        <v>388281336.92115492</v>
      </c>
      <c r="D303" s="110"/>
    </row>
    <row r="304" spans="1:4" x14ac:dyDescent="0.2">
      <c r="A304" s="178" t="s">
        <v>354</v>
      </c>
      <c r="B304" s="179"/>
      <c r="C304" s="180"/>
      <c r="D304" s="110"/>
    </row>
    <row r="305" spans="1:4" x14ac:dyDescent="0.2">
      <c r="A305" s="135" t="s">
        <v>66</v>
      </c>
      <c r="B305" s="84">
        <v>100</v>
      </c>
      <c r="C305" s="83">
        <v>15889466.120000001</v>
      </c>
      <c r="D305" s="110"/>
    </row>
    <row r="306" spans="1:4" x14ac:dyDescent="0.2">
      <c r="A306" s="135" t="s">
        <v>132</v>
      </c>
      <c r="B306" s="84">
        <v>325</v>
      </c>
      <c r="C306" s="83">
        <v>35011274.557095788</v>
      </c>
      <c r="D306" s="110"/>
    </row>
    <row r="307" spans="1:4" ht="13.5" x14ac:dyDescent="0.2">
      <c r="A307" s="85" t="s">
        <v>5</v>
      </c>
      <c r="B307" s="92">
        <v>425</v>
      </c>
      <c r="C307" s="138">
        <f>SUM(C305:C306)</f>
        <v>50900740.677095786</v>
      </c>
      <c r="D307" s="110"/>
    </row>
    <row r="308" spans="1:4" ht="15" customHeight="1" x14ac:dyDescent="0.2">
      <c r="A308" s="178" t="s">
        <v>355</v>
      </c>
      <c r="B308" s="179"/>
      <c r="C308" s="180"/>
      <c r="D308" s="110"/>
    </row>
    <row r="309" spans="1:4" x14ac:dyDescent="0.2">
      <c r="A309" s="135" t="s">
        <v>39</v>
      </c>
      <c r="B309" s="84">
        <v>478</v>
      </c>
      <c r="C309" s="83">
        <v>15556021.165548384</v>
      </c>
      <c r="D309" s="110"/>
    </row>
    <row r="310" spans="1:4" x14ac:dyDescent="0.2">
      <c r="A310" s="135" t="s">
        <v>64</v>
      </c>
      <c r="B310" s="84">
        <v>300</v>
      </c>
      <c r="C310" s="83">
        <v>10720446.448315289</v>
      </c>
      <c r="D310" s="110"/>
    </row>
    <row r="311" spans="1:4" ht="13.5" x14ac:dyDescent="0.2">
      <c r="A311" s="85" t="s">
        <v>5</v>
      </c>
      <c r="B311" s="92">
        <f>SUM(B309:B310)</f>
        <v>778</v>
      </c>
      <c r="C311" s="138">
        <f>SUM(C309:C310)</f>
        <v>26276467.613863673</v>
      </c>
      <c r="D311" s="110"/>
    </row>
    <row r="312" spans="1:4" ht="15" customHeight="1" x14ac:dyDescent="0.2">
      <c r="A312" s="178" t="s">
        <v>134</v>
      </c>
      <c r="B312" s="179"/>
      <c r="C312" s="180"/>
      <c r="D312" s="110"/>
    </row>
    <row r="313" spans="1:4" x14ac:dyDescent="0.2">
      <c r="A313" s="135" t="s">
        <v>39</v>
      </c>
      <c r="B313" s="84">
        <v>478</v>
      </c>
      <c r="C313" s="83">
        <v>26008799.274193548</v>
      </c>
      <c r="D313" s="110"/>
    </row>
    <row r="314" spans="1:4" x14ac:dyDescent="0.2">
      <c r="A314" s="135" t="s">
        <v>48</v>
      </c>
      <c r="B314" s="84">
        <v>549</v>
      </c>
      <c r="C314" s="83">
        <v>31652974.547052916</v>
      </c>
      <c r="D314" s="110"/>
    </row>
    <row r="315" spans="1:4" x14ac:dyDescent="0.2">
      <c r="A315" s="135" t="s">
        <v>50</v>
      </c>
      <c r="B315" s="84">
        <v>20</v>
      </c>
      <c r="C315" s="83">
        <v>799781.84659999993</v>
      </c>
      <c r="D315" s="110"/>
    </row>
    <row r="316" spans="1:4" x14ac:dyDescent="0.2">
      <c r="A316" s="135" t="s">
        <v>58</v>
      </c>
      <c r="B316" s="84">
        <v>404</v>
      </c>
      <c r="C316" s="83">
        <v>14594720.732103404</v>
      </c>
      <c r="D316" s="110"/>
    </row>
    <row r="317" spans="1:4" x14ac:dyDescent="0.2">
      <c r="A317" s="135" t="s">
        <v>64</v>
      </c>
      <c r="B317" s="84">
        <v>333</v>
      </c>
      <c r="C317" s="83">
        <v>12992281.763998104</v>
      </c>
      <c r="D317" s="110"/>
    </row>
    <row r="318" spans="1:4" ht="13.5" x14ac:dyDescent="0.2">
      <c r="A318" s="85" t="s">
        <v>5</v>
      </c>
      <c r="B318" s="92">
        <f>SUM(B313:B317)</f>
        <v>1784</v>
      </c>
      <c r="C318" s="138">
        <f>SUM(C313:C317)</f>
        <v>86048558.16394797</v>
      </c>
      <c r="D318" s="110"/>
    </row>
    <row r="319" spans="1:4" x14ac:dyDescent="0.2">
      <c r="A319" s="178" t="s">
        <v>135</v>
      </c>
      <c r="B319" s="179"/>
      <c r="C319" s="180"/>
      <c r="D319" s="110"/>
    </row>
    <row r="320" spans="1:4" x14ac:dyDescent="0.2">
      <c r="A320" s="135" t="s">
        <v>38</v>
      </c>
      <c r="B320" s="84">
        <v>416</v>
      </c>
      <c r="C320" s="83">
        <v>6518180.6346830763</v>
      </c>
      <c r="D320" s="110"/>
    </row>
    <row r="321" spans="1:4" x14ac:dyDescent="0.2">
      <c r="A321" s="135" t="s">
        <v>43</v>
      </c>
      <c r="B321" s="84">
        <v>452</v>
      </c>
      <c r="C321" s="83">
        <v>17323553.627983999</v>
      </c>
      <c r="D321" s="110"/>
    </row>
    <row r="322" spans="1:4" x14ac:dyDescent="0.2">
      <c r="A322" s="135" t="s">
        <v>50</v>
      </c>
      <c r="B322" s="84">
        <v>10</v>
      </c>
      <c r="C322" s="83">
        <v>266566.87663157901</v>
      </c>
      <c r="D322" s="110"/>
    </row>
    <row r="323" spans="1:4" x14ac:dyDescent="0.2">
      <c r="A323" s="135" t="s">
        <v>58</v>
      </c>
      <c r="B323" s="84">
        <v>601</v>
      </c>
      <c r="C323" s="83">
        <v>17585281.154730629</v>
      </c>
      <c r="D323" s="110"/>
    </row>
    <row r="324" spans="1:4" x14ac:dyDescent="0.2">
      <c r="A324" s="135" t="s">
        <v>64</v>
      </c>
      <c r="B324" s="84">
        <v>775</v>
      </c>
      <c r="C324" s="83">
        <v>21449880.857781649</v>
      </c>
      <c r="D324" s="110"/>
    </row>
    <row r="325" spans="1:4" x14ac:dyDescent="0.2">
      <c r="A325" s="135" t="s">
        <v>67</v>
      </c>
      <c r="B325" s="84">
        <v>580</v>
      </c>
      <c r="C325" s="83">
        <v>13638113.098941874</v>
      </c>
      <c r="D325" s="110"/>
    </row>
    <row r="326" spans="1:4" ht="13.5" x14ac:dyDescent="0.2">
      <c r="A326" s="85" t="s">
        <v>5</v>
      </c>
      <c r="B326" s="92">
        <f>SUM(B320:B325)</f>
        <v>2834</v>
      </c>
      <c r="C326" s="138">
        <f>SUM(C320:C325)</f>
        <v>76781576.250752807</v>
      </c>
      <c r="D326" s="110"/>
    </row>
    <row r="327" spans="1:4" x14ac:dyDescent="0.2">
      <c r="A327" s="178" t="s">
        <v>356</v>
      </c>
      <c r="B327" s="179"/>
      <c r="C327" s="180"/>
      <c r="D327" s="110"/>
    </row>
    <row r="328" spans="1:4" x14ac:dyDescent="0.2">
      <c r="A328" s="135" t="s">
        <v>68</v>
      </c>
      <c r="B328" s="84">
        <v>1080</v>
      </c>
      <c r="C328" s="83">
        <v>51148810.806785852</v>
      </c>
      <c r="D328" s="110"/>
    </row>
    <row r="329" spans="1:4" x14ac:dyDescent="0.2">
      <c r="A329" s="135" t="s">
        <v>115</v>
      </c>
      <c r="B329" s="84">
        <v>100</v>
      </c>
      <c r="C329" s="83">
        <v>11671986.92886154</v>
      </c>
      <c r="D329" s="110"/>
    </row>
    <row r="330" spans="1:4" ht="13.5" x14ac:dyDescent="0.2">
      <c r="A330" s="85" t="s">
        <v>5</v>
      </c>
      <c r="B330" s="92">
        <v>1180</v>
      </c>
      <c r="C330" s="138">
        <f>SUM(C328:C329)</f>
        <v>62820797.735647395</v>
      </c>
      <c r="D330" s="110"/>
    </row>
    <row r="331" spans="1:4" x14ac:dyDescent="0.2">
      <c r="A331" s="178" t="s">
        <v>137</v>
      </c>
      <c r="B331" s="179"/>
      <c r="C331" s="180"/>
      <c r="D331" s="110"/>
    </row>
    <row r="332" spans="1:4" x14ac:dyDescent="0.2">
      <c r="A332" s="135" t="s">
        <v>8</v>
      </c>
      <c r="B332" s="84">
        <v>510</v>
      </c>
      <c r="C332" s="83">
        <v>7284797.2067354089</v>
      </c>
      <c r="D332" s="110"/>
    </row>
    <row r="333" spans="1:4" x14ac:dyDescent="0.2">
      <c r="A333" s="135" t="s">
        <v>9</v>
      </c>
      <c r="B333" s="84">
        <v>701</v>
      </c>
      <c r="C333" s="83">
        <v>15371291.622605709</v>
      </c>
      <c r="D333" s="110"/>
    </row>
    <row r="334" spans="1:4" x14ac:dyDescent="0.2">
      <c r="A334" s="135" t="s">
        <v>10</v>
      </c>
      <c r="B334" s="84">
        <v>809</v>
      </c>
      <c r="C334" s="83">
        <v>16670258.614726948</v>
      </c>
      <c r="D334" s="110"/>
    </row>
    <row r="335" spans="1:4" x14ac:dyDescent="0.2">
      <c r="A335" s="135" t="s">
        <v>11</v>
      </c>
      <c r="B335" s="84">
        <v>1418</v>
      </c>
      <c r="C335" s="83">
        <v>27720532.566592272</v>
      </c>
      <c r="D335" s="110"/>
    </row>
    <row r="336" spans="1:4" x14ac:dyDescent="0.2">
      <c r="A336" s="135" t="s">
        <v>12</v>
      </c>
      <c r="B336" s="84">
        <v>752</v>
      </c>
      <c r="C336" s="83">
        <v>11932027.269683827</v>
      </c>
      <c r="D336" s="110"/>
    </row>
    <row r="337" spans="1:4" x14ac:dyDescent="0.2">
      <c r="A337" s="135" t="s">
        <v>13</v>
      </c>
      <c r="B337" s="84">
        <v>687</v>
      </c>
      <c r="C337" s="83">
        <v>11947535.361625854</v>
      </c>
      <c r="D337" s="110"/>
    </row>
    <row r="338" spans="1:4" x14ac:dyDescent="0.2">
      <c r="A338" s="135" t="s">
        <v>14</v>
      </c>
      <c r="B338" s="84">
        <v>900</v>
      </c>
      <c r="C338" s="83">
        <v>13061128.061921526</v>
      </c>
      <c r="D338" s="110"/>
    </row>
    <row r="339" spans="1:4" x14ac:dyDescent="0.2">
      <c r="A339" s="135" t="s">
        <v>16</v>
      </c>
      <c r="B339" s="84">
        <v>255</v>
      </c>
      <c r="C339" s="83">
        <v>3723703.7966978541</v>
      </c>
      <c r="D339" s="110"/>
    </row>
    <row r="340" spans="1:4" x14ac:dyDescent="0.2">
      <c r="A340" s="135" t="s">
        <v>17</v>
      </c>
      <c r="B340" s="84">
        <v>298</v>
      </c>
      <c r="C340" s="83">
        <v>4876584.1803724142</v>
      </c>
      <c r="D340" s="110"/>
    </row>
    <row r="341" spans="1:4" x14ac:dyDescent="0.2">
      <c r="A341" s="135" t="s">
        <v>18</v>
      </c>
      <c r="B341" s="84">
        <v>440</v>
      </c>
      <c r="C341" s="83">
        <v>6431460.0396173103</v>
      </c>
      <c r="D341" s="110"/>
    </row>
    <row r="342" spans="1:4" x14ac:dyDescent="0.2">
      <c r="A342" s="135" t="s">
        <v>19</v>
      </c>
      <c r="B342" s="84">
        <v>259</v>
      </c>
      <c r="C342" s="83">
        <v>3902215.0093882363</v>
      </c>
      <c r="D342" s="110"/>
    </row>
    <row r="343" spans="1:4" x14ac:dyDescent="0.2">
      <c r="A343" s="135" t="s">
        <v>20</v>
      </c>
      <c r="B343" s="84">
        <v>211</v>
      </c>
      <c r="C343" s="83">
        <v>3067289.8007878787</v>
      </c>
      <c r="D343" s="110"/>
    </row>
    <row r="344" spans="1:4" x14ac:dyDescent="0.2">
      <c r="A344" s="135" t="s">
        <v>22</v>
      </c>
      <c r="B344" s="84">
        <v>1172</v>
      </c>
      <c r="C344" s="83">
        <v>38034143.215790212</v>
      </c>
      <c r="D344" s="110"/>
    </row>
    <row r="345" spans="1:4" x14ac:dyDescent="0.2">
      <c r="A345" s="135" t="s">
        <v>23</v>
      </c>
      <c r="B345" s="84">
        <v>517</v>
      </c>
      <c r="C345" s="83">
        <v>7931527.0922858659</v>
      </c>
      <c r="D345" s="110"/>
    </row>
    <row r="346" spans="1:4" x14ac:dyDescent="0.2">
      <c r="A346" s="135" t="s">
        <v>24</v>
      </c>
      <c r="B346" s="84">
        <v>680</v>
      </c>
      <c r="C346" s="83">
        <v>11412091.089833602</v>
      </c>
      <c r="D346" s="110"/>
    </row>
    <row r="347" spans="1:4" x14ac:dyDescent="0.2">
      <c r="A347" s="135" t="s">
        <v>25</v>
      </c>
      <c r="B347" s="84">
        <v>439</v>
      </c>
      <c r="C347" s="83">
        <v>7708793.3249538457</v>
      </c>
      <c r="D347" s="110"/>
    </row>
    <row r="348" spans="1:4" x14ac:dyDescent="0.2">
      <c r="A348" s="135" t="s">
        <v>26</v>
      </c>
      <c r="B348" s="84">
        <v>558</v>
      </c>
      <c r="C348" s="83">
        <v>7875370.2840911653</v>
      </c>
      <c r="D348" s="110"/>
    </row>
    <row r="349" spans="1:4" x14ac:dyDescent="0.2">
      <c r="A349" s="135" t="s">
        <v>27</v>
      </c>
      <c r="B349" s="84">
        <v>704</v>
      </c>
      <c r="C349" s="83">
        <v>10869566.176696355</v>
      </c>
      <c r="D349" s="110"/>
    </row>
    <row r="350" spans="1:4" x14ac:dyDescent="0.2">
      <c r="A350" s="135" t="s">
        <v>28</v>
      </c>
      <c r="B350" s="84">
        <v>406</v>
      </c>
      <c r="C350" s="83">
        <v>6771413.5005639242</v>
      </c>
      <c r="D350" s="110"/>
    </row>
    <row r="351" spans="1:4" x14ac:dyDescent="0.2">
      <c r="A351" s="135" t="s">
        <v>29</v>
      </c>
      <c r="B351" s="84">
        <v>1024</v>
      </c>
      <c r="C351" s="83">
        <v>22121979.455781348</v>
      </c>
      <c r="D351" s="110"/>
    </row>
    <row r="352" spans="1:4" x14ac:dyDescent="0.2">
      <c r="A352" s="135" t="s">
        <v>30</v>
      </c>
      <c r="B352" s="84">
        <v>871</v>
      </c>
      <c r="C352" s="83">
        <v>12664828.151252575</v>
      </c>
      <c r="D352" s="110"/>
    </row>
    <row r="353" spans="1:4" x14ac:dyDescent="0.2">
      <c r="A353" s="135" t="s">
        <v>31</v>
      </c>
      <c r="B353" s="84">
        <v>750</v>
      </c>
      <c r="C353" s="83">
        <v>10851961.372830331</v>
      </c>
      <c r="D353" s="110"/>
    </row>
    <row r="354" spans="1:4" x14ac:dyDescent="0.2">
      <c r="A354" s="135" t="s">
        <v>32</v>
      </c>
      <c r="B354" s="84">
        <v>1737</v>
      </c>
      <c r="C354" s="83">
        <v>52486748.552221701</v>
      </c>
      <c r="D354" s="110"/>
    </row>
    <row r="355" spans="1:4" x14ac:dyDescent="0.2">
      <c r="A355" s="135" t="s">
        <v>33</v>
      </c>
      <c r="B355" s="84">
        <v>635</v>
      </c>
      <c r="C355" s="83">
        <v>9379453.0716059506</v>
      </c>
      <c r="D355" s="110"/>
    </row>
    <row r="356" spans="1:4" x14ac:dyDescent="0.2">
      <c r="A356" s="135" t="s">
        <v>34</v>
      </c>
      <c r="B356" s="84">
        <v>1347</v>
      </c>
      <c r="C356" s="83">
        <v>21372701.35977396</v>
      </c>
      <c r="D356" s="110"/>
    </row>
    <row r="357" spans="1:4" x14ac:dyDescent="0.2">
      <c r="A357" s="135" t="s">
        <v>35</v>
      </c>
      <c r="B357" s="84">
        <v>405</v>
      </c>
      <c r="C357" s="83">
        <v>5226775.3253317932</v>
      </c>
      <c r="D357" s="110"/>
    </row>
    <row r="358" spans="1:4" x14ac:dyDescent="0.2">
      <c r="A358" s="135" t="s">
        <v>43</v>
      </c>
      <c r="B358" s="84">
        <v>1146</v>
      </c>
      <c r="C358" s="83">
        <v>26255205.111305177</v>
      </c>
      <c r="D358" s="110"/>
    </row>
    <row r="359" spans="1:4" x14ac:dyDescent="0.2">
      <c r="A359" s="135" t="s">
        <v>44</v>
      </c>
      <c r="B359" s="84">
        <v>482</v>
      </c>
      <c r="C359" s="83">
        <v>9826301.1354567576</v>
      </c>
      <c r="D359" s="110"/>
    </row>
    <row r="360" spans="1:4" x14ac:dyDescent="0.2">
      <c r="A360" s="135" t="s">
        <v>48</v>
      </c>
      <c r="B360" s="84">
        <v>388</v>
      </c>
      <c r="C360" s="83">
        <v>6185278.856566635</v>
      </c>
      <c r="D360" s="110"/>
    </row>
    <row r="361" spans="1:4" x14ac:dyDescent="0.2">
      <c r="A361" s="135" t="s">
        <v>50</v>
      </c>
      <c r="B361" s="84">
        <v>83</v>
      </c>
      <c r="C361" s="83">
        <v>1498789.9843578676</v>
      </c>
      <c r="D361" s="110"/>
    </row>
    <row r="362" spans="1:4" x14ac:dyDescent="0.2">
      <c r="A362" s="135" t="s">
        <v>53</v>
      </c>
      <c r="B362" s="84">
        <v>230</v>
      </c>
      <c r="C362" s="83">
        <v>4128394.7357090903</v>
      </c>
      <c r="D362" s="110"/>
    </row>
    <row r="363" spans="1:4" x14ac:dyDescent="0.2">
      <c r="A363" s="135" t="s">
        <v>58</v>
      </c>
      <c r="B363" s="84">
        <v>2309</v>
      </c>
      <c r="C363" s="83">
        <v>142365813.48433393</v>
      </c>
      <c r="D363" s="110"/>
    </row>
    <row r="364" spans="1:4" x14ac:dyDescent="0.2">
      <c r="A364" s="135" t="s">
        <v>60</v>
      </c>
      <c r="B364" s="84">
        <v>250</v>
      </c>
      <c r="C364" s="83">
        <v>4680241.2102698032</v>
      </c>
      <c r="D364" s="110"/>
    </row>
    <row r="365" spans="1:4" x14ac:dyDescent="0.2">
      <c r="A365" s="135" t="s">
        <v>72</v>
      </c>
      <c r="B365" s="84">
        <v>46</v>
      </c>
      <c r="C365" s="83">
        <v>662291.82710769225</v>
      </c>
      <c r="D365" s="110"/>
    </row>
    <row r="366" spans="1:4" ht="13.5" x14ac:dyDescent="0.2">
      <c r="A366" s="85" t="s">
        <v>5</v>
      </c>
      <c r="B366" s="92">
        <f>SUM(B332:B365)</f>
        <v>23419</v>
      </c>
      <c r="C366" s="138">
        <f>SUM(C332:C365)</f>
        <v>546298491.84887481</v>
      </c>
      <c r="D366" s="110"/>
    </row>
    <row r="367" spans="1:4" x14ac:dyDescent="0.2">
      <c r="A367" s="178" t="s">
        <v>209</v>
      </c>
      <c r="B367" s="179"/>
      <c r="C367" s="180"/>
      <c r="D367" s="110"/>
    </row>
    <row r="368" spans="1:4" x14ac:dyDescent="0.2">
      <c r="A368" s="135" t="s">
        <v>68</v>
      </c>
      <c r="B368" s="84">
        <v>1106</v>
      </c>
      <c r="C368" s="83">
        <v>28629157.858449962</v>
      </c>
      <c r="D368" s="110"/>
    </row>
    <row r="369" spans="1:4" x14ac:dyDescent="0.2">
      <c r="A369" s="135" t="s">
        <v>67</v>
      </c>
      <c r="B369" s="84">
        <v>530</v>
      </c>
      <c r="C369" s="83">
        <v>18225858.850281976</v>
      </c>
      <c r="D369" s="110"/>
    </row>
    <row r="370" spans="1:4" x14ac:dyDescent="0.2">
      <c r="A370" s="135" t="s">
        <v>48</v>
      </c>
      <c r="B370" s="84">
        <v>705</v>
      </c>
      <c r="C370" s="83">
        <v>24984325.800000001</v>
      </c>
      <c r="D370" s="110"/>
    </row>
    <row r="371" spans="1:4" ht="13.5" x14ac:dyDescent="0.2">
      <c r="A371" s="85" t="s">
        <v>5</v>
      </c>
      <c r="B371" s="92">
        <f>SUM(B368:B370)</f>
        <v>2341</v>
      </c>
      <c r="C371" s="138">
        <f>SUM(C368:C370)</f>
        <v>71839342.508731931</v>
      </c>
      <c r="D371" s="110"/>
    </row>
    <row r="372" spans="1:4" x14ac:dyDescent="0.2">
      <c r="A372" s="178" t="s">
        <v>357</v>
      </c>
      <c r="B372" s="179"/>
      <c r="C372" s="180"/>
      <c r="D372" s="110"/>
    </row>
    <row r="373" spans="1:4" x14ac:dyDescent="0.2">
      <c r="A373" s="135" t="s">
        <v>60</v>
      </c>
      <c r="B373" s="84">
        <v>828</v>
      </c>
      <c r="C373" s="83">
        <v>10456392.242971433</v>
      </c>
      <c r="D373" s="110"/>
    </row>
    <row r="374" spans="1:4" ht="13.5" x14ac:dyDescent="0.2">
      <c r="A374" s="85" t="s">
        <v>5</v>
      </c>
      <c r="B374" s="92">
        <v>828</v>
      </c>
      <c r="C374" s="138">
        <f>SUM(C373)</f>
        <v>10456392.242971433</v>
      </c>
      <c r="D374" s="110"/>
    </row>
    <row r="375" spans="1:4" x14ac:dyDescent="0.2">
      <c r="A375" s="178" t="s">
        <v>358</v>
      </c>
      <c r="B375" s="179"/>
      <c r="C375" s="180"/>
      <c r="D375" s="110"/>
    </row>
    <row r="376" spans="1:4" x14ac:dyDescent="0.2">
      <c r="A376" s="135" t="s">
        <v>60</v>
      </c>
      <c r="B376" s="84">
        <v>250</v>
      </c>
      <c r="C376" s="83">
        <v>17408033.948434256</v>
      </c>
      <c r="D376" s="110"/>
    </row>
    <row r="377" spans="1:4" ht="13.5" x14ac:dyDescent="0.2">
      <c r="A377" s="85" t="s">
        <v>5</v>
      </c>
      <c r="B377" s="92">
        <v>250</v>
      </c>
      <c r="C377" s="138">
        <f>SUM(C376)</f>
        <v>17408033.948434256</v>
      </c>
      <c r="D377" s="110"/>
    </row>
    <row r="378" spans="1:4" x14ac:dyDescent="0.2">
      <c r="A378" s="178" t="s">
        <v>359</v>
      </c>
      <c r="B378" s="179"/>
      <c r="C378" s="180"/>
      <c r="D378" s="110"/>
    </row>
    <row r="379" spans="1:4" x14ac:dyDescent="0.2">
      <c r="A379" s="135" t="s">
        <v>67</v>
      </c>
      <c r="B379" s="84">
        <v>535</v>
      </c>
      <c r="C379" s="83">
        <v>13237244.269331807</v>
      </c>
      <c r="D379" s="110"/>
    </row>
    <row r="380" spans="1:4" x14ac:dyDescent="0.2">
      <c r="A380" s="135" t="s">
        <v>68</v>
      </c>
      <c r="B380" s="84">
        <v>1175</v>
      </c>
      <c r="C380" s="83">
        <v>30863592.642309416</v>
      </c>
      <c r="D380" s="110"/>
    </row>
    <row r="381" spans="1:4" ht="13.5" x14ac:dyDescent="0.2">
      <c r="A381" s="85" t="s">
        <v>5</v>
      </c>
      <c r="B381" s="92">
        <v>1710</v>
      </c>
      <c r="C381" s="138">
        <f>SUM(C379:C380)</f>
        <v>44100836.911641225</v>
      </c>
      <c r="D381" s="110"/>
    </row>
    <row r="382" spans="1:4" s="70" customFormat="1" ht="15" customHeight="1" x14ac:dyDescent="0.2">
      <c r="A382" s="139" t="s">
        <v>281</v>
      </c>
      <c r="B382" s="140">
        <f>B5+B8+B12+B18+B25+B29+B32+B59+B62+B72+B90+B101+B108+B111+B117+B124+B153+B181+B187+B191+B194+B204+B210+B217+B238+B268+B286+B292+B296+B303+B307+B311+B318+B326+B330+B366+B371+B374+B377+B381</f>
        <v>179293</v>
      </c>
      <c r="C382" s="141">
        <f>C5+C8+C12+C18+C25+C29+C32+C59+C62+C72+C90+C101+C108+C111+C117+C124+C153+C181+C187+C191+C194+C204+C210+C217+C238+C268+C286+C292+C296+C303+C307+C311+C318+C326+C330+C366+C371+C374+C377+C381</f>
        <v>5378536666.3821297</v>
      </c>
      <c r="D382" s="69"/>
    </row>
    <row r="383" spans="1:4" s="70" customFormat="1" ht="32.25" customHeight="1" x14ac:dyDescent="0.2">
      <c r="A383" s="142" t="s">
        <v>98</v>
      </c>
      <c r="B383" s="143">
        <v>15555</v>
      </c>
      <c r="C383" s="144">
        <v>534738416.98161668</v>
      </c>
      <c r="D383" s="110"/>
    </row>
    <row r="384" spans="1:4" s="136" customFormat="1" ht="28.5" customHeight="1" x14ac:dyDescent="0.2">
      <c r="A384" s="74" t="s">
        <v>360</v>
      </c>
      <c r="B384" s="143">
        <f>B382+B383</f>
        <v>194848</v>
      </c>
      <c r="C384" s="144">
        <f>C382+C383</f>
        <v>5913275083.3637466</v>
      </c>
      <c r="D384" s="110"/>
    </row>
  </sheetData>
  <autoFilter ref="A2:C384"/>
  <mergeCells count="41">
    <mergeCell ref="A125:C125"/>
    <mergeCell ref="A154:C154"/>
    <mergeCell ref="A182:C182"/>
    <mergeCell ref="A188:C188"/>
    <mergeCell ref="A378:C378"/>
    <mergeCell ref="A304:C304"/>
    <mergeCell ref="A308:C308"/>
    <mergeCell ref="A312:C312"/>
    <mergeCell ref="A319:C319"/>
    <mergeCell ref="A192:C192"/>
    <mergeCell ref="A195:C195"/>
    <mergeCell ref="A205:C205"/>
    <mergeCell ref="A211:C211"/>
    <mergeCell ref="A218:C218"/>
    <mergeCell ref="A239:C239"/>
    <mergeCell ref="A269:C269"/>
    <mergeCell ref="A91:C91"/>
    <mergeCell ref="A102:C102"/>
    <mergeCell ref="A109:C109"/>
    <mergeCell ref="A112:C112"/>
    <mergeCell ref="A118:C118"/>
    <mergeCell ref="A30:C30"/>
    <mergeCell ref="A33:C33"/>
    <mergeCell ref="A60:C60"/>
    <mergeCell ref="A63:C63"/>
    <mergeCell ref="A73:C73"/>
    <mergeCell ref="A9:C9"/>
    <mergeCell ref="A13:C13"/>
    <mergeCell ref="A19:C19"/>
    <mergeCell ref="A26:C26"/>
    <mergeCell ref="A1:C1"/>
    <mergeCell ref="A3:C3"/>
    <mergeCell ref="A6:C6"/>
    <mergeCell ref="A367:C367"/>
    <mergeCell ref="A372:C372"/>
    <mergeCell ref="A375:C375"/>
    <mergeCell ref="A287:C287"/>
    <mergeCell ref="A293:C293"/>
    <mergeCell ref="A297:C297"/>
    <mergeCell ref="A327:C327"/>
    <mergeCell ref="A331:C3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49"/>
  <sheetViews>
    <sheetView workbookViewId="0">
      <pane ySplit="2" topLeftCell="A210" activePane="bottomLeft" state="frozen"/>
      <selection pane="bottomLeft" activeCell="C248" sqref="C248"/>
    </sheetView>
  </sheetViews>
  <sheetFormatPr defaultRowHeight="14.25" x14ac:dyDescent="0.2"/>
  <cols>
    <col min="1" max="1" width="35.5703125" style="53" customWidth="1"/>
    <col min="2" max="2" width="121.42578125" style="25" customWidth="1"/>
    <col min="3" max="3" width="24.28515625" style="54" customWidth="1"/>
    <col min="4" max="16384" width="9.140625" style="53"/>
  </cols>
  <sheetData>
    <row r="1" spans="1:71" s="34" customFormat="1" ht="19.5" customHeight="1" x14ac:dyDescent="0.2">
      <c r="A1" s="189" t="s">
        <v>365</v>
      </c>
      <c r="B1" s="190"/>
      <c r="C1" s="189"/>
    </row>
    <row r="2" spans="1:71" s="37" customFormat="1" ht="30" x14ac:dyDescent="0.2">
      <c r="A2" s="23" t="s">
        <v>100</v>
      </c>
      <c r="B2" s="23" t="s">
        <v>0</v>
      </c>
      <c r="C2" s="35" t="s">
        <v>371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</row>
    <row r="3" spans="1:71" s="34" customFormat="1" ht="15" x14ac:dyDescent="0.2">
      <c r="A3" s="183" t="s">
        <v>144</v>
      </c>
      <c r="B3" s="184"/>
      <c r="C3" s="185"/>
    </row>
    <row r="4" spans="1:71" s="34" customFormat="1" ht="31.5" customHeight="1" x14ac:dyDescent="0.2">
      <c r="A4" s="186" t="s">
        <v>145</v>
      </c>
      <c r="B4" s="187"/>
      <c r="C4" s="188"/>
    </row>
    <row r="5" spans="1:71" s="34" customFormat="1" x14ac:dyDescent="0.2">
      <c r="A5" s="38" t="s">
        <v>68</v>
      </c>
      <c r="B5" s="39">
        <v>35</v>
      </c>
      <c r="C5" s="40">
        <v>4902870</v>
      </c>
      <c r="D5" s="41"/>
    </row>
    <row r="6" spans="1:71" s="45" customFormat="1" ht="15" x14ac:dyDescent="0.2">
      <c r="A6" s="42" t="s">
        <v>147</v>
      </c>
      <c r="B6" s="43">
        <v>35</v>
      </c>
      <c r="C6" s="44">
        <f>SUM(C5)</f>
        <v>4902870</v>
      </c>
      <c r="D6" s="41"/>
    </row>
    <row r="7" spans="1:71" s="34" customFormat="1" ht="15" x14ac:dyDescent="0.2">
      <c r="A7" s="183" t="s">
        <v>148</v>
      </c>
      <c r="B7" s="184"/>
      <c r="C7" s="185"/>
      <c r="D7" s="41"/>
    </row>
    <row r="8" spans="1:71" s="34" customFormat="1" ht="44.25" customHeight="1" x14ac:dyDescent="0.2">
      <c r="A8" s="186" t="s">
        <v>149</v>
      </c>
      <c r="B8" s="187"/>
      <c r="C8" s="188"/>
      <c r="D8" s="41"/>
    </row>
    <row r="9" spans="1:71" s="34" customFormat="1" x14ac:dyDescent="0.2">
      <c r="A9" s="38" t="s">
        <v>60</v>
      </c>
      <c r="B9" s="39">
        <v>25</v>
      </c>
      <c r="C9" s="40">
        <v>3336650</v>
      </c>
      <c r="D9" s="41"/>
    </row>
    <row r="10" spans="1:71" s="45" customFormat="1" ht="15" x14ac:dyDescent="0.2">
      <c r="A10" s="42" t="s">
        <v>147</v>
      </c>
      <c r="B10" s="43">
        <v>25</v>
      </c>
      <c r="C10" s="44">
        <f>SUM(C9)</f>
        <v>3336650</v>
      </c>
      <c r="D10" s="41"/>
    </row>
    <row r="11" spans="1:71" s="34" customFormat="1" ht="15" x14ac:dyDescent="0.2">
      <c r="A11" s="183" t="s">
        <v>112</v>
      </c>
      <c r="B11" s="184"/>
      <c r="C11" s="185"/>
      <c r="D11" s="41"/>
    </row>
    <row r="12" spans="1:71" s="34" customFormat="1" ht="30.75" customHeight="1" x14ac:dyDescent="0.2">
      <c r="A12" s="186" t="s">
        <v>150</v>
      </c>
      <c r="B12" s="187"/>
      <c r="C12" s="188"/>
      <c r="D12" s="41"/>
    </row>
    <row r="13" spans="1:71" s="34" customFormat="1" x14ac:dyDescent="0.2">
      <c r="A13" s="38" t="s">
        <v>65</v>
      </c>
      <c r="B13" s="39">
        <v>60</v>
      </c>
      <c r="C13" s="40">
        <v>6346080</v>
      </c>
      <c r="D13" s="41"/>
    </row>
    <row r="14" spans="1:71" s="34" customFormat="1" ht="15" x14ac:dyDescent="0.2">
      <c r="A14" s="24" t="s">
        <v>146</v>
      </c>
      <c r="B14" s="46">
        <v>60</v>
      </c>
      <c r="C14" s="47">
        <f>SUM(C13)</f>
        <v>6346080</v>
      </c>
      <c r="D14" s="41"/>
    </row>
    <row r="15" spans="1:71" s="34" customFormat="1" ht="30" customHeight="1" x14ac:dyDescent="0.2">
      <c r="A15" s="186" t="s">
        <v>151</v>
      </c>
      <c r="B15" s="187"/>
      <c r="C15" s="188"/>
      <c r="D15" s="41"/>
    </row>
    <row r="16" spans="1:71" s="34" customFormat="1" ht="15.75" customHeight="1" x14ac:dyDescent="0.2">
      <c r="A16" s="38" t="s">
        <v>65</v>
      </c>
      <c r="B16" s="14">
        <v>25</v>
      </c>
      <c r="C16" s="40">
        <v>2644200</v>
      </c>
      <c r="D16" s="41"/>
    </row>
    <row r="17" spans="1:4" s="34" customFormat="1" ht="15" x14ac:dyDescent="0.2">
      <c r="A17" s="24" t="s">
        <v>146</v>
      </c>
      <c r="B17" s="46">
        <v>25</v>
      </c>
      <c r="C17" s="47">
        <f>SUM(C16)</f>
        <v>2644200</v>
      </c>
      <c r="D17" s="41"/>
    </row>
    <row r="18" spans="1:4" s="45" customFormat="1" ht="15" x14ac:dyDescent="0.2">
      <c r="A18" s="42" t="s">
        <v>147</v>
      </c>
      <c r="B18" s="43">
        <v>85</v>
      </c>
      <c r="C18" s="44">
        <f>C14+C17</f>
        <v>8990280</v>
      </c>
      <c r="D18" s="41"/>
    </row>
    <row r="19" spans="1:4" s="34" customFormat="1" ht="15" customHeight="1" x14ac:dyDescent="0.2">
      <c r="A19" s="183" t="s">
        <v>152</v>
      </c>
      <c r="B19" s="184"/>
      <c r="C19" s="185"/>
      <c r="D19" s="41"/>
    </row>
    <row r="20" spans="1:4" s="34" customFormat="1" ht="30.75" customHeight="1" x14ac:dyDescent="0.2">
      <c r="A20" s="186" t="s">
        <v>153</v>
      </c>
      <c r="B20" s="187"/>
      <c r="C20" s="188"/>
      <c r="D20" s="41"/>
    </row>
    <row r="21" spans="1:4" s="34" customFormat="1" x14ac:dyDescent="0.2">
      <c r="A21" s="38" t="s">
        <v>68</v>
      </c>
      <c r="B21" s="39">
        <v>45</v>
      </c>
      <c r="C21" s="40">
        <v>7142760</v>
      </c>
      <c r="D21" s="41"/>
    </row>
    <row r="22" spans="1:4" s="34" customFormat="1" ht="15" x14ac:dyDescent="0.2">
      <c r="A22" s="24" t="s">
        <v>146</v>
      </c>
      <c r="B22" s="46">
        <v>45</v>
      </c>
      <c r="C22" s="47">
        <f>SUM(C21)</f>
        <v>7142760</v>
      </c>
      <c r="D22" s="41"/>
    </row>
    <row r="23" spans="1:4" s="34" customFormat="1" ht="29.25" customHeight="1" x14ac:dyDescent="0.2">
      <c r="A23" s="186" t="s">
        <v>154</v>
      </c>
      <c r="B23" s="187"/>
      <c r="C23" s="188"/>
      <c r="D23" s="41"/>
    </row>
    <row r="24" spans="1:4" s="34" customFormat="1" x14ac:dyDescent="0.2">
      <c r="A24" s="38" t="s">
        <v>68</v>
      </c>
      <c r="B24" s="39">
        <v>220</v>
      </c>
      <c r="C24" s="40">
        <v>26784560</v>
      </c>
      <c r="D24" s="41"/>
    </row>
    <row r="25" spans="1:4" s="34" customFormat="1" ht="15" x14ac:dyDescent="0.2">
      <c r="A25" s="24" t="s">
        <v>146</v>
      </c>
      <c r="B25" s="46">
        <v>220</v>
      </c>
      <c r="C25" s="47">
        <f>SUM(C24)</f>
        <v>26784560</v>
      </c>
      <c r="D25" s="41"/>
    </row>
    <row r="26" spans="1:4" s="34" customFormat="1" ht="29.25" customHeight="1" x14ac:dyDescent="0.2">
      <c r="A26" s="186" t="s">
        <v>155</v>
      </c>
      <c r="B26" s="187"/>
      <c r="C26" s="188"/>
      <c r="D26" s="41"/>
    </row>
    <row r="27" spans="1:4" s="34" customFormat="1" x14ac:dyDescent="0.2">
      <c r="A27" s="38" t="s">
        <v>68</v>
      </c>
      <c r="B27" s="39">
        <v>240</v>
      </c>
      <c r="C27" s="40">
        <v>35668080</v>
      </c>
      <c r="D27" s="41"/>
    </row>
    <row r="28" spans="1:4" s="34" customFormat="1" ht="15" x14ac:dyDescent="0.2">
      <c r="A28" s="24" t="s">
        <v>146</v>
      </c>
      <c r="B28" s="46">
        <v>240</v>
      </c>
      <c r="C28" s="47">
        <f>SUM(C27)</f>
        <v>35668080</v>
      </c>
      <c r="D28" s="41"/>
    </row>
    <row r="29" spans="1:4" s="34" customFormat="1" ht="28.5" customHeight="1" x14ac:dyDescent="0.2">
      <c r="A29" s="186" t="s">
        <v>156</v>
      </c>
      <c r="B29" s="187"/>
      <c r="C29" s="188"/>
      <c r="D29" s="41"/>
    </row>
    <row r="30" spans="1:4" s="34" customFormat="1" x14ac:dyDescent="0.2">
      <c r="A30" s="38" t="s">
        <v>68</v>
      </c>
      <c r="B30" s="39">
        <v>100</v>
      </c>
      <c r="C30" s="40">
        <v>18735900</v>
      </c>
      <c r="D30" s="41"/>
    </row>
    <row r="31" spans="1:4" s="34" customFormat="1" ht="15" x14ac:dyDescent="0.2">
      <c r="A31" s="24" t="s">
        <v>146</v>
      </c>
      <c r="B31" s="46">
        <v>100</v>
      </c>
      <c r="C31" s="47">
        <f>SUM(C30)</f>
        <v>18735900</v>
      </c>
      <c r="D31" s="41"/>
    </row>
    <row r="32" spans="1:4" s="34" customFormat="1" ht="28.5" customHeight="1" x14ac:dyDescent="0.2">
      <c r="A32" s="186" t="s">
        <v>157</v>
      </c>
      <c r="B32" s="187"/>
      <c r="C32" s="188"/>
      <c r="D32" s="41"/>
    </row>
    <row r="33" spans="1:4" s="34" customFormat="1" x14ac:dyDescent="0.2">
      <c r="A33" s="38" t="s">
        <v>68</v>
      </c>
      <c r="B33" s="39">
        <v>200</v>
      </c>
      <c r="C33" s="40">
        <v>32701400</v>
      </c>
      <c r="D33" s="41"/>
    </row>
    <row r="34" spans="1:4" s="34" customFormat="1" ht="15" x14ac:dyDescent="0.2">
      <c r="A34" s="24" t="s">
        <v>146</v>
      </c>
      <c r="B34" s="46">
        <v>200</v>
      </c>
      <c r="C34" s="47">
        <f>SUM(C33)</f>
        <v>32701400</v>
      </c>
      <c r="D34" s="41"/>
    </row>
    <row r="35" spans="1:4" s="34" customFormat="1" ht="29.25" customHeight="1" x14ac:dyDescent="0.2">
      <c r="A35" s="186" t="s">
        <v>158</v>
      </c>
      <c r="B35" s="187"/>
      <c r="C35" s="188"/>
      <c r="D35" s="41"/>
    </row>
    <row r="36" spans="1:4" s="34" customFormat="1" x14ac:dyDescent="0.2">
      <c r="A36" s="38" t="s">
        <v>68</v>
      </c>
      <c r="B36" s="39">
        <v>230</v>
      </c>
      <c r="C36" s="40">
        <v>43774060</v>
      </c>
      <c r="D36" s="41"/>
    </row>
    <row r="37" spans="1:4" s="34" customFormat="1" ht="15" x14ac:dyDescent="0.2">
      <c r="A37" s="24" t="s">
        <v>146</v>
      </c>
      <c r="B37" s="46">
        <v>230</v>
      </c>
      <c r="C37" s="47">
        <f>SUM(C36)</f>
        <v>43774060</v>
      </c>
      <c r="D37" s="41"/>
    </row>
    <row r="38" spans="1:4" s="34" customFormat="1" ht="30.75" customHeight="1" x14ac:dyDescent="0.2">
      <c r="A38" s="186" t="s">
        <v>159</v>
      </c>
      <c r="B38" s="187"/>
      <c r="C38" s="188"/>
      <c r="D38" s="41"/>
    </row>
    <row r="39" spans="1:4" s="34" customFormat="1" x14ac:dyDescent="0.2">
      <c r="A39" s="38" t="s">
        <v>68</v>
      </c>
      <c r="B39" s="39">
        <v>110</v>
      </c>
      <c r="C39" s="40">
        <v>23881000</v>
      </c>
      <c r="D39" s="41"/>
    </row>
    <row r="40" spans="1:4" s="34" customFormat="1" ht="15" x14ac:dyDescent="0.2">
      <c r="A40" s="24" t="s">
        <v>146</v>
      </c>
      <c r="B40" s="46">
        <v>110</v>
      </c>
      <c r="C40" s="47">
        <f>SUM(C39)</f>
        <v>23881000</v>
      </c>
      <c r="D40" s="41"/>
    </row>
    <row r="41" spans="1:4" s="45" customFormat="1" ht="15" x14ac:dyDescent="0.2">
      <c r="A41" s="42" t="s">
        <v>147</v>
      </c>
      <c r="B41" s="43">
        <v>1145</v>
      </c>
      <c r="C41" s="44">
        <f>C22+C25+C28+C31+C34+C37+C40</f>
        <v>188687760</v>
      </c>
      <c r="D41" s="41"/>
    </row>
    <row r="42" spans="1:4" s="34" customFormat="1" ht="15" x14ac:dyDescent="0.2">
      <c r="A42" s="183" t="s">
        <v>160</v>
      </c>
      <c r="B42" s="184"/>
      <c r="C42" s="185"/>
      <c r="D42" s="41"/>
    </row>
    <row r="43" spans="1:4" s="34" customFormat="1" ht="31.5" customHeight="1" x14ac:dyDescent="0.2">
      <c r="A43" s="186" t="s">
        <v>153</v>
      </c>
      <c r="B43" s="187"/>
      <c r="C43" s="188"/>
      <c r="D43" s="41"/>
    </row>
    <row r="44" spans="1:4" s="34" customFormat="1" x14ac:dyDescent="0.2">
      <c r="A44" s="38" t="s">
        <v>68</v>
      </c>
      <c r="B44" s="39">
        <v>15</v>
      </c>
      <c r="C44" s="40">
        <v>2380920</v>
      </c>
      <c r="D44" s="41"/>
    </row>
    <row r="45" spans="1:4" s="34" customFormat="1" x14ac:dyDescent="0.2">
      <c r="A45" s="38" t="s">
        <v>115</v>
      </c>
      <c r="B45" s="39">
        <v>80</v>
      </c>
      <c r="C45" s="40">
        <v>12698240</v>
      </c>
      <c r="D45" s="41"/>
    </row>
    <row r="46" spans="1:4" s="34" customFormat="1" ht="14.25" customHeight="1" x14ac:dyDescent="0.2">
      <c r="A46" s="38" t="s">
        <v>116</v>
      </c>
      <c r="B46" s="39">
        <v>54</v>
      </c>
      <c r="C46" s="40">
        <v>8571312</v>
      </c>
      <c r="D46" s="41"/>
    </row>
    <row r="47" spans="1:4" s="34" customFormat="1" ht="15" x14ac:dyDescent="0.2">
      <c r="A47" s="24" t="s">
        <v>146</v>
      </c>
      <c r="B47" s="46">
        <v>149</v>
      </c>
      <c r="C47" s="47">
        <f>SUM(C44:C46)</f>
        <v>23650472</v>
      </c>
      <c r="D47" s="41"/>
    </row>
    <row r="48" spans="1:4" s="34" customFormat="1" ht="28.5" customHeight="1" x14ac:dyDescent="0.2">
      <c r="A48" s="186" t="s">
        <v>154</v>
      </c>
      <c r="B48" s="187"/>
      <c r="C48" s="188"/>
      <c r="D48" s="41"/>
    </row>
    <row r="49" spans="1:4" s="34" customFormat="1" x14ac:dyDescent="0.2">
      <c r="A49" s="38" t="s">
        <v>68</v>
      </c>
      <c r="B49" s="39">
        <v>10</v>
      </c>
      <c r="C49" s="40">
        <v>1217480</v>
      </c>
      <c r="D49" s="41"/>
    </row>
    <row r="50" spans="1:4" s="34" customFormat="1" x14ac:dyDescent="0.2">
      <c r="A50" s="38" t="s">
        <v>115</v>
      </c>
      <c r="B50" s="39">
        <v>60</v>
      </c>
      <c r="C50" s="40">
        <v>7304880</v>
      </c>
      <c r="D50" s="41"/>
    </row>
    <row r="51" spans="1:4" s="34" customFormat="1" ht="15" customHeight="1" x14ac:dyDescent="0.2">
      <c r="A51" s="38" t="s">
        <v>116</v>
      </c>
      <c r="B51" s="39">
        <v>85</v>
      </c>
      <c r="C51" s="40">
        <v>10348580</v>
      </c>
      <c r="D51" s="41"/>
    </row>
    <row r="52" spans="1:4" s="34" customFormat="1" ht="15" x14ac:dyDescent="0.2">
      <c r="A52" s="24" t="s">
        <v>146</v>
      </c>
      <c r="B52" s="46">
        <v>155</v>
      </c>
      <c r="C52" s="47">
        <f>SUM(C49:C51)</f>
        <v>18870940</v>
      </c>
      <c r="D52" s="41"/>
    </row>
    <row r="53" spans="1:4" s="34" customFormat="1" ht="29.25" customHeight="1" x14ac:dyDescent="0.2">
      <c r="A53" s="186" t="s">
        <v>155</v>
      </c>
      <c r="B53" s="187"/>
      <c r="C53" s="188"/>
      <c r="D53" s="41"/>
    </row>
    <row r="54" spans="1:4" s="34" customFormat="1" x14ac:dyDescent="0.2">
      <c r="A54" s="38" t="s">
        <v>68</v>
      </c>
      <c r="B54" s="39">
        <v>10</v>
      </c>
      <c r="C54" s="40">
        <v>1486170</v>
      </c>
      <c r="D54" s="41"/>
    </row>
    <row r="55" spans="1:4" s="34" customFormat="1" x14ac:dyDescent="0.2">
      <c r="A55" s="38" t="s">
        <v>115</v>
      </c>
      <c r="B55" s="39">
        <v>90</v>
      </c>
      <c r="C55" s="40">
        <v>13375530</v>
      </c>
      <c r="D55" s="41"/>
    </row>
    <row r="56" spans="1:4" s="34" customFormat="1" ht="15.75" customHeight="1" x14ac:dyDescent="0.2">
      <c r="A56" s="38" t="s">
        <v>116</v>
      </c>
      <c r="B56" s="39">
        <v>102</v>
      </c>
      <c r="C56" s="40">
        <v>15158934</v>
      </c>
      <c r="D56" s="41"/>
    </row>
    <row r="57" spans="1:4" s="34" customFormat="1" ht="15" x14ac:dyDescent="0.2">
      <c r="A57" s="24" t="s">
        <v>146</v>
      </c>
      <c r="B57" s="46">
        <v>202</v>
      </c>
      <c r="C57" s="47">
        <f>SUM(C54:C56)</f>
        <v>30020634</v>
      </c>
      <c r="D57" s="41"/>
    </row>
    <row r="58" spans="1:4" s="34" customFormat="1" ht="33" customHeight="1" x14ac:dyDescent="0.2">
      <c r="A58" s="186" t="s">
        <v>156</v>
      </c>
      <c r="B58" s="187"/>
      <c r="C58" s="188"/>
      <c r="D58" s="41"/>
    </row>
    <row r="59" spans="1:4" s="34" customFormat="1" x14ac:dyDescent="0.2">
      <c r="A59" s="38" t="s">
        <v>68</v>
      </c>
      <c r="B59" s="39">
        <v>10</v>
      </c>
      <c r="C59" s="40">
        <v>1873590</v>
      </c>
      <c r="D59" s="41"/>
    </row>
    <row r="60" spans="1:4" s="34" customFormat="1" x14ac:dyDescent="0.2">
      <c r="A60" s="38" t="s">
        <v>115</v>
      </c>
      <c r="B60" s="39">
        <v>115</v>
      </c>
      <c r="C60" s="40">
        <v>21546285</v>
      </c>
      <c r="D60" s="41"/>
    </row>
    <row r="61" spans="1:4" s="34" customFormat="1" ht="16.5" customHeight="1" x14ac:dyDescent="0.2">
      <c r="A61" s="38" t="s">
        <v>116</v>
      </c>
      <c r="B61" s="39">
        <v>132</v>
      </c>
      <c r="C61" s="40">
        <v>24731388</v>
      </c>
      <c r="D61" s="41"/>
    </row>
    <row r="62" spans="1:4" s="34" customFormat="1" ht="15" x14ac:dyDescent="0.2">
      <c r="A62" s="24" t="s">
        <v>146</v>
      </c>
      <c r="B62" s="46">
        <v>257</v>
      </c>
      <c r="C62" s="47">
        <f>SUM(C59:C61)</f>
        <v>48151263</v>
      </c>
      <c r="D62" s="41"/>
    </row>
    <row r="63" spans="1:4" s="34" customFormat="1" ht="29.25" customHeight="1" x14ac:dyDescent="0.2">
      <c r="A63" s="186" t="s">
        <v>157</v>
      </c>
      <c r="B63" s="187"/>
      <c r="C63" s="188"/>
      <c r="D63" s="41"/>
    </row>
    <row r="64" spans="1:4" s="34" customFormat="1" x14ac:dyDescent="0.2">
      <c r="A64" s="38" t="s">
        <v>68</v>
      </c>
      <c r="B64" s="39">
        <v>10</v>
      </c>
      <c r="C64" s="40">
        <v>1635070</v>
      </c>
      <c r="D64" s="41"/>
    </row>
    <row r="65" spans="1:4" s="34" customFormat="1" x14ac:dyDescent="0.2">
      <c r="A65" s="38" t="s">
        <v>115</v>
      </c>
      <c r="B65" s="39">
        <v>100</v>
      </c>
      <c r="C65" s="40">
        <v>16350700</v>
      </c>
      <c r="D65" s="41"/>
    </row>
    <row r="66" spans="1:4" s="34" customFormat="1" ht="16.5" customHeight="1" x14ac:dyDescent="0.2">
      <c r="A66" s="38" t="s">
        <v>116</v>
      </c>
      <c r="B66" s="39">
        <v>70</v>
      </c>
      <c r="C66" s="40">
        <v>11445490</v>
      </c>
      <c r="D66" s="41"/>
    </row>
    <row r="67" spans="1:4" s="34" customFormat="1" ht="15" x14ac:dyDescent="0.2">
      <c r="A67" s="24" t="s">
        <v>146</v>
      </c>
      <c r="B67" s="46">
        <v>180</v>
      </c>
      <c r="C67" s="47">
        <f>SUM(C64:C66)</f>
        <v>29431260</v>
      </c>
      <c r="D67" s="41"/>
    </row>
    <row r="68" spans="1:4" s="34" customFormat="1" ht="30.75" customHeight="1" x14ac:dyDescent="0.2">
      <c r="A68" s="186" t="s">
        <v>158</v>
      </c>
      <c r="B68" s="187"/>
      <c r="C68" s="188"/>
      <c r="D68" s="41"/>
    </row>
    <row r="69" spans="1:4" s="34" customFormat="1" x14ac:dyDescent="0.2">
      <c r="A69" s="38" t="s">
        <v>115</v>
      </c>
      <c r="B69" s="39">
        <v>130</v>
      </c>
      <c r="C69" s="40">
        <v>24741860</v>
      </c>
      <c r="D69" s="41"/>
    </row>
    <row r="70" spans="1:4" s="34" customFormat="1" ht="16.5" customHeight="1" x14ac:dyDescent="0.2">
      <c r="A70" s="38" t="s">
        <v>116</v>
      </c>
      <c r="B70" s="39">
        <v>115</v>
      </c>
      <c r="C70" s="40">
        <v>21887030</v>
      </c>
      <c r="D70" s="41"/>
    </row>
    <row r="71" spans="1:4" s="34" customFormat="1" ht="15" x14ac:dyDescent="0.2">
      <c r="A71" s="24" t="s">
        <v>146</v>
      </c>
      <c r="B71" s="46">
        <v>245</v>
      </c>
      <c r="C71" s="47">
        <f>SUM(C69:C70)</f>
        <v>46628890</v>
      </c>
      <c r="D71" s="41"/>
    </row>
    <row r="72" spans="1:4" s="34" customFormat="1" ht="28.5" customHeight="1" x14ac:dyDescent="0.2">
      <c r="A72" s="186" t="s">
        <v>159</v>
      </c>
      <c r="B72" s="187"/>
      <c r="C72" s="188"/>
      <c r="D72" s="41"/>
    </row>
    <row r="73" spans="1:4" s="34" customFormat="1" x14ac:dyDescent="0.2">
      <c r="A73" s="38" t="s">
        <v>115</v>
      </c>
      <c r="B73" s="39">
        <v>100</v>
      </c>
      <c r="C73" s="40">
        <v>21710000</v>
      </c>
      <c r="D73" s="41"/>
    </row>
    <row r="74" spans="1:4" s="34" customFormat="1" ht="13.5" customHeight="1" x14ac:dyDescent="0.2">
      <c r="A74" s="38" t="s">
        <v>116</v>
      </c>
      <c r="B74" s="39">
        <v>77</v>
      </c>
      <c r="C74" s="40">
        <v>16716700</v>
      </c>
      <c r="D74" s="41"/>
    </row>
    <row r="75" spans="1:4" s="34" customFormat="1" ht="15" x14ac:dyDescent="0.2">
      <c r="A75" s="24" t="s">
        <v>146</v>
      </c>
      <c r="B75" s="46">
        <v>177</v>
      </c>
      <c r="C75" s="47">
        <f>SUM(C73:C74)</f>
        <v>38426700</v>
      </c>
      <c r="D75" s="41"/>
    </row>
    <row r="76" spans="1:4" s="34" customFormat="1" ht="28.5" customHeight="1" x14ac:dyDescent="0.2">
      <c r="A76" s="186" t="s">
        <v>161</v>
      </c>
      <c r="B76" s="187"/>
      <c r="C76" s="188"/>
      <c r="D76" s="41"/>
    </row>
    <row r="77" spans="1:4" s="34" customFormat="1" x14ac:dyDescent="0.2">
      <c r="A77" s="38" t="s">
        <v>115</v>
      </c>
      <c r="B77" s="39">
        <v>10</v>
      </c>
      <c r="C77" s="40">
        <v>3673000</v>
      </c>
      <c r="D77" s="41"/>
    </row>
    <row r="78" spans="1:4" s="34" customFormat="1" ht="15" x14ac:dyDescent="0.2">
      <c r="A78" s="24" t="s">
        <v>146</v>
      </c>
      <c r="B78" s="46">
        <v>10</v>
      </c>
      <c r="C78" s="47">
        <f>SUM(C77)</f>
        <v>3673000</v>
      </c>
      <c r="D78" s="41"/>
    </row>
    <row r="79" spans="1:4" s="34" customFormat="1" ht="28.5" customHeight="1" x14ac:dyDescent="0.2">
      <c r="A79" s="186" t="s">
        <v>162</v>
      </c>
      <c r="B79" s="187"/>
      <c r="C79" s="188"/>
      <c r="D79" s="41"/>
    </row>
    <row r="80" spans="1:4" s="34" customFormat="1" x14ac:dyDescent="0.2">
      <c r="A80" s="38" t="s">
        <v>68</v>
      </c>
      <c r="B80" s="39">
        <v>50</v>
      </c>
      <c r="C80" s="40">
        <v>7317600</v>
      </c>
      <c r="D80" s="41"/>
    </row>
    <row r="81" spans="1:4" s="34" customFormat="1" ht="15" x14ac:dyDescent="0.2">
      <c r="A81" s="24" t="s">
        <v>146</v>
      </c>
      <c r="B81" s="46">
        <v>50</v>
      </c>
      <c r="C81" s="47">
        <f>SUM(C80)</f>
        <v>7317600</v>
      </c>
      <c r="D81" s="41"/>
    </row>
    <row r="82" spans="1:4" s="34" customFormat="1" ht="28.5" customHeight="1" x14ac:dyDescent="0.2">
      <c r="A82" s="186" t="s">
        <v>163</v>
      </c>
      <c r="B82" s="187"/>
      <c r="C82" s="188"/>
      <c r="D82" s="41"/>
    </row>
    <row r="83" spans="1:4" s="34" customFormat="1" x14ac:dyDescent="0.2">
      <c r="A83" s="38" t="s">
        <v>68</v>
      </c>
      <c r="B83" s="39">
        <v>100</v>
      </c>
      <c r="C83" s="40">
        <v>21454500</v>
      </c>
      <c r="D83" s="41"/>
    </row>
    <row r="84" spans="1:4" s="34" customFormat="1" ht="15" x14ac:dyDescent="0.2">
      <c r="A84" s="24" t="s">
        <v>146</v>
      </c>
      <c r="B84" s="46">
        <v>100</v>
      </c>
      <c r="C84" s="47">
        <f>SUM(C83)</f>
        <v>21454500</v>
      </c>
      <c r="D84" s="41"/>
    </row>
    <row r="85" spans="1:4" s="45" customFormat="1" ht="15" x14ac:dyDescent="0.2">
      <c r="A85" s="42" t="s">
        <v>147</v>
      </c>
      <c r="B85" s="43">
        <v>1525</v>
      </c>
      <c r="C85" s="44">
        <f>C47+C52+C57+C62+C67+C71+C75+C78+C81+C84</f>
        <v>267625259</v>
      </c>
      <c r="D85" s="41"/>
    </row>
    <row r="86" spans="1:4" s="34" customFormat="1" ht="15" x14ac:dyDescent="0.2">
      <c r="A86" s="183" t="s">
        <v>164</v>
      </c>
      <c r="B86" s="184"/>
      <c r="C86" s="185"/>
      <c r="D86" s="41"/>
    </row>
    <row r="87" spans="1:4" s="34" customFormat="1" ht="28.5" customHeight="1" x14ac:dyDescent="0.2">
      <c r="A87" s="186" t="s">
        <v>165</v>
      </c>
      <c r="B87" s="187"/>
      <c r="C87" s="188"/>
      <c r="D87" s="41"/>
    </row>
    <row r="88" spans="1:4" s="34" customFormat="1" x14ac:dyDescent="0.2">
      <c r="A88" s="38" t="s">
        <v>68</v>
      </c>
      <c r="B88" s="39">
        <v>15</v>
      </c>
      <c r="C88" s="40">
        <v>2546310</v>
      </c>
      <c r="D88" s="41"/>
    </row>
    <row r="89" spans="1:4" s="34" customFormat="1" ht="15" x14ac:dyDescent="0.2">
      <c r="A89" s="24" t="s">
        <v>146</v>
      </c>
      <c r="B89" s="46">
        <v>15</v>
      </c>
      <c r="C89" s="47">
        <f>SUM(C88)</f>
        <v>2546310</v>
      </c>
      <c r="D89" s="41"/>
    </row>
    <row r="90" spans="1:4" s="34" customFormat="1" ht="15.75" customHeight="1" x14ac:dyDescent="0.2">
      <c r="A90" s="186" t="s">
        <v>166</v>
      </c>
      <c r="B90" s="187"/>
      <c r="C90" s="188"/>
      <c r="D90" s="41"/>
    </row>
    <row r="91" spans="1:4" s="34" customFormat="1" x14ac:dyDescent="0.2">
      <c r="A91" s="38" t="s">
        <v>68</v>
      </c>
      <c r="B91" s="39">
        <v>15</v>
      </c>
      <c r="C91" s="40">
        <v>2546310</v>
      </c>
      <c r="D91" s="41"/>
    </row>
    <row r="92" spans="1:4" s="34" customFormat="1" ht="15" x14ac:dyDescent="0.2">
      <c r="A92" s="24" t="s">
        <v>146</v>
      </c>
      <c r="B92" s="46">
        <v>15</v>
      </c>
      <c r="C92" s="47">
        <f>SUM(C91)</f>
        <v>2546310</v>
      </c>
      <c r="D92" s="41"/>
    </row>
    <row r="93" spans="1:4" s="34" customFormat="1" ht="30" customHeight="1" x14ac:dyDescent="0.2">
      <c r="A93" s="186" t="s">
        <v>167</v>
      </c>
      <c r="B93" s="187"/>
      <c r="C93" s="188"/>
      <c r="D93" s="41"/>
    </row>
    <row r="94" spans="1:4" s="34" customFormat="1" ht="50.25" customHeight="1" x14ac:dyDescent="0.2">
      <c r="A94" s="38" t="s">
        <v>39</v>
      </c>
      <c r="B94" s="39">
        <v>3</v>
      </c>
      <c r="C94" s="40">
        <v>509262</v>
      </c>
      <c r="D94" s="41"/>
    </row>
    <row r="95" spans="1:4" s="34" customFormat="1" x14ac:dyDescent="0.2">
      <c r="A95" s="38" t="s">
        <v>68</v>
      </c>
      <c r="B95" s="39">
        <v>30</v>
      </c>
      <c r="C95" s="40">
        <v>5092620</v>
      </c>
      <c r="D95" s="41"/>
    </row>
    <row r="96" spans="1:4" s="34" customFormat="1" ht="15" x14ac:dyDescent="0.2">
      <c r="A96" s="24" t="s">
        <v>146</v>
      </c>
      <c r="B96" s="46">
        <v>33</v>
      </c>
      <c r="C96" s="47">
        <f>SUM(C94:C95)</f>
        <v>5601882</v>
      </c>
      <c r="D96" s="41"/>
    </row>
    <row r="97" spans="1:4" s="34" customFormat="1" ht="59.25" customHeight="1" x14ac:dyDescent="0.2">
      <c r="A97" s="186" t="s">
        <v>168</v>
      </c>
      <c r="B97" s="187"/>
      <c r="C97" s="188"/>
      <c r="D97" s="41"/>
    </row>
    <row r="98" spans="1:4" s="34" customFormat="1" x14ac:dyDescent="0.2">
      <c r="A98" s="38" t="s">
        <v>60</v>
      </c>
      <c r="B98" s="39">
        <v>55</v>
      </c>
      <c r="C98" s="40">
        <v>16808220</v>
      </c>
      <c r="D98" s="41"/>
    </row>
    <row r="99" spans="1:4" s="34" customFormat="1" ht="15" x14ac:dyDescent="0.2">
      <c r="A99" s="24" t="s">
        <v>146</v>
      </c>
      <c r="B99" s="46">
        <v>55</v>
      </c>
      <c r="C99" s="47">
        <f>SUM(C98)</f>
        <v>16808220</v>
      </c>
      <c r="D99" s="41"/>
    </row>
    <row r="100" spans="1:4" s="34" customFormat="1" ht="46.5" customHeight="1" x14ac:dyDescent="0.2">
      <c r="A100" s="186" t="s">
        <v>169</v>
      </c>
      <c r="B100" s="187"/>
      <c r="C100" s="188"/>
      <c r="D100" s="41"/>
    </row>
    <row r="101" spans="1:4" s="34" customFormat="1" ht="48.75" customHeight="1" x14ac:dyDescent="0.2">
      <c r="A101" s="38" t="s">
        <v>39</v>
      </c>
      <c r="B101" s="39">
        <v>2</v>
      </c>
      <c r="C101" s="40">
        <v>339508</v>
      </c>
      <c r="D101" s="41"/>
    </row>
    <row r="102" spans="1:4" s="34" customFormat="1" x14ac:dyDescent="0.2">
      <c r="A102" s="38" t="s">
        <v>68</v>
      </c>
      <c r="B102" s="39">
        <v>10</v>
      </c>
      <c r="C102" s="40">
        <v>1697540</v>
      </c>
      <c r="D102" s="41"/>
    </row>
    <row r="103" spans="1:4" s="34" customFormat="1" ht="15" x14ac:dyDescent="0.2">
      <c r="A103" s="24" t="s">
        <v>146</v>
      </c>
      <c r="B103" s="46">
        <v>12</v>
      </c>
      <c r="C103" s="47">
        <f>SUM(C101:C102)</f>
        <v>2037048</v>
      </c>
      <c r="D103" s="41"/>
    </row>
    <row r="104" spans="1:4" s="34" customFormat="1" ht="31.5" customHeight="1" x14ac:dyDescent="0.2">
      <c r="A104" s="186" t="s">
        <v>170</v>
      </c>
      <c r="B104" s="187"/>
      <c r="C104" s="188"/>
      <c r="D104" s="41"/>
    </row>
    <row r="105" spans="1:4" s="34" customFormat="1" ht="48" customHeight="1" x14ac:dyDescent="0.2">
      <c r="A105" s="38" t="s">
        <v>39</v>
      </c>
      <c r="B105" s="39">
        <v>5</v>
      </c>
      <c r="C105" s="40">
        <v>848770</v>
      </c>
      <c r="D105" s="41"/>
    </row>
    <row r="106" spans="1:4" s="34" customFormat="1" x14ac:dyDescent="0.2">
      <c r="A106" s="38" t="s">
        <v>60</v>
      </c>
      <c r="B106" s="39">
        <v>50</v>
      </c>
      <c r="C106" s="40">
        <v>8487700</v>
      </c>
      <c r="D106" s="41"/>
    </row>
    <row r="107" spans="1:4" s="34" customFormat="1" ht="15" x14ac:dyDescent="0.2">
      <c r="A107" s="24" t="s">
        <v>146</v>
      </c>
      <c r="B107" s="46">
        <v>55</v>
      </c>
      <c r="C107" s="47">
        <f>SUM(C105:C106)</f>
        <v>9336470</v>
      </c>
      <c r="D107" s="41"/>
    </row>
    <row r="108" spans="1:4" s="34" customFormat="1" ht="29.25" customHeight="1" x14ac:dyDescent="0.2">
      <c r="A108" s="186" t="s">
        <v>171</v>
      </c>
      <c r="B108" s="187"/>
      <c r="C108" s="188"/>
      <c r="D108" s="41"/>
    </row>
    <row r="109" spans="1:4" s="34" customFormat="1" x14ac:dyDescent="0.2">
      <c r="A109" s="38" t="s">
        <v>68</v>
      </c>
      <c r="B109" s="39">
        <v>5</v>
      </c>
      <c r="C109" s="40">
        <v>834945</v>
      </c>
      <c r="D109" s="41"/>
    </row>
    <row r="110" spans="1:4" s="34" customFormat="1" ht="15" x14ac:dyDescent="0.2">
      <c r="A110" s="24" t="s">
        <v>146</v>
      </c>
      <c r="B110" s="46">
        <v>5</v>
      </c>
      <c r="C110" s="47">
        <f>SUM(C109)</f>
        <v>834945</v>
      </c>
      <c r="D110" s="41"/>
    </row>
    <row r="111" spans="1:4" s="34" customFormat="1" ht="31.5" customHeight="1" x14ac:dyDescent="0.2">
      <c r="A111" s="186" t="s">
        <v>172</v>
      </c>
      <c r="B111" s="187"/>
      <c r="C111" s="188"/>
      <c r="D111" s="41"/>
    </row>
    <row r="112" spans="1:4" s="34" customFormat="1" ht="48.75" customHeight="1" x14ac:dyDescent="0.2">
      <c r="A112" s="38" t="s">
        <v>39</v>
      </c>
      <c r="B112" s="39">
        <v>50</v>
      </c>
      <c r="C112" s="40">
        <v>11998800</v>
      </c>
      <c r="D112" s="41"/>
    </row>
    <row r="113" spans="1:4" s="34" customFormat="1" ht="15" x14ac:dyDescent="0.2">
      <c r="A113" s="24" t="s">
        <v>146</v>
      </c>
      <c r="B113" s="46">
        <v>50</v>
      </c>
      <c r="C113" s="47">
        <f>SUM(C112)</f>
        <v>11998800</v>
      </c>
      <c r="D113" s="41"/>
    </row>
    <row r="114" spans="1:4" s="45" customFormat="1" ht="15" x14ac:dyDescent="0.2">
      <c r="A114" s="42" t="s">
        <v>147</v>
      </c>
      <c r="B114" s="43">
        <v>240</v>
      </c>
      <c r="C114" s="44">
        <f>C89+C92+C96+C99+C103+C107+C110+C113</f>
        <v>51709985</v>
      </c>
      <c r="D114" s="41"/>
    </row>
    <row r="115" spans="1:4" s="34" customFormat="1" ht="15" x14ac:dyDescent="0.2">
      <c r="A115" s="183" t="s">
        <v>173</v>
      </c>
      <c r="B115" s="184"/>
      <c r="C115" s="185"/>
      <c r="D115" s="41"/>
    </row>
    <row r="116" spans="1:4" s="34" customFormat="1" ht="30.75" customHeight="1" x14ac:dyDescent="0.2">
      <c r="A116" s="186" t="s">
        <v>174</v>
      </c>
      <c r="B116" s="187"/>
      <c r="C116" s="188"/>
      <c r="D116" s="41"/>
    </row>
    <row r="117" spans="1:4" s="34" customFormat="1" x14ac:dyDescent="0.2">
      <c r="A117" s="38" t="s">
        <v>66</v>
      </c>
      <c r="B117" s="39">
        <v>100</v>
      </c>
      <c r="C117" s="40">
        <v>12290200</v>
      </c>
      <c r="D117" s="41"/>
    </row>
    <row r="118" spans="1:4" s="34" customFormat="1" ht="15" x14ac:dyDescent="0.2">
      <c r="A118" s="24" t="s">
        <v>146</v>
      </c>
      <c r="B118" s="46">
        <v>100</v>
      </c>
      <c r="C118" s="47">
        <f>SUM(C117)</f>
        <v>12290200</v>
      </c>
      <c r="D118" s="41"/>
    </row>
    <row r="119" spans="1:4" s="34" customFormat="1" ht="30.75" customHeight="1" x14ac:dyDescent="0.2">
      <c r="A119" s="186" t="s">
        <v>175</v>
      </c>
      <c r="B119" s="187"/>
      <c r="C119" s="188"/>
      <c r="D119" s="41"/>
    </row>
    <row r="120" spans="1:4" s="34" customFormat="1" x14ac:dyDescent="0.2">
      <c r="A120" s="38" t="s">
        <v>66</v>
      </c>
      <c r="B120" s="39">
        <v>60</v>
      </c>
      <c r="C120" s="40">
        <v>11360700</v>
      </c>
      <c r="D120" s="41"/>
    </row>
    <row r="121" spans="1:4" s="34" customFormat="1" ht="15" x14ac:dyDescent="0.2">
      <c r="A121" s="24" t="s">
        <v>146</v>
      </c>
      <c r="B121" s="46">
        <v>60</v>
      </c>
      <c r="C121" s="47">
        <f>SUM(C120)</f>
        <v>11360700</v>
      </c>
      <c r="D121" s="41"/>
    </row>
    <row r="122" spans="1:4" s="34" customFormat="1" ht="28.5" customHeight="1" x14ac:dyDescent="0.2">
      <c r="A122" s="186" t="s">
        <v>176</v>
      </c>
      <c r="B122" s="187"/>
      <c r="C122" s="188"/>
      <c r="D122" s="41"/>
    </row>
    <row r="123" spans="1:4" s="34" customFormat="1" x14ac:dyDescent="0.2">
      <c r="A123" s="38" t="s">
        <v>66</v>
      </c>
      <c r="B123" s="39">
        <v>140</v>
      </c>
      <c r="C123" s="40">
        <v>33645220</v>
      </c>
      <c r="D123" s="41"/>
    </row>
    <row r="124" spans="1:4" s="34" customFormat="1" ht="15" x14ac:dyDescent="0.2">
      <c r="A124" s="24" t="s">
        <v>146</v>
      </c>
      <c r="B124" s="46">
        <v>140</v>
      </c>
      <c r="C124" s="47">
        <f>SUM(C123)</f>
        <v>33645220</v>
      </c>
      <c r="D124" s="41"/>
    </row>
    <row r="125" spans="1:4" s="34" customFormat="1" ht="31.5" customHeight="1" x14ac:dyDescent="0.2">
      <c r="A125" s="186" t="s">
        <v>177</v>
      </c>
      <c r="B125" s="187"/>
      <c r="C125" s="188"/>
      <c r="D125" s="41"/>
    </row>
    <row r="126" spans="1:4" s="34" customFormat="1" x14ac:dyDescent="0.2">
      <c r="A126" s="38" t="s">
        <v>66</v>
      </c>
      <c r="B126" s="39">
        <v>50</v>
      </c>
      <c r="C126" s="40">
        <v>14565000</v>
      </c>
      <c r="D126" s="41"/>
    </row>
    <row r="127" spans="1:4" s="34" customFormat="1" ht="15" x14ac:dyDescent="0.2">
      <c r="A127" s="24" t="s">
        <v>146</v>
      </c>
      <c r="B127" s="46">
        <v>50</v>
      </c>
      <c r="C127" s="47">
        <f>SUM(C126)</f>
        <v>14565000</v>
      </c>
      <c r="D127" s="41"/>
    </row>
    <row r="128" spans="1:4" s="34" customFormat="1" ht="29.25" customHeight="1" x14ac:dyDescent="0.2">
      <c r="A128" s="186" t="s">
        <v>178</v>
      </c>
      <c r="B128" s="187"/>
      <c r="C128" s="188"/>
      <c r="D128" s="41"/>
    </row>
    <row r="129" spans="1:4" s="34" customFormat="1" x14ac:dyDescent="0.2">
      <c r="A129" s="38" t="s">
        <v>66</v>
      </c>
      <c r="B129" s="39">
        <v>75</v>
      </c>
      <c r="C129" s="40">
        <v>9217650</v>
      </c>
      <c r="D129" s="41"/>
    </row>
    <row r="130" spans="1:4" s="34" customFormat="1" ht="15" x14ac:dyDescent="0.2">
      <c r="A130" s="24" t="s">
        <v>146</v>
      </c>
      <c r="B130" s="46">
        <v>75</v>
      </c>
      <c r="C130" s="47">
        <f>SUM(C129)</f>
        <v>9217650</v>
      </c>
      <c r="D130" s="41"/>
    </row>
    <row r="131" spans="1:4" s="34" customFormat="1" ht="45" customHeight="1" x14ac:dyDescent="0.2">
      <c r="A131" s="186" t="s">
        <v>179</v>
      </c>
      <c r="B131" s="187"/>
      <c r="C131" s="188"/>
      <c r="D131" s="41"/>
    </row>
    <row r="132" spans="1:4" s="34" customFormat="1" x14ac:dyDescent="0.2">
      <c r="A132" s="38" t="s">
        <v>66</v>
      </c>
      <c r="B132" s="39">
        <v>80</v>
      </c>
      <c r="C132" s="40">
        <v>11271440</v>
      </c>
      <c r="D132" s="41"/>
    </row>
    <row r="133" spans="1:4" s="34" customFormat="1" ht="15" x14ac:dyDescent="0.2">
      <c r="A133" s="24" t="s">
        <v>146</v>
      </c>
      <c r="B133" s="46">
        <v>80</v>
      </c>
      <c r="C133" s="47">
        <f>SUM(C132)</f>
        <v>11271440</v>
      </c>
      <c r="D133" s="41"/>
    </row>
    <row r="134" spans="1:4" s="34" customFormat="1" ht="30.75" customHeight="1" x14ac:dyDescent="0.2">
      <c r="A134" s="186" t="s">
        <v>180</v>
      </c>
      <c r="B134" s="187"/>
      <c r="C134" s="188"/>
      <c r="D134" s="41"/>
    </row>
    <row r="135" spans="1:4" s="34" customFormat="1" x14ac:dyDescent="0.2">
      <c r="A135" s="38" t="s">
        <v>66</v>
      </c>
      <c r="B135" s="39">
        <v>648</v>
      </c>
      <c r="C135" s="40">
        <v>79640496</v>
      </c>
      <c r="D135" s="41"/>
    </row>
    <row r="136" spans="1:4" s="34" customFormat="1" ht="15" x14ac:dyDescent="0.2">
      <c r="A136" s="24" t="s">
        <v>146</v>
      </c>
      <c r="B136" s="46">
        <v>648</v>
      </c>
      <c r="C136" s="47">
        <f>SUM(C135)</f>
        <v>79640496</v>
      </c>
      <c r="D136" s="41"/>
    </row>
    <row r="137" spans="1:4" s="45" customFormat="1" ht="15" x14ac:dyDescent="0.2">
      <c r="A137" s="42" t="s">
        <v>147</v>
      </c>
      <c r="B137" s="43">
        <v>1153</v>
      </c>
      <c r="C137" s="44">
        <f>C118+C121+C124+C127+C130+C133+C136</f>
        <v>171990706</v>
      </c>
      <c r="D137" s="41"/>
    </row>
    <row r="138" spans="1:4" s="34" customFormat="1" ht="15" x14ac:dyDescent="0.2">
      <c r="A138" s="183" t="s">
        <v>124</v>
      </c>
      <c r="B138" s="184"/>
      <c r="C138" s="185"/>
      <c r="D138" s="41"/>
    </row>
    <row r="139" spans="1:4" s="34" customFormat="1" ht="17.25" customHeight="1" x14ac:dyDescent="0.2">
      <c r="A139" s="186" t="s">
        <v>181</v>
      </c>
      <c r="B139" s="187"/>
      <c r="C139" s="188"/>
      <c r="D139" s="41"/>
    </row>
    <row r="140" spans="1:4" s="34" customFormat="1" x14ac:dyDescent="0.2">
      <c r="A140" s="38" t="s">
        <v>68</v>
      </c>
      <c r="B140" s="39">
        <v>3</v>
      </c>
      <c r="C140" s="40">
        <v>212541</v>
      </c>
      <c r="D140" s="41"/>
    </row>
    <row r="141" spans="1:4" s="34" customFormat="1" ht="15" x14ac:dyDescent="0.2">
      <c r="A141" s="24" t="s">
        <v>146</v>
      </c>
      <c r="B141" s="46">
        <v>3</v>
      </c>
      <c r="C141" s="47">
        <f>SUM(C140)</f>
        <v>212541</v>
      </c>
      <c r="D141" s="41"/>
    </row>
    <row r="142" spans="1:4" s="34" customFormat="1" ht="15.75" customHeight="1" x14ac:dyDescent="0.2">
      <c r="A142" s="186" t="s">
        <v>182</v>
      </c>
      <c r="B142" s="187"/>
      <c r="C142" s="188"/>
      <c r="D142" s="41"/>
    </row>
    <row r="143" spans="1:4" s="34" customFormat="1" x14ac:dyDescent="0.2">
      <c r="A143" s="38" t="s">
        <v>68</v>
      </c>
      <c r="B143" s="39">
        <v>4</v>
      </c>
      <c r="C143" s="40">
        <v>475660</v>
      </c>
      <c r="D143" s="41"/>
    </row>
    <row r="144" spans="1:4" s="34" customFormat="1" ht="15" x14ac:dyDescent="0.2">
      <c r="A144" s="24" t="s">
        <v>146</v>
      </c>
      <c r="B144" s="46">
        <v>4</v>
      </c>
      <c r="C144" s="47">
        <f>SUM(C143)</f>
        <v>475660</v>
      </c>
      <c r="D144" s="41"/>
    </row>
    <row r="145" spans="1:4" s="45" customFormat="1" ht="15" x14ac:dyDescent="0.2">
      <c r="A145" s="42" t="s">
        <v>147</v>
      </c>
      <c r="B145" s="43">
        <v>7</v>
      </c>
      <c r="C145" s="44">
        <f>C141+C144</f>
        <v>688201</v>
      </c>
      <c r="D145" s="41"/>
    </row>
    <row r="146" spans="1:4" s="34" customFormat="1" ht="15" x14ac:dyDescent="0.2">
      <c r="A146" s="183" t="s">
        <v>125</v>
      </c>
      <c r="B146" s="184"/>
      <c r="C146" s="185"/>
      <c r="D146" s="41"/>
    </row>
    <row r="147" spans="1:4" s="34" customFormat="1" ht="30" customHeight="1" x14ac:dyDescent="0.2">
      <c r="A147" s="186" t="s">
        <v>183</v>
      </c>
      <c r="B147" s="187"/>
      <c r="C147" s="188"/>
      <c r="D147" s="41"/>
    </row>
    <row r="148" spans="1:4" s="34" customFormat="1" x14ac:dyDescent="0.2">
      <c r="A148" s="38" t="s">
        <v>68</v>
      </c>
      <c r="B148" s="39">
        <v>210</v>
      </c>
      <c r="C148" s="40">
        <v>13278510</v>
      </c>
      <c r="D148" s="41"/>
    </row>
    <row r="149" spans="1:4" s="34" customFormat="1" ht="15" x14ac:dyDescent="0.2">
      <c r="A149" s="24" t="s">
        <v>69</v>
      </c>
      <c r="B149" s="46">
        <v>210</v>
      </c>
      <c r="C149" s="47">
        <f>SUM(C148)</f>
        <v>13278510</v>
      </c>
      <c r="D149" s="41"/>
    </row>
    <row r="150" spans="1:4" s="34" customFormat="1" ht="15" x14ac:dyDescent="0.2">
      <c r="A150" s="24" t="s">
        <v>146</v>
      </c>
      <c r="B150" s="46">
        <v>210</v>
      </c>
      <c r="C150" s="47">
        <f>C149</f>
        <v>13278510</v>
      </c>
      <c r="D150" s="41"/>
    </row>
    <row r="151" spans="1:4" s="45" customFormat="1" ht="15" x14ac:dyDescent="0.2">
      <c r="A151" s="42" t="s">
        <v>147</v>
      </c>
      <c r="B151" s="43">
        <v>210</v>
      </c>
      <c r="C151" s="44">
        <f>C150</f>
        <v>13278510</v>
      </c>
      <c r="D151" s="41"/>
    </row>
    <row r="152" spans="1:4" s="34" customFormat="1" ht="15" customHeight="1" x14ac:dyDescent="0.2">
      <c r="A152" s="183" t="s">
        <v>184</v>
      </c>
      <c r="B152" s="184"/>
      <c r="C152" s="185"/>
      <c r="D152" s="41"/>
    </row>
    <row r="153" spans="1:4" s="34" customFormat="1" ht="45.75" customHeight="1" x14ac:dyDescent="0.2">
      <c r="A153" s="186" t="s">
        <v>185</v>
      </c>
      <c r="B153" s="187"/>
      <c r="C153" s="188"/>
      <c r="D153" s="41"/>
    </row>
    <row r="154" spans="1:4" s="34" customFormat="1" ht="48" customHeight="1" x14ac:dyDescent="0.2">
      <c r="A154" s="38" t="s">
        <v>39</v>
      </c>
      <c r="B154" s="39">
        <v>5</v>
      </c>
      <c r="C154" s="40">
        <v>2645640</v>
      </c>
      <c r="D154" s="41"/>
    </row>
    <row r="155" spans="1:4" s="34" customFormat="1" ht="15" x14ac:dyDescent="0.2">
      <c r="A155" s="24" t="s">
        <v>146</v>
      </c>
      <c r="B155" s="46">
        <v>5</v>
      </c>
      <c r="C155" s="47">
        <f>SUM(C154)</f>
        <v>2645640</v>
      </c>
      <c r="D155" s="41"/>
    </row>
    <row r="156" spans="1:4" s="34" customFormat="1" ht="45" customHeight="1" x14ac:dyDescent="0.2">
      <c r="A156" s="186" t="s">
        <v>185</v>
      </c>
      <c r="B156" s="187"/>
      <c r="C156" s="188"/>
      <c r="D156" s="41"/>
    </row>
    <row r="157" spans="1:4" s="34" customFormat="1" ht="57" x14ac:dyDescent="0.2">
      <c r="A157" s="38" t="s">
        <v>67</v>
      </c>
      <c r="B157" s="39">
        <v>65</v>
      </c>
      <c r="C157" s="40">
        <v>34393320</v>
      </c>
      <c r="D157" s="41"/>
    </row>
    <row r="158" spans="1:4" s="34" customFormat="1" x14ac:dyDescent="0.2">
      <c r="A158" s="38" t="s">
        <v>68</v>
      </c>
      <c r="B158" s="39">
        <v>10</v>
      </c>
      <c r="C158" s="40">
        <v>5291280</v>
      </c>
      <c r="D158" s="41"/>
    </row>
    <row r="159" spans="1:4" s="34" customFormat="1" ht="15" x14ac:dyDescent="0.2">
      <c r="A159" s="24" t="s">
        <v>69</v>
      </c>
      <c r="B159" s="46">
        <v>75</v>
      </c>
      <c r="C159" s="47">
        <f>SUM(C157:C158)</f>
        <v>39684600</v>
      </c>
      <c r="D159" s="41"/>
    </row>
    <row r="160" spans="1:4" s="34" customFormat="1" ht="15" x14ac:dyDescent="0.2">
      <c r="A160" s="24" t="s">
        <v>146</v>
      </c>
      <c r="B160" s="46">
        <v>80</v>
      </c>
      <c r="C160" s="47">
        <f>C155+C159</f>
        <v>42330240</v>
      </c>
      <c r="D160" s="41"/>
    </row>
    <row r="161" spans="1:4" s="34" customFormat="1" ht="44.25" customHeight="1" x14ac:dyDescent="0.2">
      <c r="A161" s="186" t="s">
        <v>186</v>
      </c>
      <c r="B161" s="187"/>
      <c r="C161" s="188"/>
      <c r="D161" s="41"/>
    </row>
    <row r="162" spans="1:4" s="34" customFormat="1" ht="47.25" customHeight="1" x14ac:dyDescent="0.2">
      <c r="A162" s="38" t="s">
        <v>39</v>
      </c>
      <c r="B162" s="39">
        <v>150</v>
      </c>
      <c r="C162" s="40">
        <v>39266700</v>
      </c>
      <c r="D162" s="41"/>
    </row>
    <row r="163" spans="1:4" s="34" customFormat="1" ht="57" x14ac:dyDescent="0.2">
      <c r="A163" s="38" t="s">
        <v>67</v>
      </c>
      <c r="B163" s="39">
        <v>450</v>
      </c>
      <c r="C163" s="40">
        <v>117800100</v>
      </c>
      <c r="D163" s="41"/>
    </row>
    <row r="164" spans="1:4" s="34" customFormat="1" x14ac:dyDescent="0.2">
      <c r="A164" s="38" t="s">
        <v>68</v>
      </c>
      <c r="B164" s="39">
        <v>180</v>
      </c>
      <c r="C164" s="40">
        <v>47120040</v>
      </c>
      <c r="D164" s="41"/>
    </row>
    <row r="165" spans="1:4" s="34" customFormat="1" ht="15" x14ac:dyDescent="0.2">
      <c r="A165" s="24" t="s">
        <v>146</v>
      </c>
      <c r="B165" s="46">
        <v>780</v>
      </c>
      <c r="C165" s="47">
        <f>SUM(C162:C164)</f>
        <v>204186840</v>
      </c>
      <c r="D165" s="41"/>
    </row>
    <row r="166" spans="1:4" s="45" customFormat="1" ht="15" x14ac:dyDescent="0.2">
      <c r="A166" s="42" t="s">
        <v>147</v>
      </c>
      <c r="B166" s="43">
        <v>860</v>
      </c>
      <c r="C166" s="44">
        <f>C155+C159+C165</f>
        <v>246517080</v>
      </c>
      <c r="D166" s="41"/>
    </row>
    <row r="167" spans="1:4" s="34" customFormat="1" ht="15" x14ac:dyDescent="0.2">
      <c r="A167" s="183" t="s">
        <v>187</v>
      </c>
      <c r="B167" s="184"/>
      <c r="C167" s="185"/>
      <c r="D167" s="41"/>
    </row>
    <row r="168" spans="1:4" s="34" customFormat="1" ht="46.5" customHeight="1" x14ac:dyDescent="0.2">
      <c r="A168" s="186" t="s">
        <v>188</v>
      </c>
      <c r="B168" s="187"/>
      <c r="C168" s="188"/>
      <c r="D168" s="41"/>
    </row>
    <row r="169" spans="1:4" s="34" customFormat="1" x14ac:dyDescent="0.2">
      <c r="A169" s="38" t="s">
        <v>68</v>
      </c>
      <c r="B169" s="39">
        <v>160</v>
      </c>
      <c r="C169" s="40">
        <v>22074880</v>
      </c>
      <c r="D169" s="41"/>
    </row>
    <row r="170" spans="1:4" s="34" customFormat="1" ht="15" x14ac:dyDescent="0.2">
      <c r="A170" s="24" t="s">
        <v>69</v>
      </c>
      <c r="B170" s="46">
        <v>160</v>
      </c>
      <c r="C170" s="47">
        <f>SUM(C169)</f>
        <v>22074880</v>
      </c>
      <c r="D170" s="41"/>
    </row>
    <row r="171" spans="1:4" s="34" customFormat="1" ht="15" x14ac:dyDescent="0.2">
      <c r="A171" s="24" t="s">
        <v>146</v>
      </c>
      <c r="B171" s="46">
        <v>160</v>
      </c>
      <c r="C171" s="47">
        <f>C170</f>
        <v>22074880</v>
      </c>
      <c r="D171" s="41"/>
    </row>
    <row r="172" spans="1:4" s="45" customFormat="1" ht="15" x14ac:dyDescent="0.2">
      <c r="A172" s="42" t="s">
        <v>147</v>
      </c>
      <c r="B172" s="43">
        <v>160</v>
      </c>
      <c r="C172" s="44">
        <f>C171</f>
        <v>22074880</v>
      </c>
      <c r="D172" s="41"/>
    </row>
    <row r="173" spans="1:4" s="34" customFormat="1" ht="15" x14ac:dyDescent="0.2">
      <c r="A173" s="183" t="s">
        <v>189</v>
      </c>
      <c r="B173" s="184"/>
      <c r="C173" s="185"/>
      <c r="D173" s="41"/>
    </row>
    <row r="174" spans="1:4" s="34" customFormat="1" ht="15" customHeight="1" x14ac:dyDescent="0.2">
      <c r="A174" s="186" t="s">
        <v>190</v>
      </c>
      <c r="B174" s="187"/>
      <c r="C174" s="188"/>
      <c r="D174" s="41"/>
    </row>
    <row r="175" spans="1:4" s="34" customFormat="1" x14ac:dyDescent="0.2">
      <c r="A175" s="38" t="s">
        <v>68</v>
      </c>
      <c r="B175" s="39">
        <v>27</v>
      </c>
      <c r="C175" s="40">
        <v>4074300</v>
      </c>
      <c r="D175" s="41"/>
    </row>
    <row r="176" spans="1:4" s="34" customFormat="1" ht="15" x14ac:dyDescent="0.2">
      <c r="A176" s="24" t="s">
        <v>146</v>
      </c>
      <c r="B176" s="46">
        <v>27</v>
      </c>
      <c r="C176" s="47">
        <f>SUM(C175)</f>
        <v>4074300</v>
      </c>
      <c r="D176" s="41"/>
    </row>
    <row r="177" spans="1:4" s="34" customFormat="1" ht="15" customHeight="1" x14ac:dyDescent="0.2">
      <c r="A177" s="186" t="s">
        <v>191</v>
      </c>
      <c r="B177" s="187"/>
      <c r="C177" s="188"/>
      <c r="D177" s="41"/>
    </row>
    <row r="178" spans="1:4" s="34" customFormat="1" x14ac:dyDescent="0.2">
      <c r="A178" s="38" t="s">
        <v>68</v>
      </c>
      <c r="B178" s="39">
        <v>3</v>
      </c>
      <c r="C178" s="40">
        <v>790374</v>
      </c>
      <c r="D178" s="41"/>
    </row>
    <row r="179" spans="1:4" s="34" customFormat="1" ht="15" x14ac:dyDescent="0.2">
      <c r="A179" s="24" t="s">
        <v>146</v>
      </c>
      <c r="B179" s="46">
        <v>3</v>
      </c>
      <c r="C179" s="47">
        <f>SUM(C178)</f>
        <v>790374</v>
      </c>
      <c r="D179" s="41"/>
    </row>
    <row r="180" spans="1:4" s="45" customFormat="1" ht="15" x14ac:dyDescent="0.2">
      <c r="A180" s="42" t="s">
        <v>147</v>
      </c>
      <c r="B180" s="43">
        <v>30</v>
      </c>
      <c r="C180" s="44">
        <f>C176+C179</f>
        <v>4864674</v>
      </c>
      <c r="D180" s="41"/>
    </row>
    <row r="181" spans="1:4" s="34" customFormat="1" ht="15" x14ac:dyDescent="0.2">
      <c r="A181" s="183" t="s">
        <v>192</v>
      </c>
      <c r="B181" s="184"/>
      <c r="C181" s="185"/>
      <c r="D181" s="41"/>
    </row>
    <row r="182" spans="1:4" s="34" customFormat="1" ht="31.5" customHeight="1" x14ac:dyDescent="0.2">
      <c r="A182" s="186" t="s">
        <v>193</v>
      </c>
      <c r="B182" s="187"/>
      <c r="C182" s="188"/>
      <c r="D182" s="41"/>
    </row>
    <row r="183" spans="1:4" s="34" customFormat="1" x14ac:dyDescent="0.2">
      <c r="A183" s="38" t="s">
        <v>60</v>
      </c>
      <c r="B183" s="39">
        <v>10</v>
      </c>
      <c r="C183" s="40">
        <v>1407330</v>
      </c>
      <c r="D183" s="41"/>
    </row>
    <row r="184" spans="1:4" s="34" customFormat="1" ht="15" x14ac:dyDescent="0.2">
      <c r="A184" s="24" t="s">
        <v>146</v>
      </c>
      <c r="B184" s="46">
        <v>10</v>
      </c>
      <c r="C184" s="47">
        <f>SUM(C183)</f>
        <v>1407330</v>
      </c>
      <c r="D184" s="41"/>
    </row>
    <row r="185" spans="1:4" s="34" customFormat="1" ht="30" customHeight="1" x14ac:dyDescent="0.2">
      <c r="A185" s="186" t="s">
        <v>194</v>
      </c>
      <c r="B185" s="187"/>
      <c r="C185" s="188"/>
      <c r="D185" s="41"/>
    </row>
    <row r="186" spans="1:4" s="34" customFormat="1" x14ac:dyDescent="0.2">
      <c r="A186" s="38" t="s">
        <v>60</v>
      </c>
      <c r="B186" s="39">
        <v>10</v>
      </c>
      <c r="C186" s="40">
        <v>1407330</v>
      </c>
      <c r="D186" s="41"/>
    </row>
    <row r="187" spans="1:4" s="34" customFormat="1" ht="57" x14ac:dyDescent="0.2">
      <c r="A187" s="38" t="s">
        <v>67</v>
      </c>
      <c r="B187" s="39">
        <v>45</v>
      </c>
      <c r="C187" s="40">
        <v>6332985</v>
      </c>
      <c r="D187" s="41"/>
    </row>
    <row r="188" spans="1:4" s="34" customFormat="1" ht="15" x14ac:dyDescent="0.2">
      <c r="A188" s="24" t="s">
        <v>146</v>
      </c>
      <c r="B188" s="46">
        <v>55</v>
      </c>
      <c r="C188" s="47">
        <f>SUM(C186:C187)</f>
        <v>7740315</v>
      </c>
      <c r="D188" s="41"/>
    </row>
    <row r="189" spans="1:4" s="34" customFormat="1" ht="30.75" customHeight="1" x14ac:dyDescent="0.2">
      <c r="A189" s="186" t="s">
        <v>195</v>
      </c>
      <c r="B189" s="187"/>
      <c r="C189" s="188"/>
      <c r="D189" s="41"/>
    </row>
    <row r="190" spans="1:4" s="34" customFormat="1" x14ac:dyDescent="0.2">
      <c r="A190" s="38" t="s">
        <v>60</v>
      </c>
      <c r="B190" s="39">
        <v>50</v>
      </c>
      <c r="C190" s="40">
        <v>7036650</v>
      </c>
      <c r="D190" s="41"/>
    </row>
    <row r="191" spans="1:4" s="34" customFormat="1" ht="57" x14ac:dyDescent="0.2">
      <c r="A191" s="38" t="s">
        <v>67</v>
      </c>
      <c r="B191" s="39">
        <v>45</v>
      </c>
      <c r="C191" s="40">
        <v>6332985</v>
      </c>
      <c r="D191" s="41"/>
    </row>
    <row r="192" spans="1:4" s="34" customFormat="1" ht="15" x14ac:dyDescent="0.2">
      <c r="A192" s="24" t="s">
        <v>146</v>
      </c>
      <c r="B192" s="46">
        <v>95</v>
      </c>
      <c r="C192" s="47">
        <f>SUM(C190:C191)</f>
        <v>13369635</v>
      </c>
      <c r="D192" s="41"/>
    </row>
    <row r="193" spans="1:4" s="34" customFormat="1" ht="30" customHeight="1" x14ac:dyDescent="0.2">
      <c r="A193" s="186" t="s">
        <v>196</v>
      </c>
      <c r="B193" s="187"/>
      <c r="C193" s="188"/>
      <c r="D193" s="41"/>
    </row>
    <row r="194" spans="1:4" s="34" customFormat="1" x14ac:dyDescent="0.2">
      <c r="A194" s="38" t="s">
        <v>60</v>
      </c>
      <c r="B194" s="39">
        <v>80</v>
      </c>
      <c r="C194" s="40">
        <v>22831280</v>
      </c>
      <c r="D194" s="41"/>
    </row>
    <row r="195" spans="1:4" s="34" customFormat="1" ht="15" x14ac:dyDescent="0.2">
      <c r="A195" s="24" t="s">
        <v>146</v>
      </c>
      <c r="B195" s="46">
        <v>80</v>
      </c>
      <c r="C195" s="47">
        <f>SUM(C194)</f>
        <v>22831280</v>
      </c>
      <c r="D195" s="41"/>
    </row>
    <row r="196" spans="1:4" s="34" customFormat="1" ht="46.5" customHeight="1" x14ac:dyDescent="0.2">
      <c r="A196" s="186" t="s">
        <v>197</v>
      </c>
      <c r="B196" s="187"/>
      <c r="C196" s="188"/>
      <c r="D196" s="41"/>
    </row>
    <row r="197" spans="1:4" s="34" customFormat="1" x14ac:dyDescent="0.2">
      <c r="A197" s="38" t="s">
        <v>60</v>
      </c>
      <c r="B197" s="39">
        <v>50</v>
      </c>
      <c r="C197" s="40">
        <v>7036650</v>
      </c>
      <c r="D197" s="41"/>
    </row>
    <row r="198" spans="1:4" s="34" customFormat="1" ht="15" x14ac:dyDescent="0.2">
      <c r="A198" s="24" t="s">
        <v>69</v>
      </c>
      <c r="B198" s="46">
        <v>50</v>
      </c>
      <c r="C198" s="47">
        <f>SUM(C197)</f>
        <v>7036650</v>
      </c>
      <c r="D198" s="41"/>
    </row>
    <row r="199" spans="1:4" s="34" customFormat="1" ht="15" x14ac:dyDescent="0.2">
      <c r="A199" s="24" t="s">
        <v>146</v>
      </c>
      <c r="B199" s="46">
        <v>50</v>
      </c>
      <c r="C199" s="47">
        <f>C198</f>
        <v>7036650</v>
      </c>
      <c r="D199" s="41"/>
    </row>
    <row r="200" spans="1:4" s="34" customFormat="1" ht="15.75" customHeight="1" x14ac:dyDescent="0.2">
      <c r="A200" s="186" t="s">
        <v>198</v>
      </c>
      <c r="B200" s="187"/>
      <c r="C200" s="188"/>
      <c r="D200" s="41"/>
    </row>
    <row r="201" spans="1:4" s="34" customFormat="1" x14ac:dyDescent="0.2">
      <c r="A201" s="38" t="s">
        <v>43</v>
      </c>
      <c r="B201" s="39">
        <v>10</v>
      </c>
      <c r="C201" s="40">
        <v>1475490</v>
      </c>
      <c r="D201" s="41"/>
    </row>
    <row r="202" spans="1:4" s="34" customFormat="1" x14ac:dyDescent="0.2">
      <c r="A202" s="38" t="s">
        <v>60</v>
      </c>
      <c r="B202" s="39">
        <v>370</v>
      </c>
      <c r="C202" s="40">
        <v>54593130</v>
      </c>
      <c r="D202" s="41"/>
    </row>
    <row r="203" spans="1:4" s="34" customFormat="1" ht="15" x14ac:dyDescent="0.2">
      <c r="A203" s="24" t="s">
        <v>146</v>
      </c>
      <c r="B203" s="46">
        <v>380</v>
      </c>
      <c r="C203" s="47">
        <f>SUM(C201:C202)</f>
        <v>56068620</v>
      </c>
      <c r="D203" s="41"/>
    </row>
    <row r="204" spans="1:4" s="34" customFormat="1" ht="45" customHeight="1" x14ac:dyDescent="0.2">
      <c r="A204" s="186" t="s">
        <v>199</v>
      </c>
      <c r="B204" s="187"/>
      <c r="C204" s="188"/>
      <c r="D204" s="41"/>
    </row>
    <row r="205" spans="1:4" s="34" customFormat="1" x14ac:dyDescent="0.2">
      <c r="A205" s="38" t="s">
        <v>60</v>
      </c>
      <c r="B205" s="39">
        <v>75</v>
      </c>
      <c r="C205" s="40">
        <v>16366725</v>
      </c>
      <c r="D205" s="41"/>
    </row>
    <row r="206" spans="1:4" s="34" customFormat="1" ht="15" x14ac:dyDescent="0.2">
      <c r="A206" s="24" t="s">
        <v>69</v>
      </c>
      <c r="B206" s="46">
        <v>75</v>
      </c>
      <c r="C206" s="47">
        <f>SUM(C205)</f>
        <v>16366725</v>
      </c>
      <c r="D206" s="41"/>
    </row>
    <row r="207" spans="1:4" s="34" customFormat="1" ht="15" x14ac:dyDescent="0.2">
      <c r="A207" s="24" t="s">
        <v>146</v>
      </c>
      <c r="B207" s="46">
        <v>75</v>
      </c>
      <c r="C207" s="47">
        <f>C206</f>
        <v>16366725</v>
      </c>
      <c r="D207" s="41"/>
    </row>
    <row r="208" spans="1:4" s="45" customFormat="1" ht="15" x14ac:dyDescent="0.2">
      <c r="A208" s="42" t="s">
        <v>147</v>
      </c>
      <c r="B208" s="43">
        <v>745</v>
      </c>
      <c r="C208" s="44">
        <f>C184+C188+C192+C195+C199+C203+C207</f>
        <v>124820555</v>
      </c>
      <c r="D208" s="41"/>
    </row>
    <row r="209" spans="1:4" s="34" customFormat="1" ht="15" x14ac:dyDescent="0.2">
      <c r="A209" s="183" t="s">
        <v>200</v>
      </c>
      <c r="B209" s="184"/>
      <c r="C209" s="185"/>
      <c r="D209" s="41"/>
    </row>
    <row r="210" spans="1:4" s="34" customFormat="1" ht="18" customHeight="1" x14ac:dyDescent="0.2">
      <c r="A210" s="186" t="s">
        <v>201</v>
      </c>
      <c r="B210" s="187"/>
      <c r="C210" s="188"/>
      <c r="D210" s="41"/>
    </row>
    <row r="211" spans="1:4" s="34" customFormat="1" x14ac:dyDescent="0.2">
      <c r="A211" s="38" t="s">
        <v>60</v>
      </c>
      <c r="B211" s="39">
        <v>10</v>
      </c>
      <c r="C211" s="40">
        <v>1457000</v>
      </c>
      <c r="D211" s="41"/>
    </row>
    <row r="212" spans="1:4" s="34" customFormat="1" x14ac:dyDescent="0.2">
      <c r="A212" s="38" t="s">
        <v>68</v>
      </c>
      <c r="B212" s="39">
        <v>11</v>
      </c>
      <c r="C212" s="40">
        <v>1602700</v>
      </c>
      <c r="D212" s="41"/>
    </row>
    <row r="213" spans="1:4" s="34" customFormat="1" ht="15" x14ac:dyDescent="0.2">
      <c r="A213" s="24" t="s">
        <v>146</v>
      </c>
      <c r="B213" s="46">
        <v>21</v>
      </c>
      <c r="C213" s="47">
        <f>SUM(C211:C212)</f>
        <v>3059700</v>
      </c>
      <c r="D213" s="41"/>
    </row>
    <row r="214" spans="1:4" s="34" customFormat="1" ht="15" customHeight="1" x14ac:dyDescent="0.2">
      <c r="A214" s="186" t="s">
        <v>202</v>
      </c>
      <c r="B214" s="187"/>
      <c r="C214" s="188"/>
      <c r="D214" s="41"/>
    </row>
    <row r="215" spans="1:4" s="34" customFormat="1" x14ac:dyDescent="0.2">
      <c r="A215" s="38" t="s">
        <v>60</v>
      </c>
      <c r="B215" s="39">
        <v>10</v>
      </c>
      <c r="C215" s="40">
        <v>990980</v>
      </c>
      <c r="D215" s="41"/>
    </row>
    <row r="216" spans="1:4" s="34" customFormat="1" ht="15" x14ac:dyDescent="0.2">
      <c r="A216" s="24" t="s">
        <v>146</v>
      </c>
      <c r="B216" s="46">
        <v>10</v>
      </c>
      <c r="C216" s="47">
        <f>SUM(C215)</f>
        <v>990980</v>
      </c>
      <c r="D216" s="41"/>
    </row>
    <row r="217" spans="1:4" s="34" customFormat="1" ht="15.75" customHeight="1" x14ac:dyDescent="0.2">
      <c r="A217" s="186" t="s">
        <v>203</v>
      </c>
      <c r="B217" s="187"/>
      <c r="C217" s="188"/>
      <c r="D217" s="41"/>
    </row>
    <row r="218" spans="1:4" s="34" customFormat="1" x14ac:dyDescent="0.2">
      <c r="A218" s="38" t="s">
        <v>60</v>
      </c>
      <c r="B218" s="39">
        <v>25</v>
      </c>
      <c r="C218" s="40">
        <v>2477450</v>
      </c>
      <c r="D218" s="41"/>
    </row>
    <row r="219" spans="1:4" s="34" customFormat="1" ht="15" x14ac:dyDescent="0.2">
      <c r="A219" s="24" t="s">
        <v>146</v>
      </c>
      <c r="B219" s="46">
        <v>25</v>
      </c>
      <c r="C219" s="47">
        <f>SUM(C218)</f>
        <v>2477450</v>
      </c>
      <c r="D219" s="41"/>
    </row>
    <row r="220" spans="1:4" s="45" customFormat="1" ht="15" x14ac:dyDescent="0.2">
      <c r="A220" s="42" t="s">
        <v>147</v>
      </c>
      <c r="B220" s="43">
        <v>56</v>
      </c>
      <c r="C220" s="44">
        <f>C213+C216+C219</f>
        <v>6528130</v>
      </c>
      <c r="D220" s="41"/>
    </row>
    <row r="221" spans="1:4" s="34" customFormat="1" ht="15" x14ac:dyDescent="0.2">
      <c r="A221" s="183" t="s">
        <v>141</v>
      </c>
      <c r="B221" s="184"/>
      <c r="C221" s="185"/>
      <c r="D221" s="41"/>
    </row>
    <row r="222" spans="1:4" s="34" customFormat="1" ht="43.5" customHeight="1" x14ac:dyDescent="0.2">
      <c r="A222" s="186" t="s">
        <v>204</v>
      </c>
      <c r="B222" s="187"/>
      <c r="C222" s="188"/>
      <c r="D222" s="41"/>
    </row>
    <row r="223" spans="1:4" s="34" customFormat="1" x14ac:dyDescent="0.2">
      <c r="A223" s="38" t="s">
        <v>68</v>
      </c>
      <c r="B223" s="39">
        <v>2</v>
      </c>
      <c r="C223" s="40">
        <v>349132</v>
      </c>
      <c r="D223" s="41"/>
    </row>
    <row r="224" spans="1:4" s="34" customFormat="1" ht="15" x14ac:dyDescent="0.2">
      <c r="A224" s="24" t="s">
        <v>146</v>
      </c>
      <c r="B224" s="46">
        <v>2</v>
      </c>
      <c r="C224" s="47">
        <f>SUM(C223)</f>
        <v>349132</v>
      </c>
      <c r="D224" s="41"/>
    </row>
    <row r="225" spans="1:4" s="34" customFormat="1" ht="30.75" customHeight="1" x14ac:dyDescent="0.2">
      <c r="A225" s="186" t="s">
        <v>205</v>
      </c>
      <c r="B225" s="187"/>
      <c r="C225" s="188"/>
      <c r="D225" s="41"/>
    </row>
    <row r="226" spans="1:4" s="34" customFormat="1" x14ac:dyDescent="0.2">
      <c r="A226" s="38" t="s">
        <v>68</v>
      </c>
      <c r="B226" s="39">
        <v>1</v>
      </c>
      <c r="C226" s="40">
        <v>174566</v>
      </c>
      <c r="D226" s="41"/>
    </row>
    <row r="227" spans="1:4" s="34" customFormat="1" ht="15" x14ac:dyDescent="0.2">
      <c r="A227" s="24" t="s">
        <v>146</v>
      </c>
      <c r="B227" s="46">
        <v>1</v>
      </c>
      <c r="C227" s="47">
        <f>SUM(C226)</f>
        <v>174566</v>
      </c>
      <c r="D227" s="41"/>
    </row>
    <row r="228" spans="1:4" s="34" customFormat="1" ht="31.5" customHeight="1" x14ac:dyDescent="0.2">
      <c r="A228" s="186" t="s">
        <v>206</v>
      </c>
      <c r="B228" s="187"/>
      <c r="C228" s="188"/>
      <c r="D228" s="41"/>
    </row>
    <row r="229" spans="1:4" s="34" customFormat="1" ht="57" x14ac:dyDescent="0.2">
      <c r="A229" s="38" t="s">
        <v>67</v>
      </c>
      <c r="B229" s="39">
        <v>10</v>
      </c>
      <c r="C229" s="40">
        <v>2709360</v>
      </c>
      <c r="D229" s="41"/>
    </row>
    <row r="230" spans="1:4" s="34" customFormat="1" ht="15" x14ac:dyDescent="0.2">
      <c r="A230" s="24" t="s">
        <v>146</v>
      </c>
      <c r="B230" s="46">
        <v>10</v>
      </c>
      <c r="C230" s="47">
        <f>SUM(C229)</f>
        <v>2709360</v>
      </c>
      <c r="D230" s="41"/>
    </row>
    <row r="231" spans="1:4" s="34" customFormat="1" ht="17.25" customHeight="1" x14ac:dyDescent="0.2">
      <c r="A231" s="186" t="s">
        <v>207</v>
      </c>
      <c r="B231" s="187"/>
      <c r="C231" s="188"/>
      <c r="D231" s="41"/>
    </row>
    <row r="232" spans="1:4" s="34" customFormat="1" x14ac:dyDescent="0.2">
      <c r="A232" s="38" t="s">
        <v>48</v>
      </c>
      <c r="B232" s="39">
        <v>10</v>
      </c>
      <c r="C232" s="40">
        <v>1745660</v>
      </c>
      <c r="D232" s="41"/>
    </row>
    <row r="233" spans="1:4" s="34" customFormat="1" x14ac:dyDescent="0.2">
      <c r="A233" s="38" t="s">
        <v>58</v>
      </c>
      <c r="B233" s="39">
        <v>5</v>
      </c>
      <c r="C233" s="40">
        <v>872830</v>
      </c>
      <c r="D233" s="41"/>
    </row>
    <row r="234" spans="1:4" s="34" customFormat="1" x14ac:dyDescent="0.2">
      <c r="A234" s="38" t="s">
        <v>60</v>
      </c>
      <c r="B234" s="39">
        <v>75</v>
      </c>
      <c r="C234" s="40">
        <v>13092450</v>
      </c>
      <c r="D234" s="41"/>
    </row>
    <row r="235" spans="1:4" s="34" customFormat="1" ht="57" x14ac:dyDescent="0.2">
      <c r="A235" s="38" t="s">
        <v>67</v>
      </c>
      <c r="B235" s="39">
        <v>20</v>
      </c>
      <c r="C235" s="40">
        <v>3491320</v>
      </c>
      <c r="D235" s="41"/>
    </row>
    <row r="236" spans="1:4" s="34" customFormat="1" x14ac:dyDescent="0.2">
      <c r="A236" s="38" t="s">
        <v>68</v>
      </c>
      <c r="B236" s="39">
        <v>4</v>
      </c>
      <c r="C236" s="40">
        <v>698264</v>
      </c>
      <c r="D236" s="41"/>
    </row>
    <row r="237" spans="1:4" s="34" customFormat="1" ht="15" x14ac:dyDescent="0.2">
      <c r="A237" s="24" t="s">
        <v>69</v>
      </c>
      <c r="B237" s="46">
        <v>104</v>
      </c>
      <c r="C237" s="47">
        <f>SUM(C233:C236)</f>
        <v>18154864</v>
      </c>
      <c r="D237" s="41"/>
    </row>
    <row r="238" spans="1:4" s="34" customFormat="1" ht="15" x14ac:dyDescent="0.2">
      <c r="A238" s="24" t="s">
        <v>146</v>
      </c>
      <c r="B238" s="46">
        <v>114</v>
      </c>
      <c r="C238" s="47">
        <f>C232+C237</f>
        <v>19900524</v>
      </c>
      <c r="D238" s="41"/>
    </row>
    <row r="239" spans="1:4" s="34" customFormat="1" ht="15.75" customHeight="1" x14ac:dyDescent="0.2">
      <c r="A239" s="186" t="s">
        <v>208</v>
      </c>
      <c r="B239" s="187"/>
      <c r="C239" s="188"/>
      <c r="D239" s="41"/>
    </row>
    <row r="240" spans="1:4" s="34" customFormat="1" x14ac:dyDescent="0.2">
      <c r="A240" s="38" t="s">
        <v>68</v>
      </c>
      <c r="B240" s="39">
        <v>5</v>
      </c>
      <c r="C240" s="40">
        <v>937780</v>
      </c>
      <c r="D240" s="41"/>
    </row>
    <row r="241" spans="1:4" s="34" customFormat="1" x14ac:dyDescent="0.2">
      <c r="A241" s="24" t="s">
        <v>146</v>
      </c>
      <c r="B241" s="48">
        <v>5</v>
      </c>
      <c r="C241" s="47">
        <f>SUM(C240)</f>
        <v>937780</v>
      </c>
      <c r="D241" s="41"/>
    </row>
    <row r="242" spans="1:4" s="45" customFormat="1" ht="15" x14ac:dyDescent="0.2">
      <c r="A242" s="42" t="s">
        <v>147</v>
      </c>
      <c r="B242" s="43">
        <v>132</v>
      </c>
      <c r="C242" s="44">
        <f>C224+C227+C230+C238+C241</f>
        <v>24071362</v>
      </c>
      <c r="D242" s="41"/>
    </row>
    <row r="243" spans="1:4" s="34" customFormat="1" ht="15" x14ac:dyDescent="0.2">
      <c r="A243" s="183" t="s">
        <v>209</v>
      </c>
      <c r="B243" s="184"/>
      <c r="C243" s="185"/>
      <c r="D243" s="41"/>
    </row>
    <row r="244" spans="1:4" s="34" customFormat="1" ht="32.25" customHeight="1" x14ac:dyDescent="0.2">
      <c r="A244" s="186" t="s">
        <v>210</v>
      </c>
      <c r="B244" s="187"/>
      <c r="C244" s="188"/>
      <c r="D244" s="41"/>
    </row>
    <row r="245" spans="1:4" s="34" customFormat="1" x14ac:dyDescent="0.2">
      <c r="A245" s="38" t="s">
        <v>68</v>
      </c>
      <c r="B245" s="39">
        <v>5</v>
      </c>
      <c r="C245" s="40">
        <v>979220</v>
      </c>
      <c r="D245" s="41"/>
    </row>
    <row r="246" spans="1:4" s="34" customFormat="1" ht="15" x14ac:dyDescent="0.2">
      <c r="A246" s="42" t="s">
        <v>147</v>
      </c>
      <c r="B246" s="43">
        <v>5</v>
      </c>
      <c r="C246" s="49">
        <f>SUM(C245)</f>
        <v>979220</v>
      </c>
      <c r="D246" s="41"/>
    </row>
    <row r="247" spans="1:4" s="34" customFormat="1" ht="15" x14ac:dyDescent="0.2">
      <c r="A247" s="42" t="s">
        <v>367</v>
      </c>
      <c r="B247" s="43">
        <v>6413</v>
      </c>
      <c r="C247" s="49">
        <f>C6+C10+C18+C41+C85+C114+C137+C145+C151+C166+C172+C180+C208+C220+C242+C246</f>
        <v>1141066122</v>
      </c>
    </row>
    <row r="248" spans="1:4" s="34" customFormat="1" ht="57" x14ac:dyDescent="0.2">
      <c r="A248" s="50" t="s">
        <v>98</v>
      </c>
      <c r="B248" s="51">
        <v>388</v>
      </c>
      <c r="C248" s="52">
        <v>69079717.88000001</v>
      </c>
    </row>
    <row r="249" spans="1:4" s="34" customFormat="1" ht="15" x14ac:dyDescent="0.2">
      <c r="A249" s="26" t="s">
        <v>281</v>
      </c>
      <c r="B249" s="51">
        <v>6801</v>
      </c>
      <c r="C249" s="52">
        <f>C247+C248</f>
        <v>1210145839.8800001</v>
      </c>
    </row>
  </sheetData>
  <autoFilter ref="A2:C249"/>
  <mergeCells count="78">
    <mergeCell ref="A32:C32"/>
    <mergeCell ref="A35:C35"/>
    <mergeCell ref="A38:C38"/>
    <mergeCell ref="A43:C43"/>
    <mergeCell ref="A1:C1"/>
    <mergeCell ref="A4:C4"/>
    <mergeCell ref="A8:C8"/>
    <mergeCell ref="A12:C12"/>
    <mergeCell ref="A20:C20"/>
    <mergeCell ref="A23:C23"/>
    <mergeCell ref="A26:C26"/>
    <mergeCell ref="A29:C29"/>
    <mergeCell ref="A122:C122"/>
    <mergeCell ref="A125:C125"/>
    <mergeCell ref="A128:C128"/>
    <mergeCell ref="A131:C131"/>
    <mergeCell ref="A72:C72"/>
    <mergeCell ref="A76:C76"/>
    <mergeCell ref="A79:C79"/>
    <mergeCell ref="A82:C82"/>
    <mergeCell ref="A87:C87"/>
    <mergeCell ref="A90:C90"/>
    <mergeCell ref="A93:C93"/>
    <mergeCell ref="A97:C97"/>
    <mergeCell ref="A100:C100"/>
    <mergeCell ref="A104:C104"/>
    <mergeCell ref="A108:C108"/>
    <mergeCell ref="A111:C111"/>
    <mergeCell ref="A244:C244"/>
    <mergeCell ref="A221:C221"/>
    <mergeCell ref="A243:C243"/>
    <mergeCell ref="A182:C182"/>
    <mergeCell ref="A185:C185"/>
    <mergeCell ref="A189:C189"/>
    <mergeCell ref="A193:C193"/>
    <mergeCell ref="A222:C222"/>
    <mergeCell ref="A225:C225"/>
    <mergeCell ref="A228:C228"/>
    <mergeCell ref="A231:C231"/>
    <mergeCell ref="A239:C239"/>
    <mergeCell ref="A217:C217"/>
    <mergeCell ref="A116:C116"/>
    <mergeCell ref="A119:C119"/>
    <mergeCell ref="A115:C115"/>
    <mergeCell ref="A210:C210"/>
    <mergeCell ref="A214:C214"/>
    <mergeCell ref="A200:C200"/>
    <mergeCell ref="A134:C134"/>
    <mergeCell ref="A139:C139"/>
    <mergeCell ref="A142:C142"/>
    <mergeCell ref="A147:C147"/>
    <mergeCell ref="A153:C153"/>
    <mergeCell ref="A152:C152"/>
    <mergeCell ref="A146:C146"/>
    <mergeCell ref="A138:C138"/>
    <mergeCell ref="A156:C156"/>
    <mergeCell ref="A161:C161"/>
    <mergeCell ref="A168:C168"/>
    <mergeCell ref="A174:C174"/>
    <mergeCell ref="A177:C177"/>
    <mergeCell ref="A173:C173"/>
    <mergeCell ref="A167:C167"/>
    <mergeCell ref="A181:C181"/>
    <mergeCell ref="A209:C209"/>
    <mergeCell ref="A196:C196"/>
    <mergeCell ref="A204:C204"/>
    <mergeCell ref="A3:C3"/>
    <mergeCell ref="A86:C86"/>
    <mergeCell ref="A42:C42"/>
    <mergeCell ref="A19:C19"/>
    <mergeCell ref="A11:C11"/>
    <mergeCell ref="A7:C7"/>
    <mergeCell ref="A48:C48"/>
    <mergeCell ref="A53:C53"/>
    <mergeCell ref="A58:C58"/>
    <mergeCell ref="A63:C63"/>
    <mergeCell ref="A68:C68"/>
    <mergeCell ref="A15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ySplit="2" topLeftCell="A3" activePane="bottomLeft" state="frozen"/>
      <selection pane="bottomLeft" activeCell="D6" sqref="D6"/>
    </sheetView>
  </sheetViews>
  <sheetFormatPr defaultRowHeight="12.75" x14ac:dyDescent="0.2"/>
  <cols>
    <col min="1" max="1" width="35.5703125" customWidth="1"/>
    <col min="2" max="2" width="24" customWidth="1"/>
    <col min="3" max="3" width="25.28515625" customWidth="1"/>
    <col min="4" max="4" width="18.85546875" style="29" customWidth="1"/>
    <col min="5" max="5" width="19.28515625" style="29" customWidth="1"/>
    <col min="6" max="6" width="4.42578125" customWidth="1"/>
    <col min="7" max="7" width="19.5703125" style="58" customWidth="1"/>
    <col min="8" max="8" width="16.5703125" style="58" customWidth="1"/>
  </cols>
  <sheetData>
    <row r="1" spans="1:5" ht="18.75" customHeight="1" x14ac:dyDescent="0.2">
      <c r="A1" s="167" t="s">
        <v>375</v>
      </c>
      <c r="B1" s="167"/>
      <c r="C1" s="167"/>
      <c r="D1" s="167"/>
      <c r="E1" s="167"/>
    </row>
    <row r="2" spans="1:5" ht="79.5" customHeight="1" x14ac:dyDescent="0.2">
      <c r="A2" s="5" t="s">
        <v>211</v>
      </c>
      <c r="B2" s="8" t="s">
        <v>368</v>
      </c>
      <c r="C2" s="4" t="s">
        <v>366</v>
      </c>
      <c r="D2" s="27" t="s">
        <v>377</v>
      </c>
      <c r="E2" s="27" t="s">
        <v>376</v>
      </c>
    </row>
    <row r="3" spans="1:5" x14ac:dyDescent="0.2">
      <c r="A3" s="2" t="s">
        <v>8</v>
      </c>
      <c r="B3" s="3">
        <v>523</v>
      </c>
      <c r="C3" s="3">
        <v>6</v>
      </c>
      <c r="D3" s="30">
        <v>1376305.88</v>
      </c>
      <c r="E3" s="30">
        <v>380036.33999999997</v>
      </c>
    </row>
    <row r="4" spans="1:5" x14ac:dyDescent="0.2">
      <c r="A4" s="2" t="s">
        <v>9</v>
      </c>
      <c r="B4" s="3">
        <v>2648</v>
      </c>
      <c r="C4" s="3">
        <v>25</v>
      </c>
      <c r="D4" s="30">
        <v>6968370.879999999</v>
      </c>
      <c r="E4" s="30">
        <v>1583484.75</v>
      </c>
    </row>
    <row r="5" spans="1:5" x14ac:dyDescent="0.2">
      <c r="A5" s="2" t="s">
        <v>10</v>
      </c>
      <c r="B5" s="3">
        <v>1119</v>
      </c>
      <c r="C5" s="3">
        <v>11</v>
      </c>
      <c r="D5" s="30">
        <v>2944715.6399999997</v>
      </c>
      <c r="E5" s="30">
        <v>696733.29</v>
      </c>
    </row>
    <row r="6" spans="1:5" x14ac:dyDescent="0.2">
      <c r="A6" s="2" t="s">
        <v>11</v>
      </c>
      <c r="B6" s="3">
        <v>1986</v>
      </c>
      <c r="C6" s="3">
        <v>7</v>
      </c>
      <c r="D6" s="30">
        <v>5226278.1599999983</v>
      </c>
      <c r="E6" s="30">
        <v>443375.73</v>
      </c>
    </row>
    <row r="7" spans="1:5" ht="38.25" x14ac:dyDescent="0.2">
      <c r="A7" s="2" t="s">
        <v>12</v>
      </c>
      <c r="B7" s="3">
        <v>1424</v>
      </c>
      <c r="C7" s="3">
        <v>6</v>
      </c>
      <c r="D7" s="30">
        <v>3747341.4400000004</v>
      </c>
      <c r="E7" s="30">
        <v>380036.33999999997</v>
      </c>
    </row>
    <row r="8" spans="1:5" x14ac:dyDescent="0.2">
      <c r="A8" s="2" t="s">
        <v>13</v>
      </c>
      <c r="B8" s="3">
        <v>1394</v>
      </c>
      <c r="C8" s="3">
        <v>6</v>
      </c>
      <c r="D8" s="30">
        <v>3668394.64</v>
      </c>
      <c r="E8" s="30">
        <v>380036.33999999997</v>
      </c>
    </row>
    <row r="9" spans="1:5" x14ac:dyDescent="0.2">
      <c r="A9" s="2" t="s">
        <v>14</v>
      </c>
      <c r="B9" s="3">
        <v>1521</v>
      </c>
      <c r="C9" s="3">
        <v>6</v>
      </c>
      <c r="D9" s="30">
        <v>4002602.76</v>
      </c>
      <c r="E9" s="30">
        <v>380036.33999999997</v>
      </c>
    </row>
    <row r="10" spans="1:5" ht="25.5" x14ac:dyDescent="0.2">
      <c r="A10" s="2" t="s">
        <v>15</v>
      </c>
      <c r="B10" s="3">
        <v>105</v>
      </c>
      <c r="C10" s="3">
        <v>4</v>
      </c>
      <c r="D10" s="30">
        <v>276313.8</v>
      </c>
      <c r="E10" s="30">
        <v>253357.56</v>
      </c>
    </row>
    <row r="11" spans="1:5" ht="25.5" x14ac:dyDescent="0.2">
      <c r="A11" s="2" t="s">
        <v>16</v>
      </c>
      <c r="B11" s="3">
        <v>354</v>
      </c>
      <c r="C11" s="3">
        <v>4</v>
      </c>
      <c r="D11" s="30">
        <v>931572.24</v>
      </c>
      <c r="E11" s="30">
        <v>253357.56</v>
      </c>
    </row>
    <row r="12" spans="1:5" ht="25.5" x14ac:dyDescent="0.2">
      <c r="A12" s="2" t="s">
        <v>17</v>
      </c>
      <c r="B12" s="3">
        <v>566</v>
      </c>
      <c r="C12" s="3">
        <v>8</v>
      </c>
      <c r="D12" s="30">
        <v>1489462.9600000002</v>
      </c>
      <c r="E12" s="30">
        <v>506715.11999999994</v>
      </c>
    </row>
    <row r="13" spans="1:5" ht="25.5" x14ac:dyDescent="0.2">
      <c r="A13" s="2" t="s">
        <v>19</v>
      </c>
      <c r="B13" s="3">
        <v>327</v>
      </c>
      <c r="C13" s="3">
        <v>4</v>
      </c>
      <c r="D13" s="30">
        <v>860520.11999999988</v>
      </c>
      <c r="E13" s="30">
        <v>253357.56</v>
      </c>
    </row>
    <row r="14" spans="1:5" ht="26.25" thickBot="1" x14ac:dyDescent="0.25">
      <c r="A14" s="2" t="s">
        <v>20</v>
      </c>
      <c r="B14" s="3">
        <v>265</v>
      </c>
      <c r="C14" s="3">
        <v>4</v>
      </c>
      <c r="D14" s="30">
        <v>697363.39999999991</v>
      </c>
      <c r="E14" s="30">
        <v>253357.56</v>
      </c>
    </row>
    <row r="15" spans="1:5" ht="13.5" thickBot="1" x14ac:dyDescent="0.25">
      <c r="A15" s="18" t="s">
        <v>21</v>
      </c>
      <c r="B15" s="18">
        <v>1617</v>
      </c>
      <c r="C15" s="18">
        <v>24</v>
      </c>
      <c r="D15" s="31">
        <f>D10+D11+D12+D13+D14</f>
        <v>4255232.5199999996</v>
      </c>
      <c r="E15" s="31">
        <f>E10+E11+E12+E13+E14</f>
        <v>1520145.36</v>
      </c>
    </row>
    <row r="16" spans="1:5" x14ac:dyDescent="0.2">
      <c r="A16" s="2" t="s">
        <v>22</v>
      </c>
      <c r="B16" s="3">
        <v>1556</v>
      </c>
      <c r="C16" s="3">
        <v>11</v>
      </c>
      <c r="D16" s="30">
        <v>4094707.3600000003</v>
      </c>
      <c r="E16" s="30">
        <v>696733.29</v>
      </c>
    </row>
    <row r="17" spans="1:5" x14ac:dyDescent="0.2">
      <c r="A17" s="2" t="s">
        <v>23</v>
      </c>
      <c r="B17" s="3">
        <v>1564</v>
      </c>
      <c r="C17" s="3">
        <v>15</v>
      </c>
      <c r="D17" s="30">
        <v>4115759.8399999994</v>
      </c>
      <c r="E17" s="30">
        <v>950090.85</v>
      </c>
    </row>
    <row r="18" spans="1:5" x14ac:dyDescent="0.2">
      <c r="A18" s="2" t="s">
        <v>24</v>
      </c>
      <c r="B18" s="3">
        <v>1473</v>
      </c>
      <c r="C18" s="3">
        <v>6</v>
      </c>
      <c r="D18" s="30">
        <v>3876287.88</v>
      </c>
      <c r="E18" s="30">
        <v>380036.33999999997</v>
      </c>
    </row>
    <row r="19" spans="1:5" ht="38.25" x14ac:dyDescent="0.2">
      <c r="A19" s="2" t="s">
        <v>25</v>
      </c>
      <c r="B19" s="3">
        <v>805</v>
      </c>
      <c r="C19" s="3">
        <v>6</v>
      </c>
      <c r="D19" s="30">
        <v>2118405.7999999998</v>
      </c>
      <c r="E19" s="30">
        <v>380036.33999999997</v>
      </c>
    </row>
    <row r="20" spans="1:5" x14ac:dyDescent="0.2">
      <c r="A20" s="2" t="s">
        <v>26</v>
      </c>
      <c r="B20" s="3">
        <v>736</v>
      </c>
      <c r="C20" s="3">
        <v>6</v>
      </c>
      <c r="D20" s="30">
        <v>1936828.1600000001</v>
      </c>
      <c r="E20" s="30">
        <v>380036.33999999997</v>
      </c>
    </row>
    <row r="21" spans="1:5" x14ac:dyDescent="0.2">
      <c r="A21" s="2" t="s">
        <v>27</v>
      </c>
      <c r="B21" s="3">
        <v>1368</v>
      </c>
      <c r="C21" s="3">
        <v>5</v>
      </c>
      <c r="D21" s="30">
        <v>3599974.0799999991</v>
      </c>
      <c r="E21" s="30">
        <v>316696.94999999995</v>
      </c>
    </row>
    <row r="22" spans="1:5" x14ac:dyDescent="0.2">
      <c r="A22" s="2" t="s">
        <v>28</v>
      </c>
      <c r="B22" s="3">
        <v>728</v>
      </c>
      <c r="C22" s="3">
        <v>6</v>
      </c>
      <c r="D22" s="30">
        <v>1915775.6800000002</v>
      </c>
      <c r="E22" s="30">
        <v>380036.33999999997</v>
      </c>
    </row>
    <row r="23" spans="1:5" x14ac:dyDescent="0.2">
      <c r="A23" s="2" t="s">
        <v>29</v>
      </c>
      <c r="B23" s="3">
        <v>1028</v>
      </c>
      <c r="C23" s="3">
        <v>7</v>
      </c>
      <c r="D23" s="30">
        <v>2705243.6799999997</v>
      </c>
      <c r="E23" s="30">
        <v>443375.73</v>
      </c>
    </row>
    <row r="24" spans="1:5" x14ac:dyDescent="0.2">
      <c r="A24" s="2" t="s">
        <v>30</v>
      </c>
      <c r="B24" s="3">
        <v>928</v>
      </c>
      <c r="C24" s="3">
        <v>7</v>
      </c>
      <c r="D24" s="30">
        <v>2442087.6800000002</v>
      </c>
      <c r="E24" s="30">
        <v>443375.73</v>
      </c>
    </row>
    <row r="25" spans="1:5" x14ac:dyDescent="0.2">
      <c r="A25" s="2" t="s">
        <v>31</v>
      </c>
      <c r="B25" s="3">
        <v>989</v>
      </c>
      <c r="C25" s="3">
        <v>6</v>
      </c>
      <c r="D25" s="30">
        <v>2602612.8400000003</v>
      </c>
      <c r="E25" s="30">
        <v>380036.33999999997</v>
      </c>
    </row>
    <row r="26" spans="1:5" x14ac:dyDescent="0.2">
      <c r="A26" s="2" t="s">
        <v>32</v>
      </c>
      <c r="B26" s="3">
        <v>2264</v>
      </c>
      <c r="C26" s="3">
        <v>6</v>
      </c>
      <c r="D26" s="30">
        <v>5957851.8399999999</v>
      </c>
      <c r="E26" s="30">
        <v>380036.33999999997</v>
      </c>
    </row>
    <row r="27" spans="1:5" x14ac:dyDescent="0.2">
      <c r="A27" s="2" t="s">
        <v>33</v>
      </c>
      <c r="B27" s="3">
        <v>1402</v>
      </c>
      <c r="C27" s="3">
        <v>6</v>
      </c>
      <c r="D27" s="30">
        <v>3689447.12</v>
      </c>
      <c r="E27" s="30">
        <v>380036.33999999997</v>
      </c>
    </row>
    <row r="28" spans="1:5" x14ac:dyDescent="0.2">
      <c r="A28" s="2" t="s">
        <v>34</v>
      </c>
      <c r="B28" s="3">
        <v>2125</v>
      </c>
      <c r="C28" s="3">
        <v>11</v>
      </c>
      <c r="D28" s="30">
        <v>5657830.9999999991</v>
      </c>
      <c r="E28" s="30">
        <v>696733.29</v>
      </c>
    </row>
    <row r="29" spans="1:5" ht="13.5" thickBot="1" x14ac:dyDescent="0.25">
      <c r="A29" s="2" t="s">
        <v>35</v>
      </c>
      <c r="B29" s="3">
        <v>1254</v>
      </c>
      <c r="C29" s="3">
        <v>6</v>
      </c>
      <c r="D29" s="30">
        <v>3299976.24</v>
      </c>
      <c r="E29" s="30">
        <v>380036.33999999997</v>
      </c>
    </row>
    <row r="30" spans="1:5" ht="13.5" thickBot="1" x14ac:dyDescent="0.25">
      <c r="A30" s="18" t="s">
        <v>36</v>
      </c>
      <c r="B30" s="18">
        <v>30452</v>
      </c>
      <c r="C30" s="18">
        <v>195</v>
      </c>
      <c r="D30" s="31">
        <f>SUM(D3:D29)-D15</f>
        <v>80202031.11999999</v>
      </c>
      <c r="E30" s="31">
        <f>SUM(E3:E29)-E15</f>
        <v>12351181.049999997</v>
      </c>
    </row>
    <row r="31" spans="1:5" ht="13.5" thickBot="1" x14ac:dyDescent="0.25">
      <c r="A31" s="2" t="s">
        <v>101</v>
      </c>
      <c r="B31" s="3">
        <v>279713</v>
      </c>
      <c r="C31" s="3">
        <v>40</v>
      </c>
      <c r="D31" s="30">
        <v>742107023.20000005</v>
      </c>
      <c r="E31" s="30">
        <v>2533575.5999999996</v>
      </c>
    </row>
    <row r="32" spans="1:5" ht="13.5" thickBot="1" x14ac:dyDescent="0.25">
      <c r="A32" s="18" t="s">
        <v>49</v>
      </c>
      <c r="B32" s="18">
        <v>279713</v>
      </c>
      <c r="C32" s="18">
        <v>40</v>
      </c>
      <c r="D32" s="31">
        <f>D31</f>
        <v>742107023.20000005</v>
      </c>
      <c r="E32" s="31">
        <f>E31</f>
        <v>2533575.5999999996</v>
      </c>
    </row>
    <row r="33" spans="1:7" ht="13.5" thickBot="1" x14ac:dyDescent="0.25">
      <c r="A33" s="2" t="s">
        <v>51</v>
      </c>
      <c r="B33" s="3">
        <v>34750</v>
      </c>
      <c r="C33" s="3">
        <v>45</v>
      </c>
      <c r="D33" s="30">
        <v>96608025.679999992</v>
      </c>
      <c r="E33" s="30">
        <v>2850272.5500000003</v>
      </c>
    </row>
    <row r="34" spans="1:7" ht="13.5" thickBot="1" x14ac:dyDescent="0.25">
      <c r="A34" s="18" t="s">
        <v>52</v>
      </c>
      <c r="B34" s="18">
        <v>34750</v>
      </c>
      <c r="C34" s="18">
        <v>45</v>
      </c>
      <c r="D34" s="31">
        <f>D33</f>
        <v>96608025.679999992</v>
      </c>
      <c r="E34" s="31">
        <f>E33</f>
        <v>2850272.5500000003</v>
      </c>
    </row>
    <row r="35" spans="1:7" x14ac:dyDescent="0.2">
      <c r="A35" s="2" t="s">
        <v>60</v>
      </c>
      <c r="B35" s="3">
        <v>0</v>
      </c>
      <c r="C35" s="3">
        <v>0</v>
      </c>
      <c r="D35" s="30"/>
      <c r="E35" s="30"/>
    </row>
    <row r="36" spans="1:7" ht="51" x14ac:dyDescent="0.2">
      <c r="A36" s="2" t="s">
        <v>67</v>
      </c>
      <c r="B36" s="3">
        <v>0</v>
      </c>
      <c r="C36" s="3">
        <v>0</v>
      </c>
      <c r="D36" s="30"/>
      <c r="E36" s="30"/>
    </row>
    <row r="37" spans="1:7" ht="13.5" thickBot="1" x14ac:dyDescent="0.25">
      <c r="A37" s="2" t="s">
        <v>68</v>
      </c>
      <c r="B37" s="3">
        <v>0</v>
      </c>
      <c r="C37" s="3">
        <v>0</v>
      </c>
      <c r="D37" s="30"/>
      <c r="E37" s="30"/>
    </row>
    <row r="38" spans="1:7" ht="13.5" thickBot="1" x14ac:dyDescent="0.25">
      <c r="A38" s="18" t="s">
        <v>69</v>
      </c>
      <c r="B38" s="18">
        <v>0</v>
      </c>
      <c r="C38" s="18">
        <v>0</v>
      </c>
      <c r="D38" s="31">
        <f>SUM(D35:D37)</f>
        <v>0</v>
      </c>
      <c r="E38" s="31">
        <f>SUM(E35:E37)</f>
        <v>0</v>
      </c>
    </row>
    <row r="39" spans="1:7" x14ac:dyDescent="0.2">
      <c r="A39" s="28" t="s">
        <v>5</v>
      </c>
      <c r="B39" s="28">
        <v>344915</v>
      </c>
      <c r="C39" s="28">
        <v>280</v>
      </c>
      <c r="D39" s="32">
        <f>D30+D32+D34+D38</f>
        <v>918917080</v>
      </c>
      <c r="E39" s="32">
        <f>E30+E32+E34+E38</f>
        <v>17735029.199999996</v>
      </c>
    </row>
    <row r="40" spans="1:7" ht="51" x14ac:dyDescent="0.2">
      <c r="A40" s="11" t="s">
        <v>98</v>
      </c>
      <c r="B40" s="11">
        <v>7271</v>
      </c>
      <c r="C40" s="11">
        <v>0</v>
      </c>
      <c r="D40" s="33">
        <v>19729131.400000002</v>
      </c>
      <c r="E40" s="33">
        <v>0</v>
      </c>
    </row>
    <row r="41" spans="1:7" x14ac:dyDescent="0.2">
      <c r="A41" s="11" t="s">
        <v>99</v>
      </c>
      <c r="B41" s="11">
        <v>352466</v>
      </c>
      <c r="C41" s="11">
        <v>280</v>
      </c>
      <c r="D41" s="33">
        <f>D39+D40</f>
        <v>938646211.39999998</v>
      </c>
      <c r="E41" s="33">
        <f>E39+E40</f>
        <v>17735029.199999996</v>
      </c>
      <c r="G41" s="145"/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6"/>
  <sheetViews>
    <sheetView workbookViewId="0">
      <pane ySplit="2" topLeftCell="A558" activePane="bottomLeft" state="frozen"/>
      <selection pane="bottomLeft" activeCell="B601" sqref="B601"/>
    </sheetView>
  </sheetViews>
  <sheetFormatPr defaultRowHeight="12.75" x14ac:dyDescent="0.2"/>
  <cols>
    <col min="1" max="1" width="58" style="1" customWidth="1"/>
    <col min="2" max="2" width="16.42578125" style="1" customWidth="1"/>
    <col min="3" max="4" width="12.28515625" style="1" hidden="1" customWidth="1"/>
    <col min="5" max="5" width="21.140625" style="58" customWidth="1"/>
    <col min="6" max="6" width="9.140625" style="146"/>
    <col min="7" max="14" width="9.140625" style="7"/>
    <col min="15" max="16384" width="9.140625" style="1"/>
  </cols>
  <sheetData>
    <row r="1" spans="1:5" ht="15" customHeight="1" x14ac:dyDescent="0.2">
      <c r="A1" s="167" t="s">
        <v>369</v>
      </c>
      <c r="B1" s="167"/>
      <c r="C1" s="167"/>
      <c r="D1" s="167"/>
      <c r="E1" s="167"/>
    </row>
    <row r="2" spans="1:5" ht="27" customHeight="1" x14ac:dyDescent="0.2">
      <c r="A2" s="15" t="s">
        <v>100</v>
      </c>
      <c r="B2" s="15" t="s">
        <v>212</v>
      </c>
      <c r="C2" s="5"/>
      <c r="D2" s="5"/>
      <c r="E2" s="55" t="s">
        <v>371</v>
      </c>
    </row>
    <row r="3" spans="1:5" ht="33.75" customHeight="1" x14ac:dyDescent="0.2">
      <c r="A3" s="183" t="s">
        <v>213</v>
      </c>
      <c r="B3" s="184"/>
      <c r="C3" s="184"/>
      <c r="D3" s="184"/>
      <c r="E3" s="185"/>
    </row>
    <row r="4" spans="1:5" ht="25.5" x14ac:dyDescent="0.2">
      <c r="A4" s="2" t="s">
        <v>214</v>
      </c>
      <c r="B4" s="9">
        <v>10</v>
      </c>
      <c r="C4" s="9">
        <v>10</v>
      </c>
      <c r="D4" s="9">
        <v>0</v>
      </c>
      <c r="E4" s="60">
        <v>62471.200000000004</v>
      </c>
    </row>
    <row r="5" spans="1:5" x14ac:dyDescent="0.2">
      <c r="A5" s="20" t="s">
        <v>69</v>
      </c>
      <c r="B5" s="56">
        <v>10</v>
      </c>
      <c r="C5" s="10">
        <v>10</v>
      </c>
      <c r="D5" s="10">
        <v>0</v>
      </c>
      <c r="E5" s="61">
        <f>SUM(E4)</f>
        <v>62471.200000000004</v>
      </c>
    </row>
    <row r="6" spans="1:5" ht="38.25" x14ac:dyDescent="0.2">
      <c r="A6" s="2" t="s">
        <v>215</v>
      </c>
      <c r="B6" s="9">
        <v>8640</v>
      </c>
      <c r="C6" s="9">
        <v>8640</v>
      </c>
      <c r="D6" s="9">
        <v>0</v>
      </c>
      <c r="E6" s="60">
        <v>53975116.79999999</v>
      </c>
    </row>
    <row r="7" spans="1:5" ht="25.5" x14ac:dyDescent="0.2">
      <c r="A7" s="2" t="s">
        <v>216</v>
      </c>
      <c r="B7" s="9">
        <v>10920</v>
      </c>
      <c r="C7" s="9">
        <v>10920</v>
      </c>
      <c r="D7" s="9">
        <v>0</v>
      </c>
      <c r="E7" s="60">
        <v>68218550.400000006</v>
      </c>
    </row>
    <row r="8" spans="1:5" ht="25.5" x14ac:dyDescent="0.2">
      <c r="A8" s="2" t="s">
        <v>217</v>
      </c>
      <c r="B8" s="9">
        <v>11579</v>
      </c>
      <c r="C8" s="9">
        <v>11484</v>
      </c>
      <c r="D8" s="9">
        <v>0</v>
      </c>
      <c r="E8" s="60">
        <v>72335402.479999989</v>
      </c>
    </row>
    <row r="9" spans="1:5" x14ac:dyDescent="0.2">
      <c r="A9" s="20" t="s">
        <v>94</v>
      </c>
      <c r="B9" s="56">
        <v>31149</v>
      </c>
      <c r="C9" s="10">
        <v>31044</v>
      </c>
      <c r="D9" s="10">
        <v>0</v>
      </c>
      <c r="E9" s="61">
        <f>SUM(E6:E8)</f>
        <v>194529069.67999998</v>
      </c>
    </row>
    <row r="10" spans="1:5" x14ac:dyDescent="0.2">
      <c r="A10" s="62" t="s">
        <v>5</v>
      </c>
      <c r="B10" s="63">
        <v>31149</v>
      </c>
      <c r="C10" s="10">
        <v>31054</v>
      </c>
      <c r="D10" s="10">
        <v>0</v>
      </c>
      <c r="E10" s="64">
        <f>E5+E9</f>
        <v>194591540.87999997</v>
      </c>
    </row>
    <row r="11" spans="1:5" ht="34.5" customHeight="1" x14ac:dyDescent="0.2">
      <c r="A11" s="183" t="s">
        <v>218</v>
      </c>
      <c r="B11" s="184"/>
      <c r="C11" s="184"/>
      <c r="D11" s="184"/>
      <c r="E11" s="185"/>
    </row>
    <row r="12" spans="1:5" ht="38.25" x14ac:dyDescent="0.2">
      <c r="A12" s="2" t="s">
        <v>219</v>
      </c>
      <c r="B12" s="9">
        <v>100</v>
      </c>
      <c r="C12" s="9">
        <v>100</v>
      </c>
      <c r="D12" s="9">
        <v>0</v>
      </c>
      <c r="E12" s="60">
        <v>581175</v>
      </c>
    </row>
    <row r="13" spans="1:5" ht="51" x14ac:dyDescent="0.2">
      <c r="A13" s="2" t="s">
        <v>220</v>
      </c>
      <c r="B13" s="9">
        <v>300</v>
      </c>
      <c r="C13" s="9">
        <v>300</v>
      </c>
      <c r="D13" s="9">
        <v>0</v>
      </c>
      <c r="E13" s="60">
        <v>1743525</v>
      </c>
    </row>
    <row r="14" spans="1:5" x14ac:dyDescent="0.2">
      <c r="A14" s="20" t="s">
        <v>49</v>
      </c>
      <c r="B14" s="56">
        <v>400</v>
      </c>
      <c r="C14" s="10">
        <v>400</v>
      </c>
      <c r="D14" s="10">
        <v>0</v>
      </c>
      <c r="E14" s="61">
        <f>SUM(E12:E13)</f>
        <v>2324700</v>
      </c>
    </row>
    <row r="15" spans="1:5" ht="51" x14ac:dyDescent="0.2">
      <c r="A15" s="2" t="s">
        <v>221</v>
      </c>
      <c r="B15" s="9">
        <v>100</v>
      </c>
      <c r="C15" s="9">
        <v>100</v>
      </c>
      <c r="D15" s="9">
        <v>0</v>
      </c>
      <c r="E15" s="60">
        <v>581175</v>
      </c>
    </row>
    <row r="16" spans="1:5" ht="25.5" x14ac:dyDescent="0.2">
      <c r="A16" s="2" t="s">
        <v>214</v>
      </c>
      <c r="B16" s="9">
        <v>1600</v>
      </c>
      <c r="C16" s="9">
        <v>1600</v>
      </c>
      <c r="D16" s="9">
        <v>0</v>
      </c>
      <c r="E16" s="60">
        <v>9298800</v>
      </c>
    </row>
    <row r="17" spans="1:5" x14ac:dyDescent="0.2">
      <c r="A17" s="20" t="s">
        <v>69</v>
      </c>
      <c r="B17" s="56">
        <v>1700</v>
      </c>
      <c r="C17" s="10">
        <v>1700</v>
      </c>
      <c r="D17" s="10">
        <v>0</v>
      </c>
      <c r="E17" s="61">
        <f>SUM(E15:E16)</f>
        <v>9879975</v>
      </c>
    </row>
    <row r="18" spans="1:5" x14ac:dyDescent="0.2">
      <c r="A18" s="62" t="s">
        <v>5</v>
      </c>
      <c r="B18" s="63">
        <v>2100</v>
      </c>
      <c r="C18" s="10">
        <v>2100</v>
      </c>
      <c r="D18" s="10">
        <v>0</v>
      </c>
      <c r="E18" s="64">
        <f>E14+E17</f>
        <v>12204675</v>
      </c>
    </row>
    <row r="19" spans="1:5" ht="32.25" customHeight="1" x14ac:dyDescent="0.2">
      <c r="A19" s="183" t="s">
        <v>222</v>
      </c>
      <c r="B19" s="184"/>
      <c r="C19" s="184"/>
      <c r="D19" s="184"/>
      <c r="E19" s="185"/>
    </row>
    <row r="20" spans="1:5" ht="25.5" x14ac:dyDescent="0.2">
      <c r="A20" s="2" t="s">
        <v>216</v>
      </c>
      <c r="B20" s="9">
        <v>2340</v>
      </c>
      <c r="C20" s="9">
        <v>2340</v>
      </c>
      <c r="D20" s="9">
        <v>0</v>
      </c>
      <c r="E20" s="60">
        <v>13970665.800000001</v>
      </c>
    </row>
    <row r="21" spans="1:5" x14ac:dyDescent="0.2">
      <c r="A21" s="20" t="s">
        <v>94</v>
      </c>
      <c r="B21" s="56">
        <v>2340</v>
      </c>
      <c r="C21" s="10">
        <v>2340</v>
      </c>
      <c r="D21" s="10">
        <v>0</v>
      </c>
      <c r="E21" s="61">
        <f>SUM(E20)</f>
        <v>13970665.800000001</v>
      </c>
    </row>
    <row r="22" spans="1:5" x14ac:dyDescent="0.2">
      <c r="A22" s="62" t="s">
        <v>5</v>
      </c>
      <c r="B22" s="63">
        <v>2340</v>
      </c>
      <c r="C22" s="10">
        <v>2340</v>
      </c>
      <c r="D22" s="10">
        <v>0</v>
      </c>
      <c r="E22" s="64">
        <f>E21</f>
        <v>13970665.800000001</v>
      </c>
    </row>
    <row r="23" spans="1:5" ht="21" customHeight="1" x14ac:dyDescent="0.2">
      <c r="A23" s="183" t="s">
        <v>223</v>
      </c>
      <c r="B23" s="184"/>
      <c r="C23" s="184"/>
      <c r="D23" s="184"/>
      <c r="E23" s="185"/>
    </row>
    <row r="24" spans="1:5" ht="51" x14ac:dyDescent="0.2">
      <c r="A24" s="2" t="s">
        <v>221</v>
      </c>
      <c r="B24" s="9">
        <v>15</v>
      </c>
      <c r="C24" s="9">
        <v>15</v>
      </c>
      <c r="D24" s="9">
        <v>0</v>
      </c>
      <c r="E24" s="60">
        <v>434220.74999999994</v>
      </c>
    </row>
    <row r="25" spans="1:5" x14ac:dyDescent="0.2">
      <c r="A25" s="20" t="s">
        <v>69</v>
      </c>
      <c r="B25" s="56">
        <v>15</v>
      </c>
      <c r="C25" s="10">
        <v>15</v>
      </c>
      <c r="D25" s="10">
        <v>0</v>
      </c>
      <c r="E25" s="61">
        <f>SUM(E24)</f>
        <v>434220.74999999994</v>
      </c>
    </row>
    <row r="26" spans="1:5" x14ac:dyDescent="0.2">
      <c r="A26" s="62" t="s">
        <v>5</v>
      </c>
      <c r="B26" s="63">
        <v>15</v>
      </c>
      <c r="C26" s="10">
        <v>15</v>
      </c>
      <c r="D26" s="10">
        <v>0</v>
      </c>
      <c r="E26" s="64">
        <f>E25</f>
        <v>434220.74999999994</v>
      </c>
    </row>
    <row r="27" spans="1:5" ht="15" x14ac:dyDescent="0.2">
      <c r="A27" s="183" t="s">
        <v>224</v>
      </c>
      <c r="B27" s="184"/>
      <c r="C27" s="184"/>
      <c r="D27" s="184"/>
      <c r="E27" s="185"/>
    </row>
    <row r="28" spans="1:5" ht="38.25" x14ac:dyDescent="0.2">
      <c r="A28" s="2" t="s">
        <v>215</v>
      </c>
      <c r="B28" s="9">
        <v>1300</v>
      </c>
      <c r="C28" s="9">
        <v>1300</v>
      </c>
      <c r="D28" s="9">
        <v>0</v>
      </c>
      <c r="E28" s="60">
        <v>8337121.0000000009</v>
      </c>
    </row>
    <row r="29" spans="1:5" ht="25.5" x14ac:dyDescent="0.2">
      <c r="A29" s="2" t="s">
        <v>217</v>
      </c>
      <c r="B29" s="9">
        <v>53289</v>
      </c>
      <c r="C29" s="9">
        <v>61776</v>
      </c>
      <c r="D29" s="9">
        <v>0</v>
      </c>
      <c r="E29" s="60">
        <v>341751416.13000005</v>
      </c>
    </row>
    <row r="30" spans="1:5" x14ac:dyDescent="0.2">
      <c r="A30" s="20" t="s">
        <v>94</v>
      </c>
      <c r="B30" s="56">
        <v>54589</v>
      </c>
      <c r="C30" s="10">
        <v>63076</v>
      </c>
      <c r="D30" s="10">
        <v>0</v>
      </c>
      <c r="E30" s="61">
        <f>SUM(E28:E29)</f>
        <v>350088537.13000005</v>
      </c>
    </row>
    <row r="31" spans="1:5" x14ac:dyDescent="0.2">
      <c r="A31" s="62" t="s">
        <v>5</v>
      </c>
      <c r="B31" s="63">
        <v>54589</v>
      </c>
      <c r="C31" s="10">
        <v>63076</v>
      </c>
      <c r="D31" s="10">
        <v>0</v>
      </c>
      <c r="E31" s="64">
        <f>E30</f>
        <v>350088537.13000005</v>
      </c>
    </row>
    <row r="32" spans="1:5" ht="24" customHeight="1" x14ac:dyDescent="0.2">
      <c r="A32" s="183" t="s">
        <v>225</v>
      </c>
      <c r="B32" s="184"/>
      <c r="C32" s="184"/>
      <c r="D32" s="184"/>
      <c r="E32" s="185"/>
    </row>
    <row r="33" spans="1:5" ht="25.5" x14ac:dyDescent="0.2">
      <c r="A33" s="2" t="s">
        <v>214</v>
      </c>
      <c r="B33" s="9">
        <v>20</v>
      </c>
      <c r="C33" s="9">
        <v>20</v>
      </c>
      <c r="D33" s="9">
        <v>0</v>
      </c>
      <c r="E33" s="60">
        <v>333207</v>
      </c>
    </row>
    <row r="34" spans="1:5" x14ac:dyDescent="0.2">
      <c r="A34" s="20" t="s">
        <v>69</v>
      </c>
      <c r="B34" s="56">
        <v>20</v>
      </c>
      <c r="C34" s="10">
        <v>20</v>
      </c>
      <c r="D34" s="10">
        <v>0</v>
      </c>
      <c r="E34" s="61">
        <f>SUM(E33)</f>
        <v>333207</v>
      </c>
    </row>
    <row r="35" spans="1:5" x14ac:dyDescent="0.2">
      <c r="A35" s="62" t="s">
        <v>5</v>
      </c>
      <c r="B35" s="63">
        <v>20</v>
      </c>
      <c r="C35" s="10">
        <v>20</v>
      </c>
      <c r="D35" s="10">
        <v>0</v>
      </c>
      <c r="E35" s="64">
        <f>E34</f>
        <v>333207</v>
      </c>
    </row>
    <row r="36" spans="1:5" ht="30" customHeight="1" x14ac:dyDescent="0.2">
      <c r="A36" s="183" t="s">
        <v>226</v>
      </c>
      <c r="B36" s="184"/>
      <c r="C36" s="184"/>
      <c r="D36" s="184"/>
      <c r="E36" s="185"/>
    </row>
    <row r="37" spans="1:5" ht="42.75" customHeight="1" x14ac:dyDescent="0.2">
      <c r="A37" s="2" t="s">
        <v>220</v>
      </c>
      <c r="B37" s="9">
        <v>100</v>
      </c>
      <c r="C37" s="9">
        <v>100</v>
      </c>
      <c r="D37" s="9">
        <v>0</v>
      </c>
      <c r="E37" s="60">
        <v>3171555</v>
      </c>
    </row>
    <row r="38" spans="1:5" x14ac:dyDescent="0.2">
      <c r="A38" s="20" t="s">
        <v>49</v>
      </c>
      <c r="B38" s="56">
        <v>100</v>
      </c>
      <c r="C38" s="10">
        <v>100</v>
      </c>
      <c r="D38" s="10">
        <v>0</v>
      </c>
      <c r="E38" s="61">
        <f>SUM(E37)</f>
        <v>3171555</v>
      </c>
    </row>
    <row r="39" spans="1:5" ht="51" x14ac:dyDescent="0.2">
      <c r="A39" s="2" t="s">
        <v>221</v>
      </c>
      <c r="B39" s="9">
        <v>25</v>
      </c>
      <c r="C39" s="9">
        <v>25</v>
      </c>
      <c r="D39" s="9">
        <v>0</v>
      </c>
      <c r="E39" s="60">
        <v>792888.74999999988</v>
      </c>
    </row>
    <row r="40" spans="1:5" x14ac:dyDescent="0.2">
      <c r="A40" s="20" t="s">
        <v>69</v>
      </c>
      <c r="B40" s="56">
        <v>25</v>
      </c>
      <c r="C40" s="10">
        <v>25</v>
      </c>
      <c r="D40" s="10">
        <v>0</v>
      </c>
      <c r="E40" s="61">
        <f>SUM(E39)</f>
        <v>792888.74999999988</v>
      </c>
    </row>
    <row r="41" spans="1:5" x14ac:dyDescent="0.2">
      <c r="A41" s="62" t="s">
        <v>5</v>
      </c>
      <c r="B41" s="63">
        <v>125</v>
      </c>
      <c r="C41" s="10">
        <v>125</v>
      </c>
      <c r="D41" s="10">
        <v>0</v>
      </c>
      <c r="E41" s="64">
        <f>E38+E40</f>
        <v>3964443.75</v>
      </c>
    </row>
    <row r="42" spans="1:5" ht="24" customHeight="1" x14ac:dyDescent="0.2">
      <c r="A42" s="183" t="s">
        <v>227</v>
      </c>
      <c r="B42" s="184"/>
      <c r="C42" s="184"/>
      <c r="D42" s="184"/>
      <c r="E42" s="185"/>
    </row>
    <row r="43" spans="1:5" ht="38.25" x14ac:dyDescent="0.2">
      <c r="A43" s="2" t="s">
        <v>219</v>
      </c>
      <c r="B43" s="9">
        <v>100</v>
      </c>
      <c r="C43" s="9">
        <v>100</v>
      </c>
      <c r="D43" s="9">
        <v>0</v>
      </c>
      <c r="E43" s="60">
        <v>597780.00000000012</v>
      </c>
    </row>
    <row r="44" spans="1:5" x14ac:dyDescent="0.2">
      <c r="A44" s="20" t="s">
        <v>49</v>
      </c>
      <c r="B44" s="56">
        <v>100</v>
      </c>
      <c r="C44" s="10">
        <v>100</v>
      </c>
      <c r="D44" s="10">
        <v>0</v>
      </c>
      <c r="E44" s="61">
        <f>SUM(E43)</f>
        <v>597780.00000000012</v>
      </c>
    </row>
    <row r="45" spans="1:5" ht="51" x14ac:dyDescent="0.2">
      <c r="A45" s="2" t="s">
        <v>221</v>
      </c>
      <c r="B45" s="9">
        <v>200</v>
      </c>
      <c r="C45" s="9">
        <v>200</v>
      </c>
      <c r="D45" s="9">
        <v>0</v>
      </c>
      <c r="E45" s="60">
        <v>1195560.0000000002</v>
      </c>
    </row>
    <row r="46" spans="1:5" ht="25.5" x14ac:dyDescent="0.2">
      <c r="A46" s="2" t="s">
        <v>214</v>
      </c>
      <c r="B46" s="9">
        <v>200</v>
      </c>
      <c r="C46" s="9">
        <v>200</v>
      </c>
      <c r="D46" s="9">
        <v>0</v>
      </c>
      <c r="E46" s="60">
        <v>1195560.0000000002</v>
      </c>
    </row>
    <row r="47" spans="1:5" x14ac:dyDescent="0.2">
      <c r="A47" s="20" t="s">
        <v>69</v>
      </c>
      <c r="B47" s="56">
        <v>400</v>
      </c>
      <c r="C47" s="10">
        <v>400</v>
      </c>
      <c r="D47" s="10">
        <v>0</v>
      </c>
      <c r="E47" s="61">
        <f>SUM(E45:E46)</f>
        <v>2391120.0000000005</v>
      </c>
    </row>
    <row r="48" spans="1:5" x14ac:dyDescent="0.2">
      <c r="A48" s="62" t="s">
        <v>5</v>
      </c>
      <c r="B48" s="63">
        <v>500</v>
      </c>
      <c r="C48" s="10">
        <v>500</v>
      </c>
      <c r="D48" s="10">
        <v>0</v>
      </c>
      <c r="E48" s="64">
        <f>E44+E47</f>
        <v>2988900.0000000005</v>
      </c>
    </row>
    <row r="49" spans="1:5" ht="32.25" customHeight="1" x14ac:dyDescent="0.2">
      <c r="A49" s="183" t="s">
        <v>228</v>
      </c>
      <c r="B49" s="184"/>
      <c r="C49" s="184"/>
      <c r="D49" s="184"/>
      <c r="E49" s="185"/>
    </row>
    <row r="50" spans="1:5" ht="25.5" x14ac:dyDescent="0.2">
      <c r="A50" s="2" t="s">
        <v>214</v>
      </c>
      <c r="B50" s="9">
        <v>3300</v>
      </c>
      <c r="C50" s="9">
        <v>3300</v>
      </c>
      <c r="D50" s="9">
        <v>0</v>
      </c>
      <c r="E50" s="60">
        <v>320595</v>
      </c>
    </row>
    <row r="51" spans="1:5" x14ac:dyDescent="0.2">
      <c r="A51" s="20" t="s">
        <v>69</v>
      </c>
      <c r="B51" s="56">
        <v>3300</v>
      </c>
      <c r="C51" s="10">
        <v>3300</v>
      </c>
      <c r="D51" s="10">
        <v>0</v>
      </c>
      <c r="E51" s="61">
        <f>SUM(E50)</f>
        <v>320595</v>
      </c>
    </row>
    <row r="52" spans="1:5" x14ac:dyDescent="0.2">
      <c r="A52" s="62" t="s">
        <v>5</v>
      </c>
      <c r="B52" s="63">
        <v>3300</v>
      </c>
      <c r="C52" s="10">
        <v>3300</v>
      </c>
      <c r="D52" s="10">
        <v>0</v>
      </c>
      <c r="E52" s="64">
        <f>E51</f>
        <v>320595</v>
      </c>
    </row>
    <row r="53" spans="1:5" ht="33" customHeight="1" x14ac:dyDescent="0.2">
      <c r="A53" s="183" t="s">
        <v>229</v>
      </c>
      <c r="B53" s="184"/>
      <c r="C53" s="184"/>
      <c r="D53" s="184"/>
      <c r="E53" s="185"/>
    </row>
    <row r="54" spans="1:5" ht="38.25" x14ac:dyDescent="0.2">
      <c r="A54" s="2" t="s">
        <v>230</v>
      </c>
      <c r="B54" s="9">
        <v>1250</v>
      </c>
      <c r="C54" s="9">
        <v>1200</v>
      </c>
      <c r="D54" s="9">
        <v>50</v>
      </c>
      <c r="E54" s="60">
        <v>1452500</v>
      </c>
    </row>
    <row r="55" spans="1:5" x14ac:dyDescent="0.2">
      <c r="A55" s="20" t="s">
        <v>69</v>
      </c>
      <c r="B55" s="56">
        <v>1250</v>
      </c>
      <c r="C55" s="10">
        <v>1200</v>
      </c>
      <c r="D55" s="10">
        <v>50</v>
      </c>
      <c r="E55" s="61">
        <f>SUM(E54)</f>
        <v>1452500</v>
      </c>
    </row>
    <row r="56" spans="1:5" ht="51" x14ac:dyDescent="0.2">
      <c r="A56" s="2" t="s">
        <v>231</v>
      </c>
      <c r="B56" s="9">
        <v>50</v>
      </c>
      <c r="C56" s="9">
        <v>30</v>
      </c>
      <c r="D56" s="9">
        <v>20</v>
      </c>
      <c r="E56" s="60">
        <v>58100</v>
      </c>
    </row>
    <row r="57" spans="1:5" x14ac:dyDescent="0.2">
      <c r="A57" s="20" t="s">
        <v>73</v>
      </c>
      <c r="B57" s="56">
        <v>50</v>
      </c>
      <c r="C57" s="10">
        <v>30</v>
      </c>
      <c r="D57" s="10">
        <v>20</v>
      </c>
      <c r="E57" s="61">
        <f>SUM(E56)</f>
        <v>58100</v>
      </c>
    </row>
    <row r="58" spans="1:5" x14ac:dyDescent="0.2">
      <c r="A58" s="62" t="s">
        <v>5</v>
      </c>
      <c r="B58" s="63">
        <v>1300</v>
      </c>
      <c r="C58" s="10">
        <v>1230</v>
      </c>
      <c r="D58" s="10">
        <v>70</v>
      </c>
      <c r="E58" s="64">
        <f>E55+E57</f>
        <v>1510600</v>
      </c>
    </row>
    <row r="59" spans="1:5" ht="30" customHeight="1" x14ac:dyDescent="0.2">
      <c r="A59" s="183" t="s">
        <v>232</v>
      </c>
      <c r="B59" s="184"/>
      <c r="C59" s="184"/>
      <c r="D59" s="184"/>
      <c r="E59" s="185"/>
    </row>
    <row r="60" spans="1:5" ht="25.5" x14ac:dyDescent="0.2">
      <c r="A60" s="2" t="s">
        <v>214</v>
      </c>
      <c r="B60" s="9">
        <v>475</v>
      </c>
      <c r="C60" s="9">
        <v>475</v>
      </c>
      <c r="D60" s="9">
        <v>0</v>
      </c>
      <c r="E60" s="60">
        <v>2791703.25</v>
      </c>
    </row>
    <row r="61" spans="1:5" x14ac:dyDescent="0.2">
      <c r="A61" s="20" t="s">
        <v>69</v>
      </c>
      <c r="B61" s="56">
        <v>475</v>
      </c>
      <c r="C61" s="10">
        <v>475</v>
      </c>
      <c r="D61" s="10">
        <v>0</v>
      </c>
      <c r="E61" s="61">
        <f>SUM(E60)</f>
        <v>2791703.25</v>
      </c>
    </row>
    <row r="62" spans="1:5" x14ac:dyDescent="0.2">
      <c r="A62" s="62" t="s">
        <v>5</v>
      </c>
      <c r="B62" s="63">
        <v>475</v>
      </c>
      <c r="C62" s="10">
        <v>475</v>
      </c>
      <c r="D62" s="10">
        <v>0</v>
      </c>
      <c r="E62" s="64">
        <f>E61</f>
        <v>2791703.25</v>
      </c>
    </row>
    <row r="63" spans="1:5" ht="33" customHeight="1" x14ac:dyDescent="0.2">
      <c r="A63" s="183" t="s">
        <v>233</v>
      </c>
      <c r="B63" s="184"/>
      <c r="C63" s="184"/>
      <c r="D63" s="184"/>
      <c r="E63" s="185"/>
    </row>
    <row r="64" spans="1:5" ht="25.5" x14ac:dyDescent="0.2">
      <c r="A64" s="2" t="s">
        <v>214</v>
      </c>
      <c r="B64" s="9">
        <v>475</v>
      </c>
      <c r="C64" s="9">
        <v>475</v>
      </c>
      <c r="D64" s="9">
        <v>0</v>
      </c>
      <c r="E64" s="60">
        <v>1170238.5</v>
      </c>
    </row>
    <row r="65" spans="1:5" x14ac:dyDescent="0.2">
      <c r="A65" s="20" t="s">
        <v>69</v>
      </c>
      <c r="B65" s="56">
        <v>475</v>
      </c>
      <c r="C65" s="10">
        <v>475</v>
      </c>
      <c r="D65" s="10">
        <v>0</v>
      </c>
      <c r="E65" s="61">
        <f>SUM(E64)</f>
        <v>1170238.5</v>
      </c>
    </row>
    <row r="66" spans="1:5" x14ac:dyDescent="0.2">
      <c r="A66" s="62" t="s">
        <v>5</v>
      </c>
      <c r="B66" s="63">
        <v>475</v>
      </c>
      <c r="C66" s="10">
        <v>475</v>
      </c>
      <c r="D66" s="10">
        <v>0</v>
      </c>
      <c r="E66" s="64">
        <f>E65</f>
        <v>1170238.5</v>
      </c>
    </row>
    <row r="67" spans="1:5" ht="15" customHeight="1" x14ac:dyDescent="0.2">
      <c r="A67" s="183" t="s">
        <v>234</v>
      </c>
      <c r="B67" s="184"/>
      <c r="C67" s="184"/>
      <c r="D67" s="184"/>
      <c r="E67" s="185"/>
    </row>
    <row r="68" spans="1:5" ht="38.25" x14ac:dyDescent="0.2">
      <c r="A68" s="2" t="s">
        <v>235</v>
      </c>
      <c r="B68" s="9">
        <v>10</v>
      </c>
      <c r="C68" s="9">
        <v>0</v>
      </c>
      <c r="D68" s="9">
        <v>10</v>
      </c>
      <c r="E68" s="60">
        <v>70605</v>
      </c>
    </row>
    <row r="69" spans="1:5" x14ac:dyDescent="0.2">
      <c r="A69" s="20" t="s">
        <v>49</v>
      </c>
      <c r="B69" s="56">
        <v>10</v>
      </c>
      <c r="C69" s="10">
        <v>0</v>
      </c>
      <c r="D69" s="10">
        <v>10</v>
      </c>
      <c r="E69" s="61">
        <f>SUM(E68)</f>
        <v>70605</v>
      </c>
    </row>
    <row r="70" spans="1:5" x14ac:dyDescent="0.2">
      <c r="A70" s="62" t="s">
        <v>5</v>
      </c>
      <c r="B70" s="63">
        <v>10</v>
      </c>
      <c r="C70" s="10">
        <v>0</v>
      </c>
      <c r="D70" s="10">
        <v>10</v>
      </c>
      <c r="E70" s="64">
        <f>E69</f>
        <v>70605</v>
      </c>
    </row>
    <row r="71" spans="1:5" ht="31.5" customHeight="1" x14ac:dyDescent="0.2">
      <c r="A71" s="183" t="s">
        <v>236</v>
      </c>
      <c r="B71" s="184"/>
      <c r="C71" s="184"/>
      <c r="D71" s="184"/>
      <c r="E71" s="185"/>
    </row>
    <row r="72" spans="1:5" ht="25.5" x14ac:dyDescent="0.2">
      <c r="A72" s="2" t="s">
        <v>237</v>
      </c>
      <c r="B72" s="9">
        <v>59</v>
      </c>
      <c r="C72" s="9">
        <v>50</v>
      </c>
      <c r="D72" s="9">
        <v>9</v>
      </c>
      <c r="E72" s="60">
        <v>65466.400000000009</v>
      </c>
    </row>
    <row r="73" spans="1:5" ht="25.5" x14ac:dyDescent="0.2">
      <c r="A73" s="2" t="s">
        <v>238</v>
      </c>
      <c r="B73" s="9">
        <v>3350</v>
      </c>
      <c r="C73" s="9">
        <v>2800</v>
      </c>
      <c r="D73" s="9">
        <v>550</v>
      </c>
      <c r="E73" s="60">
        <v>3717160</v>
      </c>
    </row>
    <row r="74" spans="1:5" ht="25.5" x14ac:dyDescent="0.2">
      <c r="A74" s="2" t="s">
        <v>239</v>
      </c>
      <c r="B74" s="9">
        <v>913</v>
      </c>
      <c r="C74" s="9">
        <v>500</v>
      </c>
      <c r="D74" s="9">
        <v>413</v>
      </c>
      <c r="E74" s="60">
        <v>1013064.8</v>
      </c>
    </row>
    <row r="75" spans="1:5" ht="25.5" x14ac:dyDescent="0.2">
      <c r="A75" s="2" t="s">
        <v>240</v>
      </c>
      <c r="B75" s="9">
        <v>1286</v>
      </c>
      <c r="C75" s="9">
        <v>936</v>
      </c>
      <c r="D75" s="9">
        <v>350</v>
      </c>
      <c r="E75" s="60">
        <v>1426945.5999999996</v>
      </c>
    </row>
    <row r="76" spans="1:5" ht="38.25" x14ac:dyDescent="0.2">
      <c r="A76" s="2" t="s">
        <v>241</v>
      </c>
      <c r="B76" s="9">
        <v>1879</v>
      </c>
      <c r="C76" s="9">
        <v>1450</v>
      </c>
      <c r="D76" s="9">
        <v>429</v>
      </c>
      <c r="E76" s="60">
        <v>2084938.4</v>
      </c>
    </row>
    <row r="77" spans="1:5" ht="25.5" x14ac:dyDescent="0.2">
      <c r="A77" s="2" t="s">
        <v>242</v>
      </c>
      <c r="B77" s="9">
        <v>1253</v>
      </c>
      <c r="C77" s="9">
        <v>913</v>
      </c>
      <c r="D77" s="9">
        <v>340</v>
      </c>
      <c r="E77" s="60">
        <v>1390328.7999999998</v>
      </c>
    </row>
    <row r="78" spans="1:5" ht="25.5" x14ac:dyDescent="0.2">
      <c r="A78" s="2" t="s">
        <v>243</v>
      </c>
      <c r="B78" s="9">
        <v>900</v>
      </c>
      <c r="C78" s="9">
        <v>800</v>
      </c>
      <c r="D78" s="9">
        <v>100</v>
      </c>
      <c r="E78" s="60">
        <v>998639.99999999988</v>
      </c>
    </row>
    <row r="79" spans="1:5" ht="25.5" x14ac:dyDescent="0.2">
      <c r="A79" s="2" t="s">
        <v>244</v>
      </c>
      <c r="B79" s="9">
        <v>247</v>
      </c>
      <c r="C79" s="9">
        <v>181</v>
      </c>
      <c r="D79" s="9">
        <v>66</v>
      </c>
      <c r="E79" s="60">
        <v>274071.2</v>
      </c>
    </row>
    <row r="80" spans="1:5" ht="25.5" x14ac:dyDescent="0.2">
      <c r="A80" s="2" t="s">
        <v>245</v>
      </c>
      <c r="B80" s="9">
        <v>320</v>
      </c>
      <c r="C80" s="9">
        <v>250</v>
      </c>
      <c r="D80" s="9">
        <v>70</v>
      </c>
      <c r="E80" s="60">
        <v>355072</v>
      </c>
    </row>
    <row r="81" spans="1:5" ht="25.5" x14ac:dyDescent="0.2">
      <c r="A81" s="2" t="s">
        <v>246</v>
      </c>
      <c r="B81" s="9">
        <v>467</v>
      </c>
      <c r="C81" s="9">
        <v>408</v>
      </c>
      <c r="D81" s="9">
        <v>59</v>
      </c>
      <c r="E81" s="60">
        <v>518183.20000000007</v>
      </c>
    </row>
    <row r="82" spans="1:5" ht="25.5" x14ac:dyDescent="0.2">
      <c r="A82" s="2" t="s">
        <v>247</v>
      </c>
      <c r="B82" s="9">
        <v>8</v>
      </c>
      <c r="C82" s="9">
        <v>8</v>
      </c>
      <c r="D82" s="9">
        <v>0</v>
      </c>
      <c r="E82" s="60">
        <v>8876.8000000000011</v>
      </c>
    </row>
    <row r="83" spans="1:5" ht="25.5" x14ac:dyDescent="0.2">
      <c r="A83" s="2" t="s">
        <v>248</v>
      </c>
      <c r="B83" s="9">
        <v>156</v>
      </c>
      <c r="C83" s="9">
        <v>120</v>
      </c>
      <c r="D83" s="9">
        <v>36</v>
      </c>
      <c r="E83" s="60">
        <v>173097.60000000001</v>
      </c>
    </row>
    <row r="84" spans="1:5" ht="25.5" x14ac:dyDescent="0.2">
      <c r="A84" s="2" t="s">
        <v>249</v>
      </c>
      <c r="B84" s="9">
        <v>900</v>
      </c>
      <c r="C84" s="9">
        <v>900</v>
      </c>
      <c r="D84" s="9">
        <v>0</v>
      </c>
      <c r="E84" s="60">
        <v>998640</v>
      </c>
    </row>
    <row r="85" spans="1:5" ht="25.5" x14ac:dyDescent="0.2">
      <c r="A85" s="2" t="s">
        <v>250</v>
      </c>
      <c r="B85" s="9">
        <v>380</v>
      </c>
      <c r="C85" s="9">
        <v>270</v>
      </c>
      <c r="D85" s="9">
        <v>110</v>
      </c>
      <c r="E85" s="60">
        <v>421648</v>
      </c>
    </row>
    <row r="86" spans="1:5" ht="25.5" x14ac:dyDescent="0.2">
      <c r="A86" s="2" t="s">
        <v>251</v>
      </c>
      <c r="B86" s="9">
        <v>2200</v>
      </c>
      <c r="C86" s="9">
        <v>1400</v>
      </c>
      <c r="D86" s="9">
        <v>800</v>
      </c>
      <c r="E86" s="60">
        <v>2441119.9999999995</v>
      </c>
    </row>
    <row r="87" spans="1:5" ht="38.25" x14ac:dyDescent="0.2">
      <c r="A87" s="2" t="s">
        <v>252</v>
      </c>
      <c r="B87" s="9">
        <v>326</v>
      </c>
      <c r="C87" s="9">
        <v>270</v>
      </c>
      <c r="D87" s="9">
        <v>56</v>
      </c>
      <c r="E87" s="60">
        <v>361729.6</v>
      </c>
    </row>
    <row r="88" spans="1:5" ht="25.5" x14ac:dyDescent="0.2">
      <c r="A88" s="2" t="s">
        <v>253</v>
      </c>
      <c r="B88" s="9">
        <v>624</v>
      </c>
      <c r="C88" s="9">
        <v>454</v>
      </c>
      <c r="D88" s="9">
        <v>170</v>
      </c>
      <c r="E88" s="60">
        <v>692390.39999999991</v>
      </c>
    </row>
    <row r="89" spans="1:5" ht="25.5" x14ac:dyDescent="0.2">
      <c r="A89" s="2" t="s">
        <v>254</v>
      </c>
      <c r="B89" s="9">
        <v>1400</v>
      </c>
      <c r="C89" s="9">
        <v>1100</v>
      </c>
      <c r="D89" s="9">
        <v>300</v>
      </c>
      <c r="E89" s="60">
        <v>1553439.9999999998</v>
      </c>
    </row>
    <row r="90" spans="1:5" ht="25.5" x14ac:dyDescent="0.2">
      <c r="A90" s="2" t="s">
        <v>255</v>
      </c>
      <c r="B90" s="9">
        <v>689</v>
      </c>
      <c r="C90" s="9">
        <v>550</v>
      </c>
      <c r="D90" s="9">
        <v>139</v>
      </c>
      <c r="E90" s="60">
        <v>764514.39999999991</v>
      </c>
    </row>
    <row r="91" spans="1:5" ht="25.5" x14ac:dyDescent="0.2">
      <c r="A91" s="2" t="s">
        <v>256</v>
      </c>
      <c r="B91" s="9">
        <v>1770</v>
      </c>
      <c r="C91" s="9">
        <v>1600</v>
      </c>
      <c r="D91" s="9">
        <v>170</v>
      </c>
      <c r="E91" s="60">
        <v>1963992</v>
      </c>
    </row>
    <row r="92" spans="1:5" ht="25.5" x14ac:dyDescent="0.2">
      <c r="A92" s="2" t="s">
        <v>257</v>
      </c>
      <c r="B92" s="9">
        <v>527</v>
      </c>
      <c r="C92" s="9">
        <v>408</v>
      </c>
      <c r="D92" s="9">
        <v>119</v>
      </c>
      <c r="E92" s="60">
        <v>584759.20000000007</v>
      </c>
    </row>
    <row r="93" spans="1:5" ht="25.5" x14ac:dyDescent="0.2">
      <c r="A93" s="2" t="s">
        <v>258</v>
      </c>
      <c r="B93" s="9">
        <v>880</v>
      </c>
      <c r="C93" s="9">
        <v>697</v>
      </c>
      <c r="D93" s="9">
        <v>183</v>
      </c>
      <c r="E93" s="60">
        <v>976448</v>
      </c>
    </row>
    <row r="94" spans="1:5" ht="25.5" x14ac:dyDescent="0.2">
      <c r="A94" s="2" t="s">
        <v>259</v>
      </c>
      <c r="B94" s="9">
        <v>3800</v>
      </c>
      <c r="C94" s="9">
        <v>2900</v>
      </c>
      <c r="D94" s="9">
        <v>900</v>
      </c>
      <c r="E94" s="60">
        <v>4216480</v>
      </c>
    </row>
    <row r="95" spans="1:5" ht="25.5" x14ac:dyDescent="0.2">
      <c r="A95" s="2" t="s">
        <v>260</v>
      </c>
      <c r="B95" s="9">
        <v>830</v>
      </c>
      <c r="C95" s="9">
        <v>830</v>
      </c>
      <c r="D95" s="9">
        <v>0</v>
      </c>
      <c r="E95" s="60">
        <v>920968.00000000012</v>
      </c>
    </row>
    <row r="96" spans="1:5" ht="25.5" x14ac:dyDescent="0.2">
      <c r="A96" s="2" t="s">
        <v>261</v>
      </c>
      <c r="B96" s="9">
        <v>2000</v>
      </c>
      <c r="C96" s="9">
        <v>1650</v>
      </c>
      <c r="D96" s="9">
        <v>350</v>
      </c>
      <c r="E96" s="60">
        <v>2219200</v>
      </c>
    </row>
    <row r="97" spans="1:5" ht="38.25" x14ac:dyDescent="0.2">
      <c r="A97" s="2" t="s">
        <v>262</v>
      </c>
      <c r="B97" s="9">
        <v>1200</v>
      </c>
      <c r="C97" s="9">
        <v>850</v>
      </c>
      <c r="D97" s="9">
        <v>350</v>
      </c>
      <c r="E97" s="60">
        <v>1331519.9999999998</v>
      </c>
    </row>
    <row r="98" spans="1:5" x14ac:dyDescent="0.2">
      <c r="A98" s="20" t="s">
        <v>36</v>
      </c>
      <c r="B98" s="56">
        <v>28364</v>
      </c>
      <c r="C98" s="10">
        <v>22295</v>
      </c>
      <c r="D98" s="10">
        <v>6069</v>
      </c>
      <c r="E98" s="61">
        <f>SUM(E72:E97)</f>
        <v>31472694.399999995</v>
      </c>
    </row>
    <row r="99" spans="1:5" ht="25.5" x14ac:dyDescent="0.2">
      <c r="A99" s="2" t="s">
        <v>263</v>
      </c>
      <c r="B99" s="9">
        <v>120</v>
      </c>
      <c r="C99" s="9">
        <v>120</v>
      </c>
      <c r="D99" s="9">
        <v>0</v>
      </c>
      <c r="E99" s="60">
        <v>133152</v>
      </c>
    </row>
    <row r="100" spans="1:5" ht="38.25" x14ac:dyDescent="0.2">
      <c r="A100" s="2" t="s">
        <v>264</v>
      </c>
      <c r="B100" s="9">
        <v>216</v>
      </c>
      <c r="C100" s="9">
        <v>0</v>
      </c>
      <c r="D100" s="9">
        <v>216</v>
      </c>
      <c r="E100" s="60">
        <v>239673.59999999995</v>
      </c>
    </row>
    <row r="101" spans="1:5" ht="25.5" x14ac:dyDescent="0.2">
      <c r="A101" s="2" t="s">
        <v>265</v>
      </c>
      <c r="B101" s="9">
        <v>2500</v>
      </c>
      <c r="C101" s="9">
        <v>2500</v>
      </c>
      <c r="D101" s="9">
        <v>0</v>
      </c>
      <c r="E101" s="60">
        <v>2774000</v>
      </c>
    </row>
    <row r="102" spans="1:5" x14ac:dyDescent="0.2">
      <c r="A102" s="20" t="s">
        <v>49</v>
      </c>
      <c r="B102" s="56">
        <v>2836</v>
      </c>
      <c r="C102" s="10">
        <v>2620</v>
      </c>
      <c r="D102" s="10">
        <v>216</v>
      </c>
      <c r="E102" s="61">
        <f>SUM(E99:E101)</f>
        <v>3146825.6</v>
      </c>
    </row>
    <row r="103" spans="1:5" x14ac:dyDescent="0.2">
      <c r="A103" s="62" t="s">
        <v>5</v>
      </c>
      <c r="B103" s="63">
        <v>31200</v>
      </c>
      <c r="C103" s="10">
        <v>24915</v>
      </c>
      <c r="D103" s="10">
        <v>6285</v>
      </c>
      <c r="E103" s="64">
        <f>E98+E102</f>
        <v>34619519.999999993</v>
      </c>
    </row>
    <row r="104" spans="1:5" ht="29.25" customHeight="1" x14ac:dyDescent="0.2">
      <c r="A104" s="183" t="s">
        <v>266</v>
      </c>
      <c r="B104" s="184"/>
      <c r="C104" s="184"/>
      <c r="D104" s="184"/>
      <c r="E104" s="185"/>
    </row>
    <row r="105" spans="1:5" ht="38.25" x14ac:dyDescent="0.2">
      <c r="A105" s="2" t="s">
        <v>267</v>
      </c>
      <c r="B105" s="9">
        <v>7850</v>
      </c>
      <c r="C105" s="9">
        <v>250</v>
      </c>
      <c r="D105" s="9">
        <v>7600</v>
      </c>
      <c r="E105" s="60">
        <v>13466753.499999996</v>
      </c>
    </row>
    <row r="106" spans="1:5" ht="38.25" x14ac:dyDescent="0.2">
      <c r="A106" s="2" t="s">
        <v>219</v>
      </c>
      <c r="B106" s="9">
        <v>17462</v>
      </c>
      <c r="C106" s="9">
        <v>17462</v>
      </c>
      <c r="D106" s="9">
        <v>0</v>
      </c>
      <c r="E106" s="60">
        <v>29956235.619999997</v>
      </c>
    </row>
    <row r="107" spans="1:5" ht="51" x14ac:dyDescent="0.2">
      <c r="A107" s="2" t="s">
        <v>220</v>
      </c>
      <c r="B107" s="9">
        <v>12067</v>
      </c>
      <c r="C107" s="9">
        <v>12067</v>
      </c>
      <c r="D107" s="9">
        <v>0</v>
      </c>
      <c r="E107" s="60">
        <v>20701059.170000002</v>
      </c>
    </row>
    <row r="108" spans="1:5" x14ac:dyDescent="0.2">
      <c r="A108" s="20" t="s">
        <v>49</v>
      </c>
      <c r="B108" s="56">
        <v>37379</v>
      </c>
      <c r="C108" s="10">
        <v>29779</v>
      </c>
      <c r="D108" s="10">
        <v>7600</v>
      </c>
      <c r="E108" s="61">
        <f>SUM(E105:E107)</f>
        <v>64124048.289999992</v>
      </c>
    </row>
    <row r="109" spans="1:5" ht="38.25" x14ac:dyDescent="0.2">
      <c r="A109" s="2" t="s">
        <v>268</v>
      </c>
      <c r="B109" s="9">
        <v>500</v>
      </c>
      <c r="C109" s="9">
        <v>400</v>
      </c>
      <c r="D109" s="9">
        <v>100</v>
      </c>
      <c r="E109" s="60">
        <v>857755</v>
      </c>
    </row>
    <row r="110" spans="1:5" ht="51" x14ac:dyDescent="0.2">
      <c r="A110" s="2" t="s">
        <v>269</v>
      </c>
      <c r="B110" s="9">
        <v>3840</v>
      </c>
      <c r="C110" s="9">
        <v>2560</v>
      </c>
      <c r="D110" s="9">
        <v>1280</v>
      </c>
      <c r="E110" s="60">
        <v>6587558.4000000004</v>
      </c>
    </row>
    <row r="111" spans="1:5" x14ac:dyDescent="0.2">
      <c r="A111" s="20" t="s">
        <v>52</v>
      </c>
      <c r="B111" s="56">
        <v>4340</v>
      </c>
      <c r="C111" s="10">
        <v>2960</v>
      </c>
      <c r="D111" s="10">
        <v>1380</v>
      </c>
      <c r="E111" s="61">
        <f>SUM(E109:E110)</f>
        <v>7445313.4000000004</v>
      </c>
    </row>
    <row r="112" spans="1:5" ht="25.5" x14ac:dyDescent="0.2">
      <c r="A112" s="2" t="s">
        <v>270</v>
      </c>
      <c r="B112" s="9">
        <v>2100</v>
      </c>
      <c r="C112" s="9">
        <v>0</v>
      </c>
      <c r="D112" s="9">
        <v>2100</v>
      </c>
      <c r="E112" s="60">
        <v>3602570.9999999995</v>
      </c>
    </row>
    <row r="113" spans="1:5" ht="51" x14ac:dyDescent="0.2">
      <c r="A113" s="2" t="s">
        <v>271</v>
      </c>
      <c r="B113" s="9">
        <v>14530</v>
      </c>
      <c r="C113" s="9">
        <v>960</v>
      </c>
      <c r="D113" s="9">
        <v>13570</v>
      </c>
      <c r="E113" s="60">
        <v>24926360.300000004</v>
      </c>
    </row>
    <row r="114" spans="1:5" ht="51" x14ac:dyDescent="0.2">
      <c r="A114" s="2" t="s">
        <v>221</v>
      </c>
      <c r="B114" s="9">
        <v>20600</v>
      </c>
      <c r="C114" s="9">
        <v>20000</v>
      </c>
      <c r="D114" s="9">
        <v>600</v>
      </c>
      <c r="E114" s="60">
        <v>35339506</v>
      </c>
    </row>
    <row r="115" spans="1:5" ht="25.5" x14ac:dyDescent="0.2">
      <c r="A115" s="2" t="s">
        <v>214</v>
      </c>
      <c r="B115" s="9">
        <v>11350</v>
      </c>
      <c r="C115" s="9">
        <v>11200</v>
      </c>
      <c r="D115" s="9">
        <v>150</v>
      </c>
      <c r="E115" s="60">
        <v>19471038.5</v>
      </c>
    </row>
    <row r="116" spans="1:5" x14ac:dyDescent="0.2">
      <c r="A116" s="20" t="s">
        <v>69</v>
      </c>
      <c r="B116" s="56">
        <v>48580</v>
      </c>
      <c r="C116" s="10">
        <v>32160</v>
      </c>
      <c r="D116" s="10">
        <v>16420</v>
      </c>
      <c r="E116" s="61">
        <f>SUM(E112:E115)</f>
        <v>83339475.800000012</v>
      </c>
    </row>
    <row r="117" spans="1:5" ht="51" x14ac:dyDescent="0.2">
      <c r="A117" s="2" t="s">
        <v>272</v>
      </c>
      <c r="B117" s="9">
        <v>10000</v>
      </c>
      <c r="C117" s="9">
        <v>7500</v>
      </c>
      <c r="D117" s="9">
        <v>2500</v>
      </c>
      <c r="E117" s="60">
        <v>17155100.000000004</v>
      </c>
    </row>
    <row r="118" spans="1:5" x14ac:dyDescent="0.2">
      <c r="A118" s="20" t="s">
        <v>73</v>
      </c>
      <c r="B118" s="56">
        <v>10000</v>
      </c>
      <c r="C118" s="10">
        <v>7500</v>
      </c>
      <c r="D118" s="10">
        <v>2500</v>
      </c>
      <c r="E118" s="61">
        <f>SUM(E117)</f>
        <v>17155100.000000004</v>
      </c>
    </row>
    <row r="119" spans="1:5" x14ac:dyDescent="0.2">
      <c r="A119" s="62" t="s">
        <v>5</v>
      </c>
      <c r="B119" s="63">
        <v>100299</v>
      </c>
      <c r="C119" s="10">
        <v>72399</v>
      </c>
      <c r="D119" s="10">
        <v>27900</v>
      </c>
      <c r="E119" s="64">
        <f>E108+E111+E116+E118</f>
        <v>172063937.49000001</v>
      </c>
    </row>
    <row r="120" spans="1:5" ht="22.5" customHeight="1" x14ac:dyDescent="0.2">
      <c r="A120" s="183" t="s">
        <v>273</v>
      </c>
      <c r="B120" s="184"/>
      <c r="C120" s="184"/>
      <c r="D120" s="184"/>
      <c r="E120" s="185"/>
    </row>
    <row r="121" spans="1:5" ht="51" x14ac:dyDescent="0.2">
      <c r="A121" s="2" t="s">
        <v>271</v>
      </c>
      <c r="B121" s="9">
        <v>1200</v>
      </c>
      <c r="C121" s="9">
        <v>0</v>
      </c>
      <c r="D121" s="9">
        <v>1200</v>
      </c>
      <c r="E121" s="60">
        <v>983040</v>
      </c>
    </row>
    <row r="122" spans="1:5" x14ac:dyDescent="0.2">
      <c r="A122" s="20" t="s">
        <v>69</v>
      </c>
      <c r="B122" s="56">
        <v>1200</v>
      </c>
      <c r="C122" s="10">
        <v>0</v>
      </c>
      <c r="D122" s="10">
        <v>1200</v>
      </c>
      <c r="E122" s="61">
        <f>SUM(E121)</f>
        <v>983040</v>
      </c>
    </row>
    <row r="123" spans="1:5" x14ac:dyDescent="0.2">
      <c r="A123" s="62" t="s">
        <v>5</v>
      </c>
      <c r="B123" s="63">
        <v>1200</v>
      </c>
      <c r="C123" s="10">
        <v>0</v>
      </c>
      <c r="D123" s="10">
        <v>1200</v>
      </c>
      <c r="E123" s="64">
        <f>E122</f>
        <v>983040</v>
      </c>
    </row>
    <row r="124" spans="1:5" ht="15" x14ac:dyDescent="0.2">
      <c r="A124" s="183" t="s">
        <v>274</v>
      </c>
      <c r="B124" s="184"/>
      <c r="C124" s="184"/>
      <c r="D124" s="184"/>
      <c r="E124" s="185"/>
    </row>
    <row r="125" spans="1:5" ht="25.5" x14ac:dyDescent="0.2">
      <c r="A125" s="2" t="s">
        <v>238</v>
      </c>
      <c r="B125" s="9">
        <v>1135</v>
      </c>
      <c r="C125" s="9">
        <v>1135</v>
      </c>
      <c r="D125" s="9">
        <v>0</v>
      </c>
      <c r="E125" s="60">
        <v>1271200</v>
      </c>
    </row>
    <row r="126" spans="1:5" ht="25.5" x14ac:dyDescent="0.2">
      <c r="A126" s="2" t="s">
        <v>240</v>
      </c>
      <c r="B126" s="9">
        <v>686</v>
      </c>
      <c r="C126" s="9">
        <v>686</v>
      </c>
      <c r="D126" s="9">
        <v>0</v>
      </c>
      <c r="E126" s="60">
        <v>768320</v>
      </c>
    </row>
    <row r="127" spans="1:5" ht="25.5" x14ac:dyDescent="0.2">
      <c r="A127" s="2" t="s">
        <v>251</v>
      </c>
      <c r="B127" s="9">
        <v>1170</v>
      </c>
      <c r="C127" s="9">
        <v>1170</v>
      </c>
      <c r="D127" s="9">
        <v>0</v>
      </c>
      <c r="E127" s="60">
        <v>1310400</v>
      </c>
    </row>
    <row r="128" spans="1:5" x14ac:dyDescent="0.2">
      <c r="A128" s="20" t="s">
        <v>36</v>
      </c>
      <c r="B128" s="56">
        <v>2991</v>
      </c>
      <c r="C128" s="10">
        <v>2991</v>
      </c>
      <c r="D128" s="10">
        <v>0</v>
      </c>
      <c r="E128" s="61">
        <f>SUM(E125:E127)</f>
        <v>3349920</v>
      </c>
    </row>
    <row r="129" spans="1:5" ht="38.25" x14ac:dyDescent="0.2">
      <c r="A129" s="2" t="s">
        <v>267</v>
      </c>
      <c r="B129" s="9">
        <v>1290</v>
      </c>
      <c r="C129" s="9">
        <v>920</v>
      </c>
      <c r="D129" s="9">
        <v>370</v>
      </c>
      <c r="E129" s="60">
        <v>1444800</v>
      </c>
    </row>
    <row r="130" spans="1:5" ht="38.25" x14ac:dyDescent="0.2">
      <c r="A130" s="2" t="s">
        <v>219</v>
      </c>
      <c r="B130" s="9">
        <v>1200</v>
      </c>
      <c r="C130" s="9">
        <v>1200</v>
      </c>
      <c r="D130" s="9">
        <v>0</v>
      </c>
      <c r="E130" s="60">
        <v>1344000</v>
      </c>
    </row>
    <row r="131" spans="1:5" ht="51" x14ac:dyDescent="0.2">
      <c r="A131" s="2" t="s">
        <v>220</v>
      </c>
      <c r="B131" s="9">
        <v>2760</v>
      </c>
      <c r="C131" s="9">
        <v>2760</v>
      </c>
      <c r="D131" s="9">
        <v>0</v>
      </c>
      <c r="E131" s="60">
        <v>3091200</v>
      </c>
    </row>
    <row r="132" spans="1:5" x14ac:dyDescent="0.2">
      <c r="A132" s="20" t="s">
        <v>49</v>
      </c>
      <c r="B132" s="56">
        <v>5250</v>
      </c>
      <c r="C132" s="10">
        <v>4880</v>
      </c>
      <c r="D132" s="10">
        <v>370</v>
      </c>
      <c r="E132" s="61">
        <f>SUM(E129:E131)</f>
        <v>5880000</v>
      </c>
    </row>
    <row r="133" spans="1:5" ht="51" x14ac:dyDescent="0.2">
      <c r="A133" s="2" t="s">
        <v>271</v>
      </c>
      <c r="B133" s="9">
        <v>1239</v>
      </c>
      <c r="C133" s="9">
        <v>0</v>
      </c>
      <c r="D133" s="9">
        <v>1239</v>
      </c>
      <c r="E133" s="60">
        <v>2966880</v>
      </c>
    </row>
    <row r="134" spans="1:5" ht="38.25" x14ac:dyDescent="0.2">
      <c r="A134" s="2" t="s">
        <v>275</v>
      </c>
      <c r="B134" s="9">
        <v>400</v>
      </c>
      <c r="C134" s="9">
        <v>400</v>
      </c>
      <c r="D134" s="9">
        <v>0</v>
      </c>
      <c r="E134" s="60">
        <v>448000</v>
      </c>
    </row>
    <row r="135" spans="1:5" ht="51" x14ac:dyDescent="0.2">
      <c r="A135" s="2" t="s">
        <v>221</v>
      </c>
      <c r="B135" s="9">
        <v>336</v>
      </c>
      <c r="C135" s="9">
        <v>336</v>
      </c>
      <c r="D135" s="9">
        <v>0</v>
      </c>
      <c r="E135" s="60">
        <v>376320</v>
      </c>
    </row>
    <row r="136" spans="1:5" ht="25.5" x14ac:dyDescent="0.2">
      <c r="A136" s="2" t="s">
        <v>214</v>
      </c>
      <c r="B136" s="9">
        <v>870</v>
      </c>
      <c r="C136" s="9">
        <v>870</v>
      </c>
      <c r="D136" s="9">
        <v>0</v>
      </c>
      <c r="E136" s="60">
        <v>974400</v>
      </c>
    </row>
    <row r="137" spans="1:5" x14ac:dyDescent="0.2">
      <c r="A137" s="20" t="s">
        <v>69</v>
      </c>
      <c r="B137" s="56">
        <v>2845</v>
      </c>
      <c r="C137" s="10">
        <v>1606</v>
      </c>
      <c r="D137" s="10">
        <v>1239</v>
      </c>
      <c r="E137" s="61">
        <f>SUM(E133:E136)</f>
        <v>4765600</v>
      </c>
    </row>
    <row r="138" spans="1:5" ht="51" x14ac:dyDescent="0.2">
      <c r="A138" s="2" t="s">
        <v>272</v>
      </c>
      <c r="B138" s="9">
        <v>1898</v>
      </c>
      <c r="C138" s="9">
        <v>1898</v>
      </c>
      <c r="D138" s="9">
        <v>0</v>
      </c>
      <c r="E138" s="60">
        <v>2125760</v>
      </c>
    </row>
    <row r="139" spans="1:5" x14ac:dyDescent="0.2">
      <c r="A139" s="20" t="s">
        <v>73</v>
      </c>
      <c r="B139" s="56">
        <v>1898</v>
      </c>
      <c r="C139" s="10">
        <v>1898</v>
      </c>
      <c r="D139" s="10">
        <v>0</v>
      </c>
      <c r="E139" s="61">
        <f>SUM(E138)</f>
        <v>2125760</v>
      </c>
    </row>
    <row r="140" spans="1:5" ht="25.5" x14ac:dyDescent="0.2">
      <c r="A140" s="2" t="s">
        <v>276</v>
      </c>
      <c r="B140" s="9">
        <v>2731</v>
      </c>
      <c r="C140" s="9">
        <v>2731</v>
      </c>
      <c r="D140" s="9">
        <v>0</v>
      </c>
      <c r="E140" s="60">
        <v>3058720</v>
      </c>
    </row>
    <row r="141" spans="1:5" ht="25.5" x14ac:dyDescent="0.2">
      <c r="A141" s="2" t="s">
        <v>277</v>
      </c>
      <c r="B141" s="153">
        <v>730</v>
      </c>
      <c r="C141" s="9">
        <v>706</v>
      </c>
      <c r="D141" s="9">
        <v>24</v>
      </c>
      <c r="E141" s="60">
        <v>874880</v>
      </c>
    </row>
    <row r="142" spans="1:5" x14ac:dyDescent="0.2">
      <c r="A142" s="20" t="s">
        <v>94</v>
      </c>
      <c r="B142" s="56">
        <v>3461</v>
      </c>
      <c r="C142" s="10">
        <v>3437</v>
      </c>
      <c r="D142" s="10">
        <v>24</v>
      </c>
      <c r="E142" s="61">
        <f>SUM(E140:E141)</f>
        <v>3933600</v>
      </c>
    </row>
    <row r="143" spans="1:5" x14ac:dyDescent="0.2">
      <c r="A143" s="62" t="s">
        <v>5</v>
      </c>
      <c r="B143" s="63">
        <v>16445</v>
      </c>
      <c r="C143" s="10">
        <v>14812</v>
      </c>
      <c r="D143" s="10">
        <v>1633</v>
      </c>
      <c r="E143" s="64">
        <f>E128+E132+E137+E139+E142</f>
        <v>20054880</v>
      </c>
    </row>
    <row r="144" spans="1:5" ht="15" x14ac:dyDescent="0.2">
      <c r="A144" s="183" t="s">
        <v>278</v>
      </c>
      <c r="B144" s="184"/>
      <c r="C144" s="184"/>
      <c r="D144" s="184"/>
      <c r="E144" s="185"/>
    </row>
    <row r="145" spans="1:5" ht="25.5" x14ac:dyDescent="0.2">
      <c r="A145" s="2" t="s">
        <v>238</v>
      </c>
      <c r="B145" s="9">
        <v>824</v>
      </c>
      <c r="C145" s="9">
        <v>824</v>
      </c>
      <c r="D145" s="9">
        <v>0</v>
      </c>
      <c r="E145" s="60">
        <v>5002586.4000000004</v>
      </c>
    </row>
    <row r="146" spans="1:5" ht="25.5" x14ac:dyDescent="0.2">
      <c r="A146" s="2" t="s">
        <v>240</v>
      </c>
      <c r="B146" s="9">
        <v>457</v>
      </c>
      <c r="C146" s="9">
        <v>457</v>
      </c>
      <c r="D146" s="9">
        <v>0</v>
      </c>
      <c r="E146" s="60">
        <v>2774492.6999999997</v>
      </c>
    </row>
    <row r="147" spans="1:5" ht="25.5" x14ac:dyDescent="0.2">
      <c r="A147" s="2" t="s">
        <v>251</v>
      </c>
      <c r="B147" s="9">
        <v>847</v>
      </c>
      <c r="C147" s="9">
        <v>847</v>
      </c>
      <c r="D147" s="9">
        <v>0</v>
      </c>
      <c r="E147" s="60">
        <v>5142221.7</v>
      </c>
    </row>
    <row r="148" spans="1:5" x14ac:dyDescent="0.2">
      <c r="A148" s="20" t="s">
        <v>36</v>
      </c>
      <c r="B148" s="56">
        <v>2128</v>
      </c>
      <c r="C148" s="10">
        <v>2128</v>
      </c>
      <c r="D148" s="10">
        <v>0</v>
      </c>
      <c r="E148" s="61">
        <f>SUM(E145:E147)</f>
        <v>12919300.800000001</v>
      </c>
    </row>
    <row r="149" spans="1:5" ht="38.25" x14ac:dyDescent="0.2">
      <c r="A149" s="2" t="s">
        <v>267</v>
      </c>
      <c r="B149" s="9">
        <v>860</v>
      </c>
      <c r="C149" s="9">
        <v>575</v>
      </c>
      <c r="D149" s="9">
        <v>285</v>
      </c>
      <c r="E149" s="60">
        <v>5221146</v>
      </c>
    </row>
    <row r="150" spans="1:5" ht="38.25" x14ac:dyDescent="0.2">
      <c r="A150" s="2" t="s">
        <v>219</v>
      </c>
      <c r="B150" s="9">
        <v>800</v>
      </c>
      <c r="C150" s="9">
        <v>800</v>
      </c>
      <c r="D150" s="9">
        <v>0</v>
      </c>
      <c r="E150" s="60">
        <v>4856880.0000000009</v>
      </c>
    </row>
    <row r="151" spans="1:5" ht="51" x14ac:dyDescent="0.2">
      <c r="A151" s="2" t="s">
        <v>220</v>
      </c>
      <c r="B151" s="9">
        <v>1840</v>
      </c>
      <c r="C151" s="9">
        <v>1840</v>
      </c>
      <c r="D151" s="9">
        <v>0</v>
      </c>
      <c r="E151" s="60">
        <v>11170824.000000002</v>
      </c>
    </row>
    <row r="152" spans="1:5" x14ac:dyDescent="0.2">
      <c r="A152" s="20" t="s">
        <v>49</v>
      </c>
      <c r="B152" s="56">
        <v>3500</v>
      </c>
      <c r="C152" s="10">
        <v>3215</v>
      </c>
      <c r="D152" s="10">
        <v>285</v>
      </c>
      <c r="E152" s="61">
        <f>SUM(E149:E151)</f>
        <v>21248850</v>
      </c>
    </row>
    <row r="153" spans="1:5" ht="51" x14ac:dyDescent="0.2">
      <c r="A153" s="2" t="s">
        <v>271</v>
      </c>
      <c r="B153" s="9">
        <v>826</v>
      </c>
      <c r="C153" s="9">
        <v>0</v>
      </c>
      <c r="D153" s="9">
        <v>826</v>
      </c>
      <c r="E153" s="60">
        <v>6067528.5999999996</v>
      </c>
    </row>
    <row r="154" spans="1:5" ht="38.25" x14ac:dyDescent="0.2">
      <c r="A154" s="2" t="s">
        <v>275</v>
      </c>
      <c r="B154" s="9">
        <v>200</v>
      </c>
      <c r="C154" s="9">
        <v>200</v>
      </c>
      <c r="D154" s="9">
        <v>0</v>
      </c>
      <c r="E154" s="60">
        <v>1214220</v>
      </c>
    </row>
    <row r="155" spans="1:5" ht="51" x14ac:dyDescent="0.2">
      <c r="A155" s="2" t="s">
        <v>221</v>
      </c>
      <c r="B155" s="9">
        <v>224</v>
      </c>
      <c r="C155" s="9">
        <v>224</v>
      </c>
      <c r="D155" s="9">
        <v>0</v>
      </c>
      <c r="E155" s="60">
        <v>1359926.4000000001</v>
      </c>
    </row>
    <row r="156" spans="1:5" ht="38.25" x14ac:dyDescent="0.2">
      <c r="A156" s="2" t="s">
        <v>279</v>
      </c>
      <c r="B156" s="9">
        <v>4500</v>
      </c>
      <c r="C156" s="9">
        <v>4500</v>
      </c>
      <c r="D156" s="9">
        <v>0</v>
      </c>
      <c r="E156" s="60">
        <v>27319950</v>
      </c>
    </row>
    <row r="157" spans="1:5" ht="25.5" x14ac:dyDescent="0.2">
      <c r="A157" s="2" t="s">
        <v>214</v>
      </c>
      <c r="B157" s="9">
        <v>580</v>
      </c>
      <c r="C157" s="9">
        <v>580</v>
      </c>
      <c r="D157" s="9">
        <v>0</v>
      </c>
      <c r="E157" s="60">
        <v>3521238</v>
      </c>
    </row>
    <row r="158" spans="1:5" x14ac:dyDescent="0.2">
      <c r="A158" s="20" t="s">
        <v>69</v>
      </c>
      <c r="B158" s="56">
        <v>6330</v>
      </c>
      <c r="C158" s="10">
        <v>5504</v>
      </c>
      <c r="D158" s="10">
        <v>826</v>
      </c>
      <c r="E158" s="61">
        <f>SUM(E153:E157)</f>
        <v>39482863</v>
      </c>
    </row>
    <row r="159" spans="1:5" ht="51" x14ac:dyDescent="0.2">
      <c r="A159" s="2" t="s">
        <v>272</v>
      </c>
      <c r="B159" s="9">
        <v>2847</v>
      </c>
      <c r="C159" s="9">
        <v>2847</v>
      </c>
      <c r="D159" s="9">
        <v>0</v>
      </c>
      <c r="E159" s="60">
        <v>17284421.699999999</v>
      </c>
    </row>
    <row r="160" spans="1:5" x14ac:dyDescent="0.2">
      <c r="A160" s="20" t="s">
        <v>73</v>
      </c>
      <c r="B160" s="56">
        <v>2847</v>
      </c>
      <c r="C160" s="10">
        <v>2847</v>
      </c>
      <c r="D160" s="10">
        <v>0</v>
      </c>
      <c r="E160" s="61">
        <f>SUM(E159)</f>
        <v>17284421.699999999</v>
      </c>
    </row>
    <row r="161" spans="1:5" ht="25.5" x14ac:dyDescent="0.2">
      <c r="A161" s="2" t="s">
        <v>276</v>
      </c>
      <c r="B161" s="9">
        <v>1888</v>
      </c>
      <c r="C161" s="9">
        <v>1888</v>
      </c>
      <c r="D161" s="9">
        <v>0</v>
      </c>
      <c r="E161" s="60">
        <v>11462236.799999999</v>
      </c>
    </row>
    <row r="162" spans="1:5" ht="25.5" x14ac:dyDescent="0.2">
      <c r="A162" s="2" t="s">
        <v>277</v>
      </c>
      <c r="B162" s="153">
        <v>1094</v>
      </c>
      <c r="C162" s="9">
        <v>1094</v>
      </c>
      <c r="D162" s="9">
        <v>0</v>
      </c>
      <c r="E162" s="60">
        <v>6496077.0000000009</v>
      </c>
    </row>
    <row r="163" spans="1:5" x14ac:dyDescent="0.2">
      <c r="A163" s="20" t="s">
        <v>94</v>
      </c>
      <c r="B163" s="56">
        <v>2982</v>
      </c>
      <c r="C163" s="10">
        <v>2982</v>
      </c>
      <c r="D163" s="10">
        <v>0</v>
      </c>
      <c r="E163" s="61">
        <f>SUM(E161:E162)</f>
        <v>17958313.800000001</v>
      </c>
    </row>
    <row r="164" spans="1:5" x14ac:dyDescent="0.2">
      <c r="A164" s="62" t="s">
        <v>5</v>
      </c>
      <c r="B164" s="63">
        <v>17787</v>
      </c>
      <c r="C164" s="10">
        <v>16676</v>
      </c>
      <c r="D164" s="10">
        <v>1111</v>
      </c>
      <c r="E164" s="64">
        <f>E148+E152+E158+E160+E163</f>
        <v>108893749.3</v>
      </c>
    </row>
    <row r="165" spans="1:5" x14ac:dyDescent="0.2">
      <c r="A165" s="20" t="s">
        <v>280</v>
      </c>
      <c r="B165" s="56">
        <f>B143+B164</f>
        <v>34232</v>
      </c>
      <c r="C165" s="10"/>
      <c r="D165" s="10"/>
      <c r="E165" s="61">
        <f>E143+E164</f>
        <v>128948629.3</v>
      </c>
    </row>
    <row r="166" spans="1:5" ht="42.75" customHeight="1" x14ac:dyDescent="0.2">
      <c r="A166" s="65" t="s">
        <v>379</v>
      </c>
      <c r="B166" s="56">
        <f>B167-B165</f>
        <v>200</v>
      </c>
      <c r="C166" s="10"/>
      <c r="D166" s="10"/>
      <c r="E166" s="61">
        <v>753380</v>
      </c>
    </row>
    <row r="167" spans="1:5" x14ac:dyDescent="0.2">
      <c r="A167" s="20" t="s">
        <v>281</v>
      </c>
      <c r="B167" s="56">
        <v>34432</v>
      </c>
      <c r="C167" s="10"/>
      <c r="D167" s="10"/>
      <c r="E167" s="61">
        <f>E165+E166</f>
        <v>129702009.3</v>
      </c>
    </row>
    <row r="168" spans="1:5" ht="15" x14ac:dyDescent="0.2">
      <c r="A168" s="183" t="s">
        <v>282</v>
      </c>
      <c r="B168" s="184"/>
      <c r="C168" s="184"/>
      <c r="D168" s="184"/>
      <c r="E168" s="185"/>
    </row>
    <row r="169" spans="1:5" ht="25.5" x14ac:dyDescent="0.2">
      <c r="A169" s="2" t="s">
        <v>251</v>
      </c>
      <c r="B169" s="9">
        <v>240</v>
      </c>
      <c r="C169" s="9">
        <v>240</v>
      </c>
      <c r="D169" s="9">
        <v>0</v>
      </c>
      <c r="E169" s="60">
        <v>269863.2</v>
      </c>
    </row>
    <row r="170" spans="1:5" x14ac:dyDescent="0.2">
      <c r="A170" s="20" t="s">
        <v>36</v>
      </c>
      <c r="B170" s="56">
        <v>240</v>
      </c>
      <c r="C170" s="10">
        <v>240</v>
      </c>
      <c r="D170" s="10">
        <v>0</v>
      </c>
      <c r="E170" s="61">
        <f>SUM(E169)</f>
        <v>269863.2</v>
      </c>
    </row>
    <row r="171" spans="1:5" ht="51" x14ac:dyDescent="0.2">
      <c r="A171" s="2" t="s">
        <v>271</v>
      </c>
      <c r="B171" s="9">
        <v>390</v>
      </c>
      <c r="C171" s="9">
        <v>0</v>
      </c>
      <c r="D171" s="9">
        <v>390</v>
      </c>
      <c r="E171" s="60">
        <v>937727.7000000003</v>
      </c>
    </row>
    <row r="172" spans="1:5" ht="38.25" x14ac:dyDescent="0.2">
      <c r="A172" s="2" t="s">
        <v>279</v>
      </c>
      <c r="B172" s="9">
        <v>650</v>
      </c>
      <c r="C172" s="9">
        <v>650</v>
      </c>
      <c r="D172" s="9">
        <v>0</v>
      </c>
      <c r="E172" s="60">
        <v>730879.49999999988</v>
      </c>
    </row>
    <row r="173" spans="1:5" ht="25.5" x14ac:dyDescent="0.2">
      <c r="A173" s="2" t="s">
        <v>214</v>
      </c>
      <c r="B173" s="9">
        <v>510</v>
      </c>
      <c r="C173" s="9">
        <v>510</v>
      </c>
      <c r="D173" s="9">
        <v>0</v>
      </c>
      <c r="E173" s="60">
        <v>573459.30000000005</v>
      </c>
    </row>
    <row r="174" spans="1:5" x14ac:dyDescent="0.2">
      <c r="A174" s="20" t="s">
        <v>69</v>
      </c>
      <c r="B174" s="56">
        <v>1550</v>
      </c>
      <c r="C174" s="10">
        <v>1160</v>
      </c>
      <c r="D174" s="10">
        <v>390</v>
      </c>
      <c r="E174" s="61">
        <f>SUM(E171:E173)</f>
        <v>2242066.5</v>
      </c>
    </row>
    <row r="175" spans="1:5" ht="51" x14ac:dyDescent="0.2">
      <c r="A175" s="2" t="s">
        <v>272</v>
      </c>
      <c r="B175" s="9">
        <v>616</v>
      </c>
      <c r="C175" s="9">
        <v>616</v>
      </c>
      <c r="D175" s="9">
        <v>0</v>
      </c>
      <c r="E175" s="60">
        <v>692648.88</v>
      </c>
    </row>
    <row r="176" spans="1:5" x14ac:dyDescent="0.2">
      <c r="A176" s="20" t="s">
        <v>73</v>
      </c>
      <c r="B176" s="56">
        <v>616</v>
      </c>
      <c r="C176" s="10">
        <v>616</v>
      </c>
      <c r="D176" s="10">
        <v>0</v>
      </c>
      <c r="E176" s="61">
        <f>SUM(E175)</f>
        <v>692648.88</v>
      </c>
    </row>
    <row r="177" spans="1:5" ht="25.5" x14ac:dyDescent="0.2">
      <c r="A177" s="2" t="s">
        <v>283</v>
      </c>
      <c r="B177" s="9">
        <v>210</v>
      </c>
      <c r="C177" s="9">
        <v>210</v>
      </c>
      <c r="D177" s="9">
        <v>0</v>
      </c>
      <c r="E177" s="60">
        <v>236130.3</v>
      </c>
    </row>
    <row r="178" spans="1:5" ht="25.5" x14ac:dyDescent="0.2">
      <c r="A178" s="2" t="s">
        <v>276</v>
      </c>
      <c r="B178" s="9">
        <v>810</v>
      </c>
      <c r="C178" s="9">
        <v>810</v>
      </c>
      <c r="D178" s="9">
        <v>0</v>
      </c>
      <c r="E178" s="60">
        <v>910788.3</v>
      </c>
    </row>
    <row r="179" spans="1:5" ht="25.5" x14ac:dyDescent="0.2">
      <c r="A179" s="2" t="s">
        <v>284</v>
      </c>
      <c r="B179" s="9">
        <v>90</v>
      </c>
      <c r="C179" s="9">
        <v>90</v>
      </c>
      <c r="D179" s="9">
        <v>0</v>
      </c>
      <c r="E179" s="60">
        <v>101198.70000000001</v>
      </c>
    </row>
    <row r="180" spans="1:5" ht="38.25" x14ac:dyDescent="0.2">
      <c r="A180" s="2" t="s">
        <v>285</v>
      </c>
      <c r="B180" s="9">
        <v>225</v>
      </c>
      <c r="C180" s="9">
        <v>225</v>
      </c>
      <c r="D180" s="9">
        <v>0</v>
      </c>
      <c r="E180" s="60">
        <v>252996.75000000006</v>
      </c>
    </row>
    <row r="181" spans="1:5" ht="25.5" x14ac:dyDescent="0.2">
      <c r="A181" s="2" t="s">
        <v>277</v>
      </c>
      <c r="B181" s="9">
        <v>390</v>
      </c>
      <c r="C181" s="9">
        <v>340</v>
      </c>
      <c r="D181" s="9">
        <v>50</v>
      </c>
      <c r="E181" s="60">
        <v>499327.7</v>
      </c>
    </row>
    <row r="182" spans="1:5" ht="25.5" x14ac:dyDescent="0.2">
      <c r="A182" s="2" t="s">
        <v>286</v>
      </c>
      <c r="B182" s="9">
        <v>74</v>
      </c>
      <c r="C182" s="9">
        <v>74</v>
      </c>
      <c r="D182" s="9">
        <v>0</v>
      </c>
      <c r="E182" s="60">
        <v>83207.820000000007</v>
      </c>
    </row>
    <row r="183" spans="1:5" ht="51" x14ac:dyDescent="0.2">
      <c r="A183" s="2" t="s">
        <v>287</v>
      </c>
      <c r="B183" s="9">
        <v>660</v>
      </c>
      <c r="C183" s="9">
        <v>660</v>
      </c>
      <c r="D183" s="9">
        <v>0</v>
      </c>
      <c r="E183" s="60">
        <v>742123.80000000016</v>
      </c>
    </row>
    <row r="184" spans="1:5" x14ac:dyDescent="0.2">
      <c r="A184" s="20" t="s">
        <v>94</v>
      </c>
      <c r="B184" s="56">
        <v>2459</v>
      </c>
      <c r="C184" s="10">
        <v>2409</v>
      </c>
      <c r="D184" s="10">
        <v>50</v>
      </c>
      <c r="E184" s="61">
        <f>SUM(E177:E183)</f>
        <v>2825773.37</v>
      </c>
    </row>
    <row r="185" spans="1:5" x14ac:dyDescent="0.2">
      <c r="A185" s="62" t="s">
        <v>5</v>
      </c>
      <c r="B185" s="63">
        <v>4865</v>
      </c>
      <c r="C185" s="10">
        <v>4425</v>
      </c>
      <c r="D185" s="10">
        <v>440</v>
      </c>
      <c r="E185" s="64">
        <f>E170+E174+E176+E184</f>
        <v>6030351.9500000002</v>
      </c>
    </row>
    <row r="186" spans="1:5" ht="15" x14ac:dyDescent="0.2">
      <c r="A186" s="183" t="s">
        <v>288</v>
      </c>
      <c r="B186" s="184"/>
      <c r="C186" s="184"/>
      <c r="D186" s="184"/>
      <c r="E186" s="185"/>
    </row>
    <row r="187" spans="1:5" ht="25.5" x14ac:dyDescent="0.2">
      <c r="A187" s="2" t="s">
        <v>251</v>
      </c>
      <c r="B187" s="9">
        <v>460</v>
      </c>
      <c r="C187" s="9">
        <v>460</v>
      </c>
      <c r="D187" s="9">
        <v>0</v>
      </c>
      <c r="E187" s="60">
        <v>2581855.7999999998</v>
      </c>
    </row>
    <row r="188" spans="1:5" x14ac:dyDescent="0.2">
      <c r="A188" s="20" t="s">
        <v>36</v>
      </c>
      <c r="B188" s="56">
        <v>460</v>
      </c>
      <c r="C188" s="10">
        <v>460</v>
      </c>
      <c r="D188" s="10">
        <v>0</v>
      </c>
      <c r="E188" s="61">
        <f>SUM(E187)</f>
        <v>2581855.7999999998</v>
      </c>
    </row>
    <row r="189" spans="1:5" ht="51" x14ac:dyDescent="0.2">
      <c r="A189" s="2" t="s">
        <v>271</v>
      </c>
      <c r="B189" s="9">
        <v>910</v>
      </c>
      <c r="C189" s="9">
        <v>0</v>
      </c>
      <c r="D189" s="9">
        <v>910</v>
      </c>
      <c r="E189" s="60">
        <v>6275584.2999999989</v>
      </c>
    </row>
    <row r="190" spans="1:5" ht="38.25" x14ac:dyDescent="0.2">
      <c r="A190" s="2" t="s">
        <v>279</v>
      </c>
      <c r="B190" s="9">
        <v>200</v>
      </c>
      <c r="C190" s="9">
        <v>200</v>
      </c>
      <c r="D190" s="9">
        <v>0</v>
      </c>
      <c r="E190" s="60">
        <v>1122545.9999999998</v>
      </c>
    </row>
    <row r="191" spans="1:5" ht="25.5" x14ac:dyDescent="0.2">
      <c r="A191" s="2" t="s">
        <v>214</v>
      </c>
      <c r="B191" s="9">
        <v>1190</v>
      </c>
      <c r="C191" s="9">
        <v>1190</v>
      </c>
      <c r="D191" s="9">
        <v>0</v>
      </c>
      <c r="E191" s="60">
        <v>6679148.6999999983</v>
      </c>
    </row>
    <row r="192" spans="1:5" x14ac:dyDescent="0.2">
      <c r="A192" s="20" t="s">
        <v>69</v>
      </c>
      <c r="B192" s="56">
        <v>2300</v>
      </c>
      <c r="C192" s="10">
        <v>1390</v>
      </c>
      <c r="D192" s="10">
        <v>910</v>
      </c>
      <c r="E192" s="61">
        <f>SUM(E189:E191)</f>
        <v>14077278.999999996</v>
      </c>
    </row>
    <row r="193" spans="1:5" ht="51" x14ac:dyDescent="0.2">
      <c r="A193" s="2" t="s">
        <v>272</v>
      </c>
      <c r="B193" s="9">
        <v>1437</v>
      </c>
      <c r="C193" s="9">
        <v>1437</v>
      </c>
      <c r="D193" s="9">
        <v>0</v>
      </c>
      <c r="E193" s="60">
        <v>8065493.0099999988</v>
      </c>
    </row>
    <row r="194" spans="1:5" x14ac:dyDescent="0.2">
      <c r="A194" s="20" t="s">
        <v>73</v>
      </c>
      <c r="B194" s="56">
        <v>1437</v>
      </c>
      <c r="C194" s="10">
        <v>1437</v>
      </c>
      <c r="D194" s="10">
        <v>0</v>
      </c>
      <c r="E194" s="61">
        <f>SUM(E193)</f>
        <v>8065493.0099999988</v>
      </c>
    </row>
    <row r="195" spans="1:5" ht="25.5" x14ac:dyDescent="0.2">
      <c r="A195" s="2" t="s">
        <v>283</v>
      </c>
      <c r="B195" s="9">
        <v>490</v>
      </c>
      <c r="C195" s="9">
        <v>490</v>
      </c>
      <c r="D195" s="9">
        <v>0</v>
      </c>
      <c r="E195" s="60">
        <v>2750237.7</v>
      </c>
    </row>
    <row r="196" spans="1:5" ht="25.5" x14ac:dyDescent="0.2">
      <c r="A196" s="2" t="s">
        <v>276</v>
      </c>
      <c r="B196" s="9">
        <v>1890</v>
      </c>
      <c r="C196" s="9">
        <v>1890</v>
      </c>
      <c r="D196" s="9">
        <v>0</v>
      </c>
      <c r="E196" s="60">
        <v>10608059.699999999</v>
      </c>
    </row>
    <row r="197" spans="1:5" ht="25.5" x14ac:dyDescent="0.2">
      <c r="A197" s="2" t="s">
        <v>284</v>
      </c>
      <c r="B197" s="9">
        <v>210</v>
      </c>
      <c r="C197" s="9">
        <v>210</v>
      </c>
      <c r="D197" s="9">
        <v>0</v>
      </c>
      <c r="E197" s="60">
        <v>1178673.3</v>
      </c>
    </row>
    <row r="198" spans="1:5" ht="38.25" x14ac:dyDescent="0.2">
      <c r="A198" s="2" t="s">
        <v>285</v>
      </c>
      <c r="B198" s="9">
        <v>525</v>
      </c>
      <c r="C198" s="9">
        <v>525</v>
      </c>
      <c r="D198" s="9">
        <v>0</v>
      </c>
      <c r="E198" s="60">
        <v>2946683.2500000009</v>
      </c>
    </row>
    <row r="199" spans="1:5" ht="25.5" x14ac:dyDescent="0.2">
      <c r="A199" s="2" t="s">
        <v>277</v>
      </c>
      <c r="B199" s="9">
        <v>910</v>
      </c>
      <c r="C199" s="9">
        <v>910</v>
      </c>
      <c r="D199" s="9">
        <v>0</v>
      </c>
      <c r="E199" s="60">
        <v>5107584.2999999989</v>
      </c>
    </row>
    <row r="200" spans="1:5" ht="25.5" x14ac:dyDescent="0.2">
      <c r="A200" s="2" t="s">
        <v>286</v>
      </c>
      <c r="B200" s="9">
        <v>174</v>
      </c>
      <c r="C200" s="9">
        <v>174</v>
      </c>
      <c r="D200" s="9">
        <v>0</v>
      </c>
      <c r="E200" s="60">
        <v>976615.01999999979</v>
      </c>
    </row>
    <row r="201" spans="1:5" ht="51" x14ac:dyDescent="0.2">
      <c r="A201" s="2" t="s">
        <v>287</v>
      </c>
      <c r="B201" s="9">
        <v>1540</v>
      </c>
      <c r="C201" s="9">
        <v>1540</v>
      </c>
      <c r="D201" s="9">
        <v>0</v>
      </c>
      <c r="E201" s="60">
        <v>8643604.1999999993</v>
      </c>
    </row>
    <row r="202" spans="1:5" x14ac:dyDescent="0.2">
      <c r="A202" s="20" t="s">
        <v>94</v>
      </c>
      <c r="B202" s="56">
        <v>5739</v>
      </c>
      <c r="C202" s="10">
        <v>5739</v>
      </c>
      <c r="D202" s="10">
        <v>0</v>
      </c>
      <c r="E202" s="61">
        <f>SUM(E195:E201)</f>
        <v>32211457.469999999</v>
      </c>
    </row>
    <row r="203" spans="1:5" x14ac:dyDescent="0.2">
      <c r="A203" s="62" t="s">
        <v>5</v>
      </c>
      <c r="B203" s="63">
        <v>9936</v>
      </c>
      <c r="C203" s="10">
        <v>9026</v>
      </c>
      <c r="D203" s="10">
        <v>910</v>
      </c>
      <c r="E203" s="64">
        <f>E188+E192+E194+E202</f>
        <v>56936085.279999994</v>
      </c>
    </row>
    <row r="204" spans="1:5" x14ac:dyDescent="0.2">
      <c r="A204" s="20" t="s">
        <v>378</v>
      </c>
      <c r="B204" s="56">
        <f>B185+B203</f>
        <v>14801</v>
      </c>
      <c r="C204" s="10"/>
      <c r="D204" s="10"/>
      <c r="E204" s="61">
        <f>E185+E203</f>
        <v>62966437.229999997</v>
      </c>
    </row>
    <row r="205" spans="1:5" ht="30" x14ac:dyDescent="0.2">
      <c r="A205" s="65" t="s">
        <v>380</v>
      </c>
      <c r="B205" s="56">
        <f>B206-B204</f>
        <v>100</v>
      </c>
      <c r="C205" s="10"/>
      <c r="D205" s="10"/>
      <c r="E205" s="61">
        <v>425420</v>
      </c>
    </row>
    <row r="206" spans="1:5" x14ac:dyDescent="0.2">
      <c r="A206" s="20" t="s">
        <v>281</v>
      </c>
      <c r="B206" s="56">
        <v>14901</v>
      </c>
      <c r="C206" s="10"/>
      <c r="D206" s="10"/>
      <c r="E206" s="61">
        <f>E204+E205</f>
        <v>63391857.229999997</v>
      </c>
    </row>
    <row r="207" spans="1:5" ht="15" x14ac:dyDescent="0.2">
      <c r="A207" s="183" t="s">
        <v>289</v>
      </c>
      <c r="B207" s="184"/>
      <c r="C207" s="184"/>
      <c r="D207" s="184"/>
      <c r="E207" s="185"/>
    </row>
    <row r="208" spans="1:5" ht="25.5" x14ac:dyDescent="0.2">
      <c r="A208" s="2" t="s">
        <v>238</v>
      </c>
      <c r="B208" s="9">
        <v>4450</v>
      </c>
      <c r="C208" s="9">
        <v>4450</v>
      </c>
      <c r="D208" s="9">
        <v>0</v>
      </c>
      <c r="E208" s="60">
        <v>1749428.5</v>
      </c>
    </row>
    <row r="209" spans="1:5" ht="25.5" x14ac:dyDescent="0.2">
      <c r="A209" s="2" t="s">
        <v>240</v>
      </c>
      <c r="B209" s="9">
        <v>1800</v>
      </c>
      <c r="C209" s="9">
        <v>1800</v>
      </c>
      <c r="D209" s="9">
        <v>0</v>
      </c>
      <c r="E209" s="60">
        <v>707634.00000000012</v>
      </c>
    </row>
    <row r="210" spans="1:5" ht="25.5" x14ac:dyDescent="0.2">
      <c r="A210" s="2" t="s">
        <v>249</v>
      </c>
      <c r="B210" s="9">
        <v>1500</v>
      </c>
      <c r="C210" s="9">
        <v>1500</v>
      </c>
      <c r="D210" s="9">
        <v>0</v>
      </c>
      <c r="E210" s="60">
        <v>589695</v>
      </c>
    </row>
    <row r="211" spans="1:5" ht="25.5" x14ac:dyDescent="0.2">
      <c r="A211" s="2" t="s">
        <v>251</v>
      </c>
      <c r="B211" s="9">
        <v>4200</v>
      </c>
      <c r="C211" s="9">
        <v>4200</v>
      </c>
      <c r="D211" s="9">
        <v>0</v>
      </c>
      <c r="E211" s="60">
        <v>1651146</v>
      </c>
    </row>
    <row r="212" spans="1:5" ht="38.25" x14ac:dyDescent="0.2">
      <c r="A212" s="2" t="s">
        <v>252</v>
      </c>
      <c r="B212" s="9">
        <v>1500</v>
      </c>
      <c r="C212" s="9">
        <v>1500</v>
      </c>
      <c r="D212" s="9">
        <v>0</v>
      </c>
      <c r="E212" s="60">
        <v>589694.99999999988</v>
      </c>
    </row>
    <row r="213" spans="1:5" ht="25.5" x14ac:dyDescent="0.2">
      <c r="A213" s="2" t="s">
        <v>257</v>
      </c>
      <c r="B213" s="9">
        <v>700</v>
      </c>
      <c r="C213" s="9">
        <v>700</v>
      </c>
      <c r="D213" s="9">
        <v>0</v>
      </c>
      <c r="E213" s="60">
        <v>275191</v>
      </c>
    </row>
    <row r="214" spans="1:5" ht="25.5" x14ac:dyDescent="0.2">
      <c r="A214" s="2" t="s">
        <v>259</v>
      </c>
      <c r="B214" s="9">
        <v>1000</v>
      </c>
      <c r="C214" s="9">
        <v>1000</v>
      </c>
      <c r="D214" s="9">
        <v>0</v>
      </c>
      <c r="E214" s="60">
        <v>393129.99999999994</v>
      </c>
    </row>
    <row r="215" spans="1:5" ht="25.5" x14ac:dyDescent="0.2">
      <c r="A215" s="2" t="s">
        <v>261</v>
      </c>
      <c r="B215" s="9">
        <v>3000</v>
      </c>
      <c r="C215" s="9">
        <v>3000</v>
      </c>
      <c r="D215" s="9">
        <v>0</v>
      </c>
      <c r="E215" s="60">
        <v>1179390</v>
      </c>
    </row>
    <row r="216" spans="1:5" x14ac:dyDescent="0.2">
      <c r="A216" s="20" t="s">
        <v>36</v>
      </c>
      <c r="B216" s="56">
        <v>18150</v>
      </c>
      <c r="C216" s="10">
        <v>18150</v>
      </c>
      <c r="D216" s="10">
        <v>0</v>
      </c>
      <c r="E216" s="61">
        <f>SUM(E208:E215)</f>
        <v>7135309.5</v>
      </c>
    </row>
    <row r="217" spans="1:5" ht="25.5" x14ac:dyDescent="0.2">
      <c r="A217" s="2" t="s">
        <v>263</v>
      </c>
      <c r="B217" s="9">
        <v>4050</v>
      </c>
      <c r="C217" s="9">
        <v>4050</v>
      </c>
      <c r="D217" s="9">
        <v>0</v>
      </c>
      <c r="E217" s="60">
        <v>1592176.5</v>
      </c>
    </row>
    <row r="218" spans="1:5" ht="38.25" x14ac:dyDescent="0.2">
      <c r="A218" s="2" t="s">
        <v>267</v>
      </c>
      <c r="B218" s="9">
        <v>3100</v>
      </c>
      <c r="C218" s="9">
        <v>3100</v>
      </c>
      <c r="D218" s="9">
        <v>0</v>
      </c>
      <c r="E218" s="60">
        <v>1218702.9999999998</v>
      </c>
    </row>
    <row r="219" spans="1:5" ht="25.5" x14ac:dyDescent="0.2">
      <c r="A219" s="2" t="s">
        <v>290</v>
      </c>
      <c r="B219" s="9">
        <v>3100</v>
      </c>
      <c r="C219" s="9">
        <v>3100</v>
      </c>
      <c r="D219" s="9">
        <v>0</v>
      </c>
      <c r="E219" s="60">
        <v>1218703</v>
      </c>
    </row>
    <row r="220" spans="1:5" ht="38.25" x14ac:dyDescent="0.2">
      <c r="A220" s="2" t="s">
        <v>219</v>
      </c>
      <c r="B220" s="9">
        <v>4500</v>
      </c>
      <c r="C220" s="9">
        <v>4500</v>
      </c>
      <c r="D220" s="9">
        <v>0</v>
      </c>
      <c r="E220" s="60">
        <v>1769084.9999999995</v>
      </c>
    </row>
    <row r="221" spans="1:5" ht="51" x14ac:dyDescent="0.2">
      <c r="A221" s="2" t="s">
        <v>220</v>
      </c>
      <c r="B221" s="9">
        <v>10600</v>
      </c>
      <c r="C221" s="9">
        <v>10600</v>
      </c>
      <c r="D221" s="9">
        <v>0</v>
      </c>
      <c r="E221" s="60">
        <v>4167178</v>
      </c>
    </row>
    <row r="222" spans="1:5" ht="25.5" x14ac:dyDescent="0.2">
      <c r="A222" s="2" t="s">
        <v>265</v>
      </c>
      <c r="B222" s="9">
        <v>2000</v>
      </c>
      <c r="C222" s="9">
        <v>2000</v>
      </c>
      <c r="D222" s="9">
        <v>0</v>
      </c>
      <c r="E222" s="60">
        <v>786260</v>
      </c>
    </row>
    <row r="223" spans="1:5" ht="25.5" x14ac:dyDescent="0.2">
      <c r="A223" s="2" t="s">
        <v>291</v>
      </c>
      <c r="B223" s="9">
        <v>5700</v>
      </c>
      <c r="C223" s="9">
        <v>5700</v>
      </c>
      <c r="D223" s="9">
        <v>0</v>
      </c>
      <c r="E223" s="60">
        <v>2240841</v>
      </c>
    </row>
    <row r="224" spans="1:5" x14ac:dyDescent="0.2">
      <c r="A224" s="20" t="s">
        <v>49</v>
      </c>
      <c r="B224" s="56">
        <v>33050</v>
      </c>
      <c r="C224" s="10">
        <v>33050</v>
      </c>
      <c r="D224" s="10">
        <v>0</v>
      </c>
      <c r="E224" s="61">
        <f>SUM(E217:E223)</f>
        <v>12992946.5</v>
      </c>
    </row>
    <row r="225" spans="1:5" ht="38.25" x14ac:dyDescent="0.2">
      <c r="A225" s="2" t="s">
        <v>268</v>
      </c>
      <c r="B225" s="9">
        <v>1450</v>
      </c>
      <c r="C225" s="9">
        <v>1450</v>
      </c>
      <c r="D225" s="9">
        <v>0</v>
      </c>
      <c r="E225" s="60">
        <v>570038.49999999988</v>
      </c>
    </row>
    <row r="226" spans="1:5" ht="51" x14ac:dyDescent="0.2">
      <c r="A226" s="2" t="s">
        <v>269</v>
      </c>
      <c r="B226" s="9">
        <v>9000</v>
      </c>
      <c r="C226" s="9">
        <v>9000</v>
      </c>
      <c r="D226" s="9">
        <v>0</v>
      </c>
      <c r="E226" s="60">
        <v>3538170</v>
      </c>
    </row>
    <row r="227" spans="1:5" x14ac:dyDescent="0.2">
      <c r="A227" s="20" t="s">
        <v>52</v>
      </c>
      <c r="B227" s="56">
        <v>10450</v>
      </c>
      <c r="C227" s="10">
        <v>10450</v>
      </c>
      <c r="D227" s="10">
        <v>0</v>
      </c>
      <c r="E227" s="61">
        <f>SUM(E225:E226)</f>
        <v>4108208.5</v>
      </c>
    </row>
    <row r="228" spans="1:5" ht="38.25" x14ac:dyDescent="0.2">
      <c r="A228" s="2" t="s">
        <v>279</v>
      </c>
      <c r="B228" s="9">
        <v>3300</v>
      </c>
      <c r="C228" s="9">
        <v>3300</v>
      </c>
      <c r="D228" s="9">
        <v>0</v>
      </c>
      <c r="E228" s="60">
        <v>1297329</v>
      </c>
    </row>
    <row r="229" spans="1:5" x14ac:dyDescent="0.2">
      <c r="A229" s="20" t="s">
        <v>69</v>
      </c>
      <c r="B229" s="56">
        <v>3300</v>
      </c>
      <c r="C229" s="10">
        <v>3300</v>
      </c>
      <c r="D229" s="10">
        <v>0</v>
      </c>
      <c r="E229" s="61">
        <f>SUM(E228)</f>
        <v>1297329</v>
      </c>
    </row>
    <row r="230" spans="1:5" ht="51" x14ac:dyDescent="0.2">
      <c r="A230" s="2" t="s">
        <v>292</v>
      </c>
      <c r="B230" s="9">
        <v>250</v>
      </c>
      <c r="C230" s="9">
        <v>250</v>
      </c>
      <c r="D230" s="9">
        <v>0</v>
      </c>
      <c r="E230" s="60">
        <v>98282.499999999985</v>
      </c>
    </row>
    <row r="231" spans="1:5" ht="25.5" x14ac:dyDescent="0.2">
      <c r="A231" s="2" t="s">
        <v>293</v>
      </c>
      <c r="B231" s="9">
        <v>2600</v>
      </c>
      <c r="C231" s="9">
        <v>2600</v>
      </c>
      <c r="D231" s="9">
        <v>0</v>
      </c>
      <c r="E231" s="60">
        <v>1022138</v>
      </c>
    </row>
    <row r="232" spans="1:5" x14ac:dyDescent="0.2">
      <c r="A232" s="20" t="s">
        <v>73</v>
      </c>
      <c r="B232" s="56">
        <v>2850</v>
      </c>
      <c r="C232" s="10">
        <v>2850</v>
      </c>
      <c r="D232" s="10">
        <v>0</v>
      </c>
      <c r="E232" s="61">
        <f>SUM(E230:E231)</f>
        <v>1120420.5</v>
      </c>
    </row>
    <row r="233" spans="1:5" x14ac:dyDescent="0.2">
      <c r="A233" s="62" t="s">
        <v>5</v>
      </c>
      <c r="B233" s="63">
        <v>67800</v>
      </c>
      <c r="C233" s="10">
        <v>67800</v>
      </c>
      <c r="D233" s="10">
        <v>0</v>
      </c>
      <c r="E233" s="64">
        <f>E216+E224+E227+E229+E232</f>
        <v>26654214</v>
      </c>
    </row>
    <row r="234" spans="1:5" ht="30" customHeight="1" x14ac:dyDescent="0.2">
      <c r="A234" s="183" t="s">
        <v>294</v>
      </c>
      <c r="B234" s="184"/>
      <c r="C234" s="184"/>
      <c r="D234" s="184"/>
      <c r="E234" s="185"/>
    </row>
    <row r="235" spans="1:5" ht="51" x14ac:dyDescent="0.2">
      <c r="A235" s="2" t="s">
        <v>231</v>
      </c>
      <c r="B235" s="9">
        <v>50</v>
      </c>
      <c r="C235" s="9">
        <v>45</v>
      </c>
      <c r="D235" s="9">
        <v>5</v>
      </c>
      <c r="E235" s="60">
        <v>493994.99999999994</v>
      </c>
    </row>
    <row r="236" spans="1:5" x14ac:dyDescent="0.2">
      <c r="A236" s="20" t="s">
        <v>73</v>
      </c>
      <c r="B236" s="56">
        <v>50</v>
      </c>
      <c r="C236" s="10">
        <v>45</v>
      </c>
      <c r="D236" s="10">
        <v>5</v>
      </c>
      <c r="E236" s="61">
        <f>SUM(E235)</f>
        <v>493994.99999999994</v>
      </c>
    </row>
    <row r="237" spans="1:5" x14ac:dyDescent="0.2">
      <c r="A237" s="2" t="s">
        <v>295</v>
      </c>
      <c r="B237" s="9">
        <v>52</v>
      </c>
      <c r="C237" s="9">
        <v>52</v>
      </c>
      <c r="D237" s="9">
        <v>0</v>
      </c>
      <c r="E237" s="60">
        <v>513754.79999999993</v>
      </c>
    </row>
    <row r="238" spans="1:5" ht="25.5" x14ac:dyDescent="0.2">
      <c r="A238" s="2" t="s">
        <v>296</v>
      </c>
      <c r="B238" s="9">
        <v>52</v>
      </c>
      <c r="C238" s="9">
        <v>52</v>
      </c>
      <c r="D238" s="9">
        <v>0</v>
      </c>
      <c r="E238" s="60">
        <v>513754.79999999993</v>
      </c>
    </row>
    <row r="239" spans="1:5" ht="25.5" x14ac:dyDescent="0.2">
      <c r="A239" s="2" t="s">
        <v>297</v>
      </c>
      <c r="B239" s="9">
        <v>52</v>
      </c>
      <c r="C239" s="9">
        <v>52</v>
      </c>
      <c r="D239" s="9">
        <v>0</v>
      </c>
      <c r="E239" s="60">
        <v>513754.79999999993</v>
      </c>
    </row>
    <row r="240" spans="1:5" x14ac:dyDescent="0.2">
      <c r="A240" s="20" t="s">
        <v>94</v>
      </c>
      <c r="B240" s="56">
        <v>156</v>
      </c>
      <c r="C240" s="10">
        <v>156</v>
      </c>
      <c r="D240" s="10">
        <v>0</v>
      </c>
      <c r="E240" s="61">
        <f>SUM(E237:E239)</f>
        <v>1541264.4</v>
      </c>
    </row>
    <row r="241" spans="1:5" x14ac:dyDescent="0.2">
      <c r="A241" s="62" t="s">
        <v>5</v>
      </c>
      <c r="B241" s="63">
        <v>206</v>
      </c>
      <c r="C241" s="10">
        <v>201</v>
      </c>
      <c r="D241" s="10">
        <v>5</v>
      </c>
      <c r="E241" s="64">
        <f>E236+E240</f>
        <v>2035259.4</v>
      </c>
    </row>
    <row r="242" spans="1:5" ht="47.25" customHeight="1" x14ac:dyDescent="0.2">
      <c r="A242" s="183" t="s">
        <v>298</v>
      </c>
      <c r="B242" s="184"/>
      <c r="C242" s="184"/>
      <c r="D242" s="184"/>
      <c r="E242" s="185"/>
    </row>
    <row r="243" spans="1:5" ht="51" x14ac:dyDescent="0.2">
      <c r="A243" s="2" t="s">
        <v>231</v>
      </c>
      <c r="B243" s="9">
        <v>50</v>
      </c>
      <c r="C243" s="9">
        <v>48</v>
      </c>
      <c r="D243" s="9">
        <v>2</v>
      </c>
      <c r="E243" s="60">
        <v>510000</v>
      </c>
    </row>
    <row r="244" spans="1:5" x14ac:dyDescent="0.2">
      <c r="A244" s="20" t="s">
        <v>73</v>
      </c>
      <c r="B244" s="56">
        <v>50</v>
      </c>
      <c r="C244" s="10">
        <v>48</v>
      </c>
      <c r="D244" s="10">
        <v>2</v>
      </c>
      <c r="E244" s="61">
        <f>SUM(E243)</f>
        <v>510000</v>
      </c>
    </row>
    <row r="245" spans="1:5" x14ac:dyDescent="0.2">
      <c r="A245" s="2" t="s">
        <v>295</v>
      </c>
      <c r="B245" s="9">
        <v>78</v>
      </c>
      <c r="C245" s="9">
        <v>78</v>
      </c>
      <c r="D245" s="9">
        <v>0</v>
      </c>
      <c r="E245" s="60">
        <v>795600</v>
      </c>
    </row>
    <row r="246" spans="1:5" ht="25.5" x14ac:dyDescent="0.2">
      <c r="A246" s="2" t="s">
        <v>296</v>
      </c>
      <c r="B246" s="9">
        <v>78</v>
      </c>
      <c r="C246" s="9">
        <v>78</v>
      </c>
      <c r="D246" s="9">
        <v>0</v>
      </c>
      <c r="E246" s="60">
        <v>795600</v>
      </c>
    </row>
    <row r="247" spans="1:5" x14ac:dyDescent="0.2">
      <c r="A247" s="20" t="s">
        <v>94</v>
      </c>
      <c r="B247" s="56">
        <v>156</v>
      </c>
      <c r="C247" s="10">
        <v>156</v>
      </c>
      <c r="D247" s="10">
        <v>0</v>
      </c>
      <c r="E247" s="61">
        <f>SUM(E245:E246)</f>
        <v>1591200</v>
      </c>
    </row>
    <row r="248" spans="1:5" x14ac:dyDescent="0.2">
      <c r="A248" s="62" t="s">
        <v>5</v>
      </c>
      <c r="B248" s="63">
        <v>206</v>
      </c>
      <c r="C248" s="10">
        <v>204</v>
      </c>
      <c r="D248" s="10">
        <v>2</v>
      </c>
      <c r="E248" s="64">
        <f>E244+E247</f>
        <v>2101200</v>
      </c>
    </row>
    <row r="249" spans="1:5" ht="32.25" customHeight="1" x14ac:dyDescent="0.2">
      <c r="A249" s="183" t="s">
        <v>299</v>
      </c>
      <c r="B249" s="184"/>
      <c r="C249" s="184"/>
      <c r="D249" s="184"/>
      <c r="E249" s="185"/>
    </row>
    <row r="250" spans="1:5" ht="51" x14ac:dyDescent="0.2">
      <c r="A250" s="2" t="s">
        <v>231</v>
      </c>
      <c r="B250" s="9">
        <v>50</v>
      </c>
      <c r="C250" s="9">
        <v>45</v>
      </c>
      <c r="D250" s="9">
        <v>5</v>
      </c>
      <c r="E250" s="60">
        <v>465986.49999999988</v>
      </c>
    </row>
    <row r="251" spans="1:5" x14ac:dyDescent="0.2">
      <c r="A251" s="20" t="s">
        <v>73</v>
      </c>
      <c r="B251" s="56">
        <v>50</v>
      </c>
      <c r="C251" s="10">
        <v>45</v>
      </c>
      <c r="D251" s="10">
        <v>5</v>
      </c>
      <c r="E251" s="61">
        <f>SUM(E250)</f>
        <v>465986.49999999988</v>
      </c>
    </row>
    <row r="252" spans="1:5" x14ac:dyDescent="0.2">
      <c r="A252" s="2" t="s">
        <v>295</v>
      </c>
      <c r="B252" s="9">
        <v>52</v>
      </c>
      <c r="C252" s="9">
        <v>52</v>
      </c>
      <c r="D252" s="9">
        <v>0</v>
      </c>
      <c r="E252" s="60">
        <v>484625.9599999999</v>
      </c>
    </row>
    <row r="253" spans="1:5" ht="25.5" x14ac:dyDescent="0.2">
      <c r="A253" s="2" t="s">
        <v>296</v>
      </c>
      <c r="B253" s="9">
        <v>52</v>
      </c>
      <c r="C253" s="9">
        <v>52</v>
      </c>
      <c r="D253" s="9">
        <v>0</v>
      </c>
      <c r="E253" s="60">
        <v>484625.9599999999</v>
      </c>
    </row>
    <row r="254" spans="1:5" ht="25.5" x14ac:dyDescent="0.2">
      <c r="A254" s="2" t="s">
        <v>297</v>
      </c>
      <c r="B254" s="9">
        <v>52</v>
      </c>
      <c r="C254" s="9">
        <v>52</v>
      </c>
      <c r="D254" s="9">
        <v>0</v>
      </c>
      <c r="E254" s="60">
        <v>484625.9599999999</v>
      </c>
    </row>
    <row r="255" spans="1:5" x14ac:dyDescent="0.2">
      <c r="A255" s="20" t="s">
        <v>94</v>
      </c>
      <c r="B255" s="56">
        <v>156</v>
      </c>
      <c r="C255" s="10">
        <v>156</v>
      </c>
      <c r="D255" s="10">
        <v>0</v>
      </c>
      <c r="E255" s="61">
        <f>SUM(E252:E254)</f>
        <v>1453877.8799999997</v>
      </c>
    </row>
    <row r="256" spans="1:5" x14ac:dyDescent="0.2">
      <c r="A256" s="62" t="s">
        <v>5</v>
      </c>
      <c r="B256" s="63">
        <v>206</v>
      </c>
      <c r="C256" s="10">
        <v>201</v>
      </c>
      <c r="D256" s="10">
        <v>5</v>
      </c>
      <c r="E256" s="64">
        <f>E251+E255</f>
        <v>1919864.3799999994</v>
      </c>
    </row>
    <row r="257" spans="1:5" ht="35.25" customHeight="1" x14ac:dyDescent="0.2">
      <c r="A257" s="183" t="s">
        <v>300</v>
      </c>
      <c r="B257" s="184"/>
      <c r="C257" s="184"/>
      <c r="D257" s="184"/>
      <c r="E257" s="185"/>
    </row>
    <row r="258" spans="1:5" ht="51" x14ac:dyDescent="0.2">
      <c r="A258" s="2" t="s">
        <v>231</v>
      </c>
      <c r="B258" s="9">
        <v>50</v>
      </c>
      <c r="C258" s="9">
        <v>45</v>
      </c>
      <c r="D258" s="9">
        <v>5</v>
      </c>
      <c r="E258" s="60">
        <v>493994.99999999994</v>
      </c>
    </row>
    <row r="259" spans="1:5" x14ac:dyDescent="0.2">
      <c r="A259" s="20" t="s">
        <v>73</v>
      </c>
      <c r="B259" s="56">
        <v>50</v>
      </c>
      <c r="C259" s="10">
        <v>45</v>
      </c>
      <c r="D259" s="10">
        <v>5</v>
      </c>
      <c r="E259" s="61">
        <f>SUM(E258)</f>
        <v>493994.99999999994</v>
      </c>
    </row>
    <row r="260" spans="1:5" x14ac:dyDescent="0.2">
      <c r="A260" s="2" t="s">
        <v>295</v>
      </c>
      <c r="B260" s="9">
        <v>52</v>
      </c>
      <c r="C260" s="9">
        <v>52</v>
      </c>
      <c r="D260" s="9">
        <v>0</v>
      </c>
      <c r="E260" s="60">
        <v>513754.79999999993</v>
      </c>
    </row>
    <row r="261" spans="1:5" ht="25.5" x14ac:dyDescent="0.2">
      <c r="A261" s="2" t="s">
        <v>296</v>
      </c>
      <c r="B261" s="9">
        <v>52</v>
      </c>
      <c r="C261" s="9">
        <v>52</v>
      </c>
      <c r="D261" s="9">
        <v>0</v>
      </c>
      <c r="E261" s="60">
        <v>513754.79999999993</v>
      </c>
    </row>
    <row r="262" spans="1:5" ht="25.5" x14ac:dyDescent="0.2">
      <c r="A262" s="2" t="s">
        <v>297</v>
      </c>
      <c r="B262" s="9">
        <v>52</v>
      </c>
      <c r="C262" s="9">
        <v>52</v>
      </c>
      <c r="D262" s="9">
        <v>0</v>
      </c>
      <c r="E262" s="60">
        <v>513754.79999999993</v>
      </c>
    </row>
    <row r="263" spans="1:5" x14ac:dyDescent="0.2">
      <c r="A263" s="20" t="s">
        <v>94</v>
      </c>
      <c r="B263" s="56">
        <v>156</v>
      </c>
      <c r="C263" s="10">
        <v>156</v>
      </c>
      <c r="D263" s="10">
        <v>0</v>
      </c>
      <c r="E263" s="61">
        <f>SUM(E260:E262)</f>
        <v>1541264.4</v>
      </c>
    </row>
    <row r="264" spans="1:5" x14ac:dyDescent="0.2">
      <c r="A264" s="62" t="s">
        <v>5</v>
      </c>
      <c r="B264" s="63">
        <v>206</v>
      </c>
      <c r="C264" s="10">
        <v>201</v>
      </c>
      <c r="D264" s="10">
        <v>5</v>
      </c>
      <c r="E264" s="64">
        <f>E259+E263</f>
        <v>2035259.4</v>
      </c>
    </row>
    <row r="265" spans="1:5" ht="35.25" customHeight="1" x14ac:dyDescent="0.2">
      <c r="A265" s="183" t="s">
        <v>301</v>
      </c>
      <c r="B265" s="184"/>
      <c r="C265" s="184"/>
      <c r="D265" s="184"/>
      <c r="E265" s="185"/>
    </row>
    <row r="266" spans="1:5" ht="51" x14ac:dyDescent="0.2">
      <c r="A266" s="2" t="s">
        <v>231</v>
      </c>
      <c r="B266" s="9">
        <v>50</v>
      </c>
      <c r="C266" s="9">
        <v>45</v>
      </c>
      <c r="D266" s="9">
        <v>5</v>
      </c>
      <c r="E266" s="60">
        <v>506000</v>
      </c>
    </row>
    <row r="267" spans="1:5" x14ac:dyDescent="0.2">
      <c r="A267" s="20" t="s">
        <v>73</v>
      </c>
      <c r="B267" s="56">
        <v>50</v>
      </c>
      <c r="C267" s="10">
        <v>45</v>
      </c>
      <c r="D267" s="10">
        <v>5</v>
      </c>
      <c r="E267" s="61">
        <f>SUM(E266)</f>
        <v>506000</v>
      </c>
    </row>
    <row r="268" spans="1:5" x14ac:dyDescent="0.2">
      <c r="A268" s="2" t="s">
        <v>295</v>
      </c>
      <c r="B268" s="9">
        <v>52</v>
      </c>
      <c r="C268" s="9">
        <v>52</v>
      </c>
      <c r="D268" s="9">
        <v>0</v>
      </c>
      <c r="E268" s="60">
        <v>526240</v>
      </c>
    </row>
    <row r="269" spans="1:5" ht="25.5" x14ac:dyDescent="0.2">
      <c r="A269" s="2" t="s">
        <v>296</v>
      </c>
      <c r="B269" s="9">
        <v>52</v>
      </c>
      <c r="C269" s="9">
        <v>52</v>
      </c>
      <c r="D269" s="9">
        <v>0</v>
      </c>
      <c r="E269" s="60">
        <v>526240</v>
      </c>
    </row>
    <row r="270" spans="1:5" ht="25.5" x14ac:dyDescent="0.2">
      <c r="A270" s="2" t="s">
        <v>297</v>
      </c>
      <c r="B270" s="9">
        <v>52</v>
      </c>
      <c r="C270" s="9">
        <v>52</v>
      </c>
      <c r="D270" s="9">
        <v>0</v>
      </c>
      <c r="E270" s="60">
        <v>526240</v>
      </c>
    </row>
    <row r="271" spans="1:5" x14ac:dyDescent="0.2">
      <c r="A271" s="20" t="s">
        <v>94</v>
      </c>
      <c r="B271" s="56">
        <v>156</v>
      </c>
      <c r="C271" s="10">
        <v>156</v>
      </c>
      <c r="D271" s="10">
        <v>0</v>
      </c>
      <c r="E271" s="61">
        <f>SUM(E268:E270)</f>
        <v>1578720</v>
      </c>
    </row>
    <row r="272" spans="1:5" x14ac:dyDescent="0.2">
      <c r="A272" s="62" t="s">
        <v>5</v>
      </c>
      <c r="B272" s="63">
        <v>206</v>
      </c>
      <c r="C272" s="10">
        <v>201</v>
      </c>
      <c r="D272" s="10">
        <v>5</v>
      </c>
      <c r="E272" s="64">
        <f>E267+E271</f>
        <v>2084720</v>
      </c>
    </row>
    <row r="273" spans="1:5" ht="32.25" customHeight="1" x14ac:dyDescent="0.2">
      <c r="A273" s="183" t="s">
        <v>302</v>
      </c>
      <c r="B273" s="184"/>
      <c r="C273" s="184"/>
      <c r="D273" s="184"/>
      <c r="E273" s="185"/>
    </row>
    <row r="274" spans="1:5" ht="51" x14ac:dyDescent="0.2">
      <c r="A274" s="2" t="s">
        <v>231</v>
      </c>
      <c r="B274" s="9">
        <v>50</v>
      </c>
      <c r="C274" s="9">
        <v>45</v>
      </c>
      <c r="D274" s="9">
        <v>5</v>
      </c>
      <c r="E274" s="60">
        <v>493994.99999999994</v>
      </c>
    </row>
    <row r="275" spans="1:5" x14ac:dyDescent="0.2">
      <c r="A275" s="20" t="s">
        <v>73</v>
      </c>
      <c r="B275" s="56">
        <v>50</v>
      </c>
      <c r="C275" s="10">
        <v>45</v>
      </c>
      <c r="D275" s="10">
        <v>5</v>
      </c>
      <c r="E275" s="61">
        <f>SUM(E274)</f>
        <v>493994.99999999994</v>
      </c>
    </row>
    <row r="276" spans="1:5" x14ac:dyDescent="0.2">
      <c r="A276" s="2" t="s">
        <v>295</v>
      </c>
      <c r="B276" s="9">
        <v>52</v>
      </c>
      <c r="C276" s="9">
        <v>52</v>
      </c>
      <c r="D276" s="9">
        <v>0</v>
      </c>
      <c r="E276" s="60">
        <v>513754.79999999993</v>
      </c>
    </row>
    <row r="277" spans="1:5" ht="25.5" x14ac:dyDescent="0.2">
      <c r="A277" s="2" t="s">
        <v>296</v>
      </c>
      <c r="B277" s="9">
        <v>52</v>
      </c>
      <c r="C277" s="9">
        <v>52</v>
      </c>
      <c r="D277" s="9">
        <v>0</v>
      </c>
      <c r="E277" s="60">
        <v>513754.79999999993</v>
      </c>
    </row>
    <row r="278" spans="1:5" ht="25.5" x14ac:dyDescent="0.2">
      <c r="A278" s="2" t="s">
        <v>297</v>
      </c>
      <c r="B278" s="9">
        <v>52</v>
      </c>
      <c r="C278" s="9">
        <v>52</v>
      </c>
      <c r="D278" s="9">
        <v>0</v>
      </c>
      <c r="E278" s="60">
        <v>513754.79999999993</v>
      </c>
    </row>
    <row r="279" spans="1:5" x14ac:dyDescent="0.2">
      <c r="A279" s="20" t="s">
        <v>94</v>
      </c>
      <c r="B279" s="56">
        <v>156</v>
      </c>
      <c r="C279" s="10">
        <v>156</v>
      </c>
      <c r="D279" s="10">
        <v>0</v>
      </c>
      <c r="E279" s="61">
        <f>SUM(E276:E278)</f>
        <v>1541264.4</v>
      </c>
    </row>
    <row r="280" spans="1:5" x14ac:dyDescent="0.2">
      <c r="A280" s="62" t="s">
        <v>5</v>
      </c>
      <c r="B280" s="63">
        <v>206</v>
      </c>
      <c r="C280" s="10">
        <v>201</v>
      </c>
      <c r="D280" s="10">
        <v>5</v>
      </c>
      <c r="E280" s="64">
        <f>E275+E279</f>
        <v>2035259.4</v>
      </c>
    </row>
    <row r="281" spans="1:5" ht="42" customHeight="1" x14ac:dyDescent="0.2">
      <c r="A281" s="183" t="s">
        <v>303</v>
      </c>
      <c r="B281" s="184"/>
      <c r="C281" s="184"/>
      <c r="D281" s="184"/>
      <c r="E281" s="185"/>
    </row>
    <row r="282" spans="1:5" ht="51" x14ac:dyDescent="0.2">
      <c r="A282" s="2" t="s">
        <v>231</v>
      </c>
      <c r="B282" s="9">
        <v>50</v>
      </c>
      <c r="C282" s="9">
        <v>45</v>
      </c>
      <c r="D282" s="9">
        <v>5</v>
      </c>
      <c r="E282" s="60">
        <v>493994.99999999994</v>
      </c>
    </row>
    <row r="283" spans="1:5" x14ac:dyDescent="0.2">
      <c r="A283" s="20" t="s">
        <v>73</v>
      </c>
      <c r="B283" s="56">
        <v>50</v>
      </c>
      <c r="C283" s="10">
        <v>45</v>
      </c>
      <c r="D283" s="10">
        <v>5</v>
      </c>
      <c r="E283" s="61">
        <f>SUM(E282)</f>
        <v>493994.99999999994</v>
      </c>
    </row>
    <row r="284" spans="1:5" x14ac:dyDescent="0.2">
      <c r="A284" s="2" t="s">
        <v>295</v>
      </c>
      <c r="B284" s="9">
        <v>51</v>
      </c>
      <c r="C284" s="9">
        <v>51</v>
      </c>
      <c r="D284" s="9">
        <v>0</v>
      </c>
      <c r="E284" s="60">
        <v>503874.89999999991</v>
      </c>
    </row>
    <row r="285" spans="1:5" ht="25.5" x14ac:dyDescent="0.2">
      <c r="A285" s="2" t="s">
        <v>296</v>
      </c>
      <c r="B285" s="9">
        <v>51</v>
      </c>
      <c r="C285" s="9">
        <v>51</v>
      </c>
      <c r="D285" s="9">
        <v>0</v>
      </c>
      <c r="E285" s="60">
        <v>503874.89999999991</v>
      </c>
    </row>
    <row r="286" spans="1:5" ht="25.5" x14ac:dyDescent="0.2">
      <c r="A286" s="2" t="s">
        <v>297</v>
      </c>
      <c r="B286" s="9">
        <v>51</v>
      </c>
      <c r="C286" s="9">
        <v>51</v>
      </c>
      <c r="D286" s="9">
        <v>0</v>
      </c>
      <c r="E286" s="60">
        <v>503874.89999999991</v>
      </c>
    </row>
    <row r="287" spans="1:5" x14ac:dyDescent="0.2">
      <c r="A287" s="20" t="s">
        <v>94</v>
      </c>
      <c r="B287" s="56">
        <v>153</v>
      </c>
      <c r="C287" s="10">
        <v>153</v>
      </c>
      <c r="D287" s="10">
        <v>0</v>
      </c>
      <c r="E287" s="61">
        <f>SUM(E284:E286)</f>
        <v>1511624.6999999997</v>
      </c>
    </row>
    <row r="288" spans="1:5" x14ac:dyDescent="0.2">
      <c r="A288" s="62" t="s">
        <v>5</v>
      </c>
      <c r="B288" s="63">
        <v>203</v>
      </c>
      <c r="C288" s="10">
        <v>198</v>
      </c>
      <c r="D288" s="10">
        <v>5</v>
      </c>
      <c r="E288" s="64">
        <f>E283+E287</f>
        <v>2005619.6999999997</v>
      </c>
    </row>
    <row r="289" spans="1:5" ht="15" customHeight="1" x14ac:dyDescent="0.2">
      <c r="A289" s="183" t="s">
        <v>304</v>
      </c>
      <c r="B289" s="184"/>
      <c r="C289" s="184"/>
      <c r="D289" s="184"/>
      <c r="E289" s="185"/>
    </row>
    <row r="290" spans="1:5" ht="25.5" x14ac:dyDescent="0.2">
      <c r="A290" s="2" t="s">
        <v>214</v>
      </c>
      <c r="B290" s="9">
        <v>1100</v>
      </c>
      <c r="C290" s="9">
        <v>1100</v>
      </c>
      <c r="D290" s="9">
        <v>0</v>
      </c>
      <c r="E290" s="60">
        <v>2750000</v>
      </c>
    </row>
    <row r="291" spans="1:5" x14ac:dyDescent="0.2">
      <c r="A291" s="20" t="s">
        <v>69</v>
      </c>
      <c r="B291" s="56">
        <v>1100</v>
      </c>
      <c r="C291" s="10">
        <v>1100</v>
      </c>
      <c r="D291" s="10">
        <v>0</v>
      </c>
      <c r="E291" s="61">
        <f>SUM(E290)</f>
        <v>2750000</v>
      </c>
    </row>
    <row r="292" spans="1:5" x14ac:dyDescent="0.2">
      <c r="A292" s="62" t="s">
        <v>5</v>
      </c>
      <c r="B292" s="63">
        <v>1100</v>
      </c>
      <c r="C292" s="10">
        <v>1100</v>
      </c>
      <c r="D292" s="10">
        <v>0</v>
      </c>
      <c r="E292" s="64">
        <f>E291</f>
        <v>2750000</v>
      </c>
    </row>
    <row r="293" spans="1:5" ht="15" x14ac:dyDescent="0.2">
      <c r="A293" s="183" t="s">
        <v>305</v>
      </c>
      <c r="B293" s="184"/>
      <c r="C293" s="184"/>
      <c r="D293" s="184"/>
      <c r="E293" s="185"/>
    </row>
    <row r="294" spans="1:5" ht="25.5" x14ac:dyDescent="0.2">
      <c r="A294" s="2" t="s">
        <v>251</v>
      </c>
      <c r="B294" s="9">
        <v>14400</v>
      </c>
      <c r="C294" s="9">
        <v>13200</v>
      </c>
      <c r="D294" s="9">
        <v>1200</v>
      </c>
      <c r="E294" s="60">
        <v>8409600</v>
      </c>
    </row>
    <row r="295" spans="1:5" x14ac:dyDescent="0.2">
      <c r="A295" s="20" t="s">
        <v>36</v>
      </c>
      <c r="B295" s="56">
        <v>14400</v>
      </c>
      <c r="C295" s="10">
        <v>13200</v>
      </c>
      <c r="D295" s="10">
        <v>1200</v>
      </c>
      <c r="E295" s="61">
        <f>SUM(E294)</f>
        <v>8409600</v>
      </c>
    </row>
    <row r="296" spans="1:5" ht="38.25" x14ac:dyDescent="0.2">
      <c r="A296" s="2" t="s">
        <v>267</v>
      </c>
      <c r="B296" s="9">
        <v>25532</v>
      </c>
      <c r="C296" s="9">
        <v>15575</v>
      </c>
      <c r="D296" s="9">
        <v>9957</v>
      </c>
      <c r="E296" s="60">
        <v>14910688</v>
      </c>
    </row>
    <row r="297" spans="1:5" ht="25.5" x14ac:dyDescent="0.2">
      <c r="A297" s="2" t="s">
        <v>290</v>
      </c>
      <c r="B297" s="9">
        <v>10000</v>
      </c>
      <c r="C297" s="9">
        <v>10000</v>
      </c>
      <c r="D297" s="9">
        <v>0</v>
      </c>
      <c r="E297" s="60">
        <v>5840000</v>
      </c>
    </row>
    <row r="298" spans="1:5" ht="38.25" x14ac:dyDescent="0.2">
      <c r="A298" s="2" t="s">
        <v>219</v>
      </c>
      <c r="B298" s="9">
        <v>49400</v>
      </c>
      <c r="C298" s="9">
        <v>49400</v>
      </c>
      <c r="D298" s="9">
        <v>0</v>
      </c>
      <c r="E298" s="60">
        <v>28849600</v>
      </c>
    </row>
    <row r="299" spans="1:5" ht="51" x14ac:dyDescent="0.2">
      <c r="A299" s="2" t="s">
        <v>220</v>
      </c>
      <c r="B299" s="9">
        <v>25000</v>
      </c>
      <c r="C299" s="9">
        <v>24800</v>
      </c>
      <c r="D299" s="9">
        <v>200</v>
      </c>
      <c r="E299" s="60">
        <v>14600000</v>
      </c>
    </row>
    <row r="300" spans="1:5" x14ac:dyDescent="0.2">
      <c r="A300" s="20" t="s">
        <v>49</v>
      </c>
      <c r="B300" s="56">
        <v>109932</v>
      </c>
      <c r="C300" s="10">
        <v>99775</v>
      </c>
      <c r="D300" s="10">
        <v>10157</v>
      </c>
      <c r="E300" s="61">
        <f>SUM(E296:E299)</f>
        <v>64200288</v>
      </c>
    </row>
    <row r="301" spans="1:5" ht="38.25" x14ac:dyDescent="0.2">
      <c r="A301" s="2" t="s">
        <v>268</v>
      </c>
      <c r="B301" s="9">
        <v>1590</v>
      </c>
      <c r="C301" s="9">
        <v>1290</v>
      </c>
      <c r="D301" s="9">
        <v>300</v>
      </c>
      <c r="E301" s="60">
        <v>928560</v>
      </c>
    </row>
    <row r="302" spans="1:5" ht="51" x14ac:dyDescent="0.2">
      <c r="A302" s="2" t="s">
        <v>269</v>
      </c>
      <c r="B302" s="9">
        <v>27284</v>
      </c>
      <c r="C302" s="9">
        <v>21284</v>
      </c>
      <c r="D302" s="9">
        <v>6000</v>
      </c>
      <c r="E302" s="60">
        <v>15933856</v>
      </c>
    </row>
    <row r="303" spans="1:5" x14ac:dyDescent="0.2">
      <c r="A303" s="20" t="s">
        <v>52</v>
      </c>
      <c r="B303" s="56">
        <v>28874</v>
      </c>
      <c r="C303" s="10">
        <v>22574</v>
      </c>
      <c r="D303" s="10">
        <v>6300</v>
      </c>
      <c r="E303" s="61">
        <f>SUM(E301:E302)</f>
        <v>16862416</v>
      </c>
    </row>
    <row r="304" spans="1:5" ht="38.25" x14ac:dyDescent="0.2">
      <c r="A304" s="2" t="s">
        <v>230</v>
      </c>
      <c r="B304" s="9">
        <v>50300</v>
      </c>
      <c r="C304" s="9">
        <v>50000</v>
      </c>
      <c r="D304" s="9">
        <v>300</v>
      </c>
      <c r="E304" s="60">
        <v>29375200</v>
      </c>
    </row>
    <row r="305" spans="1:5" ht="51" x14ac:dyDescent="0.2">
      <c r="A305" s="2" t="s">
        <v>271</v>
      </c>
      <c r="B305" s="9">
        <v>36000</v>
      </c>
      <c r="C305" s="9">
        <v>30000</v>
      </c>
      <c r="D305" s="9">
        <v>6000</v>
      </c>
      <c r="E305" s="60">
        <v>21024000</v>
      </c>
    </row>
    <row r="306" spans="1:5" ht="25.5" x14ac:dyDescent="0.2">
      <c r="A306" s="2" t="s">
        <v>214</v>
      </c>
      <c r="B306" s="9">
        <v>36300</v>
      </c>
      <c r="C306" s="9">
        <v>35400</v>
      </c>
      <c r="D306" s="9">
        <v>900</v>
      </c>
      <c r="E306" s="60">
        <v>21199200</v>
      </c>
    </row>
    <row r="307" spans="1:5" x14ac:dyDescent="0.2">
      <c r="A307" s="20" t="s">
        <v>69</v>
      </c>
      <c r="B307" s="56">
        <v>122600</v>
      </c>
      <c r="C307" s="10">
        <v>115400</v>
      </c>
      <c r="D307" s="10">
        <v>7200</v>
      </c>
      <c r="E307" s="61">
        <f>SUM(E304:E306)</f>
        <v>71598400</v>
      </c>
    </row>
    <row r="308" spans="1:5" ht="51" x14ac:dyDescent="0.2">
      <c r="A308" s="2" t="s">
        <v>231</v>
      </c>
      <c r="B308" s="9">
        <v>15000</v>
      </c>
      <c r="C308" s="9">
        <v>13000</v>
      </c>
      <c r="D308" s="9">
        <v>2000</v>
      </c>
      <c r="E308" s="60">
        <v>8760000</v>
      </c>
    </row>
    <row r="309" spans="1:5" ht="51" x14ac:dyDescent="0.2">
      <c r="A309" s="2" t="s">
        <v>272</v>
      </c>
      <c r="B309" s="9">
        <v>1600</v>
      </c>
      <c r="C309" s="9">
        <v>1600</v>
      </c>
      <c r="D309" s="9">
        <v>0</v>
      </c>
      <c r="E309" s="60">
        <v>934400</v>
      </c>
    </row>
    <row r="310" spans="1:5" x14ac:dyDescent="0.2">
      <c r="A310" s="20" t="s">
        <v>73</v>
      </c>
      <c r="B310" s="56">
        <v>16600</v>
      </c>
      <c r="C310" s="10">
        <v>14600</v>
      </c>
      <c r="D310" s="10">
        <v>2000</v>
      </c>
      <c r="E310" s="61">
        <f>SUM(E308:E309)</f>
        <v>9694400</v>
      </c>
    </row>
    <row r="311" spans="1:5" ht="25.5" x14ac:dyDescent="0.2">
      <c r="A311" s="2" t="s">
        <v>296</v>
      </c>
      <c r="B311" s="9">
        <v>10000</v>
      </c>
      <c r="C311" s="9">
        <v>10000</v>
      </c>
      <c r="D311" s="9">
        <v>0</v>
      </c>
      <c r="E311" s="60">
        <v>5840000</v>
      </c>
    </row>
    <row r="312" spans="1:5" ht="38.25" x14ac:dyDescent="0.2">
      <c r="A312" s="2" t="s">
        <v>306</v>
      </c>
      <c r="B312" s="9">
        <v>10</v>
      </c>
      <c r="C312" s="9">
        <v>10</v>
      </c>
      <c r="D312" s="9">
        <v>0</v>
      </c>
      <c r="E312" s="60">
        <v>5840</v>
      </c>
    </row>
    <row r="313" spans="1:5" x14ac:dyDescent="0.2">
      <c r="A313" s="20" t="s">
        <v>94</v>
      </c>
      <c r="B313" s="56">
        <v>10010</v>
      </c>
      <c r="C313" s="10">
        <v>10010</v>
      </c>
      <c r="D313" s="10">
        <v>0</v>
      </c>
      <c r="E313" s="61">
        <f>SUM(E311:E312)</f>
        <v>5845840</v>
      </c>
    </row>
    <row r="314" spans="1:5" x14ac:dyDescent="0.2">
      <c r="A314" s="62" t="s">
        <v>5</v>
      </c>
      <c r="B314" s="63">
        <v>302416</v>
      </c>
      <c r="C314" s="10">
        <v>275559</v>
      </c>
      <c r="D314" s="10">
        <v>26857</v>
      </c>
      <c r="E314" s="64">
        <f>E295+E300+E303+E307+E310+E313</f>
        <v>176610944</v>
      </c>
    </row>
    <row r="315" spans="1:5" ht="30" customHeight="1" x14ac:dyDescent="0.2">
      <c r="A315" s="183" t="s">
        <v>307</v>
      </c>
      <c r="B315" s="184"/>
      <c r="C315" s="184"/>
      <c r="D315" s="184"/>
      <c r="E315" s="185"/>
    </row>
    <row r="316" spans="1:5" ht="38.25" x14ac:dyDescent="0.2">
      <c r="A316" s="2" t="s">
        <v>219</v>
      </c>
      <c r="B316" s="9">
        <v>2469</v>
      </c>
      <c r="C316" s="9">
        <v>2469</v>
      </c>
      <c r="D316" s="9">
        <v>0</v>
      </c>
      <c r="E316" s="60">
        <v>3876330</v>
      </c>
    </row>
    <row r="317" spans="1:5" x14ac:dyDescent="0.2">
      <c r="A317" s="20" t="s">
        <v>49</v>
      </c>
      <c r="B317" s="56">
        <v>2469</v>
      </c>
      <c r="C317" s="10">
        <v>2469</v>
      </c>
      <c r="D317" s="10">
        <v>0</v>
      </c>
      <c r="E317" s="61">
        <f>SUM(E316)</f>
        <v>3876330</v>
      </c>
    </row>
    <row r="318" spans="1:5" ht="51" x14ac:dyDescent="0.2">
      <c r="A318" s="2" t="s">
        <v>269</v>
      </c>
      <c r="B318" s="9">
        <v>203</v>
      </c>
      <c r="C318" s="9">
        <v>200</v>
      </c>
      <c r="D318" s="9">
        <v>3</v>
      </c>
      <c r="E318" s="60">
        <v>318710</v>
      </c>
    </row>
    <row r="319" spans="1:5" x14ac:dyDescent="0.2">
      <c r="A319" s="20" t="s">
        <v>52</v>
      </c>
      <c r="B319" s="56">
        <v>203</v>
      </c>
      <c r="C319" s="10">
        <v>200</v>
      </c>
      <c r="D319" s="10">
        <v>3</v>
      </c>
      <c r="E319" s="61">
        <f>SUM(E318)</f>
        <v>318710</v>
      </c>
    </row>
    <row r="320" spans="1:5" ht="51" x14ac:dyDescent="0.2">
      <c r="A320" s="2" t="s">
        <v>271</v>
      </c>
      <c r="B320" s="9">
        <v>250</v>
      </c>
      <c r="C320" s="9">
        <v>0</v>
      </c>
      <c r="D320" s="9">
        <v>250</v>
      </c>
      <c r="E320" s="60">
        <v>392500</v>
      </c>
    </row>
    <row r="321" spans="1:5" x14ac:dyDescent="0.2">
      <c r="A321" s="20" t="s">
        <v>69</v>
      </c>
      <c r="B321" s="56">
        <v>250</v>
      </c>
      <c r="C321" s="10">
        <v>0</v>
      </c>
      <c r="D321" s="10">
        <v>250</v>
      </c>
      <c r="E321" s="61">
        <f>SUM(E320)</f>
        <v>392500</v>
      </c>
    </row>
    <row r="322" spans="1:5" ht="51" x14ac:dyDescent="0.2">
      <c r="A322" s="2" t="s">
        <v>231</v>
      </c>
      <c r="B322" s="9">
        <v>666</v>
      </c>
      <c r="C322" s="9">
        <v>656</v>
      </c>
      <c r="D322" s="9">
        <v>10</v>
      </c>
      <c r="E322" s="60">
        <v>1045620</v>
      </c>
    </row>
    <row r="323" spans="1:5" ht="51" x14ac:dyDescent="0.2">
      <c r="A323" s="2" t="s">
        <v>272</v>
      </c>
      <c r="B323" s="9">
        <v>50</v>
      </c>
      <c r="C323" s="9">
        <v>50</v>
      </c>
      <c r="D323" s="9">
        <v>0</v>
      </c>
      <c r="E323" s="60">
        <v>78500</v>
      </c>
    </row>
    <row r="324" spans="1:5" x14ac:dyDescent="0.2">
      <c r="A324" s="20" t="s">
        <v>73</v>
      </c>
      <c r="B324" s="56">
        <v>716</v>
      </c>
      <c r="C324" s="10">
        <v>706</v>
      </c>
      <c r="D324" s="10">
        <v>10</v>
      </c>
      <c r="E324" s="61">
        <f>SUM(E322:E323)</f>
        <v>1124120</v>
      </c>
    </row>
    <row r="325" spans="1:5" x14ac:dyDescent="0.2">
      <c r="A325" s="62" t="s">
        <v>5</v>
      </c>
      <c r="B325" s="63">
        <v>3638</v>
      </c>
      <c r="C325" s="10">
        <v>3375</v>
      </c>
      <c r="D325" s="10">
        <v>263</v>
      </c>
      <c r="E325" s="64">
        <f>E317+E319+E321+E324</f>
        <v>5711660</v>
      </c>
    </row>
    <row r="326" spans="1:5" ht="35.25" customHeight="1" x14ac:dyDescent="0.2">
      <c r="A326" s="183" t="s">
        <v>308</v>
      </c>
      <c r="B326" s="184"/>
      <c r="C326" s="184"/>
      <c r="D326" s="184"/>
      <c r="E326" s="185"/>
    </row>
    <row r="327" spans="1:5" ht="38.25" x14ac:dyDescent="0.2">
      <c r="A327" s="2" t="s">
        <v>219</v>
      </c>
      <c r="B327" s="9">
        <v>1571</v>
      </c>
      <c r="C327" s="9">
        <v>1571</v>
      </c>
      <c r="D327" s="9">
        <v>0</v>
      </c>
      <c r="E327" s="60">
        <v>3149996.39</v>
      </c>
    </row>
    <row r="328" spans="1:5" x14ac:dyDescent="0.2">
      <c r="A328" s="20" t="s">
        <v>49</v>
      </c>
      <c r="B328" s="56">
        <v>1571</v>
      </c>
      <c r="C328" s="10">
        <v>1571</v>
      </c>
      <c r="D328" s="10">
        <v>0</v>
      </c>
      <c r="E328" s="61">
        <f>SUM(E327)</f>
        <v>3149996.39</v>
      </c>
    </row>
    <row r="329" spans="1:5" ht="51" x14ac:dyDescent="0.2">
      <c r="A329" s="2" t="s">
        <v>269</v>
      </c>
      <c r="B329" s="9">
        <v>200</v>
      </c>
      <c r="C329" s="9">
        <v>200</v>
      </c>
      <c r="D329" s="9">
        <v>0</v>
      </c>
      <c r="E329" s="60">
        <v>401018</v>
      </c>
    </row>
    <row r="330" spans="1:5" x14ac:dyDescent="0.2">
      <c r="A330" s="20" t="s">
        <v>52</v>
      </c>
      <c r="B330" s="56">
        <v>200</v>
      </c>
      <c r="C330" s="10">
        <v>200</v>
      </c>
      <c r="D330" s="10">
        <v>0</v>
      </c>
      <c r="E330" s="61">
        <f>SUM(E329)</f>
        <v>401018</v>
      </c>
    </row>
    <row r="331" spans="1:5" ht="51" x14ac:dyDescent="0.2">
      <c r="A331" s="2" t="s">
        <v>271</v>
      </c>
      <c r="B331" s="9">
        <v>150</v>
      </c>
      <c r="C331" s="9">
        <v>0</v>
      </c>
      <c r="D331" s="9">
        <v>150</v>
      </c>
      <c r="E331" s="60">
        <v>300763.5</v>
      </c>
    </row>
    <row r="332" spans="1:5" ht="38.25" x14ac:dyDescent="0.2">
      <c r="A332" s="2" t="s">
        <v>279</v>
      </c>
      <c r="B332" s="9">
        <v>1825</v>
      </c>
      <c r="C332" s="9">
        <v>1825</v>
      </c>
      <c r="D332" s="9">
        <v>0</v>
      </c>
      <c r="E332" s="60">
        <v>3659289.2500000005</v>
      </c>
    </row>
    <row r="333" spans="1:5" x14ac:dyDescent="0.2">
      <c r="A333" s="20" t="s">
        <v>69</v>
      </c>
      <c r="B333" s="56">
        <v>1975</v>
      </c>
      <c r="C333" s="10">
        <v>1825</v>
      </c>
      <c r="D333" s="10">
        <v>150</v>
      </c>
      <c r="E333" s="61">
        <f>SUM(E331:E332)</f>
        <v>3960052.7500000005</v>
      </c>
    </row>
    <row r="334" spans="1:5" ht="51" x14ac:dyDescent="0.2">
      <c r="A334" s="2" t="s">
        <v>231</v>
      </c>
      <c r="B334" s="9">
        <v>666</v>
      </c>
      <c r="C334" s="9">
        <v>656</v>
      </c>
      <c r="D334" s="9">
        <v>10</v>
      </c>
      <c r="E334" s="60">
        <v>1335389.94</v>
      </c>
    </row>
    <row r="335" spans="1:5" ht="51" x14ac:dyDescent="0.2">
      <c r="A335" s="2" t="s">
        <v>272</v>
      </c>
      <c r="B335" s="9">
        <v>1000</v>
      </c>
      <c r="C335" s="9">
        <v>1000</v>
      </c>
      <c r="D335" s="9">
        <v>0</v>
      </c>
      <c r="E335" s="60">
        <v>2005090</v>
      </c>
    </row>
    <row r="336" spans="1:5" x14ac:dyDescent="0.2">
      <c r="A336" s="20" t="s">
        <v>73</v>
      </c>
      <c r="B336" s="56">
        <v>1666</v>
      </c>
      <c r="C336" s="10">
        <v>1656</v>
      </c>
      <c r="D336" s="10">
        <v>10</v>
      </c>
      <c r="E336" s="61">
        <f>SUM(E334:E335)</f>
        <v>3340479.94</v>
      </c>
    </row>
    <row r="337" spans="1:5" x14ac:dyDescent="0.2">
      <c r="A337" s="62" t="s">
        <v>5</v>
      </c>
      <c r="B337" s="63">
        <v>5412</v>
      </c>
      <c r="C337" s="10">
        <v>5252</v>
      </c>
      <c r="D337" s="10">
        <v>160</v>
      </c>
      <c r="E337" s="64">
        <f>E328+E330+E333+E336</f>
        <v>10851547.08</v>
      </c>
    </row>
    <row r="338" spans="1:5" ht="31.5" customHeight="1" x14ac:dyDescent="0.2">
      <c r="A338" s="183" t="s">
        <v>309</v>
      </c>
      <c r="B338" s="184"/>
      <c r="C338" s="184"/>
      <c r="D338" s="184"/>
      <c r="E338" s="185"/>
    </row>
    <row r="339" spans="1:5" ht="38.25" x14ac:dyDescent="0.2">
      <c r="A339" s="2" t="s">
        <v>219</v>
      </c>
      <c r="B339" s="9">
        <v>449</v>
      </c>
      <c r="C339" s="9">
        <v>449</v>
      </c>
      <c r="D339" s="9">
        <v>0</v>
      </c>
      <c r="E339" s="60">
        <v>1092866</v>
      </c>
    </row>
    <row r="340" spans="1:5" x14ac:dyDescent="0.2">
      <c r="A340" s="20" t="s">
        <v>49</v>
      </c>
      <c r="B340" s="56">
        <v>449</v>
      </c>
      <c r="C340" s="10">
        <v>449</v>
      </c>
      <c r="D340" s="10">
        <v>0</v>
      </c>
      <c r="E340" s="61">
        <f>SUM(E339)</f>
        <v>1092866</v>
      </c>
    </row>
    <row r="341" spans="1:5" ht="51" x14ac:dyDescent="0.2">
      <c r="A341" s="2" t="s">
        <v>269</v>
      </c>
      <c r="B341" s="9">
        <v>200</v>
      </c>
      <c r="C341" s="9">
        <v>200</v>
      </c>
      <c r="D341" s="9">
        <v>0</v>
      </c>
      <c r="E341" s="60">
        <v>486800</v>
      </c>
    </row>
    <row r="342" spans="1:5" x14ac:dyDescent="0.2">
      <c r="A342" s="20" t="s">
        <v>52</v>
      </c>
      <c r="B342" s="56">
        <v>200</v>
      </c>
      <c r="C342" s="10">
        <v>200</v>
      </c>
      <c r="D342" s="10">
        <v>0</v>
      </c>
      <c r="E342" s="61">
        <f>SUM(E341)</f>
        <v>486800</v>
      </c>
    </row>
    <row r="343" spans="1:5" ht="51" x14ac:dyDescent="0.2">
      <c r="A343" s="2" t="s">
        <v>271</v>
      </c>
      <c r="B343" s="9">
        <v>100</v>
      </c>
      <c r="C343" s="9">
        <v>0</v>
      </c>
      <c r="D343" s="9">
        <v>100</v>
      </c>
      <c r="E343" s="60">
        <v>243400</v>
      </c>
    </row>
    <row r="344" spans="1:5" ht="38.25" x14ac:dyDescent="0.2">
      <c r="A344" s="2" t="s">
        <v>279</v>
      </c>
      <c r="B344" s="9">
        <v>1825</v>
      </c>
      <c r="C344" s="9">
        <v>1825</v>
      </c>
      <c r="D344" s="9">
        <v>0</v>
      </c>
      <c r="E344" s="60">
        <v>4442050</v>
      </c>
    </row>
    <row r="345" spans="1:5" ht="25.5" x14ac:dyDescent="0.2">
      <c r="A345" s="2" t="s">
        <v>214</v>
      </c>
      <c r="B345" s="9">
        <v>5000</v>
      </c>
      <c r="C345" s="9">
        <v>5000</v>
      </c>
      <c r="D345" s="9">
        <v>0</v>
      </c>
      <c r="E345" s="60">
        <v>12170000</v>
      </c>
    </row>
    <row r="346" spans="1:5" x14ac:dyDescent="0.2">
      <c r="A346" s="20" t="s">
        <v>69</v>
      </c>
      <c r="B346" s="56">
        <v>6925</v>
      </c>
      <c r="C346" s="10">
        <v>6825</v>
      </c>
      <c r="D346" s="10">
        <v>100</v>
      </c>
      <c r="E346" s="61">
        <f>SUM(E343:E345)</f>
        <v>16855450</v>
      </c>
    </row>
    <row r="347" spans="1:5" ht="51" x14ac:dyDescent="0.2">
      <c r="A347" s="2" t="s">
        <v>231</v>
      </c>
      <c r="B347" s="9">
        <v>668</v>
      </c>
      <c r="C347" s="9">
        <v>658</v>
      </c>
      <c r="D347" s="9">
        <v>10</v>
      </c>
      <c r="E347" s="60">
        <v>1625912</v>
      </c>
    </row>
    <row r="348" spans="1:5" ht="51" x14ac:dyDescent="0.2">
      <c r="A348" s="2" t="s">
        <v>272</v>
      </c>
      <c r="B348" s="9">
        <v>100</v>
      </c>
      <c r="C348" s="9">
        <v>100</v>
      </c>
      <c r="D348" s="9">
        <v>0</v>
      </c>
      <c r="E348" s="60">
        <v>243400</v>
      </c>
    </row>
    <row r="349" spans="1:5" x14ac:dyDescent="0.2">
      <c r="A349" s="20" t="s">
        <v>73</v>
      </c>
      <c r="B349" s="56">
        <v>768</v>
      </c>
      <c r="C349" s="10">
        <v>758</v>
      </c>
      <c r="D349" s="10">
        <v>10</v>
      </c>
      <c r="E349" s="61">
        <f>SUM(E347:E348)</f>
        <v>1869312</v>
      </c>
    </row>
    <row r="350" spans="1:5" x14ac:dyDescent="0.2">
      <c r="A350" s="62" t="s">
        <v>5</v>
      </c>
      <c r="B350" s="63">
        <v>8342</v>
      </c>
      <c r="C350" s="10">
        <v>8232</v>
      </c>
      <c r="D350" s="10">
        <v>110</v>
      </c>
      <c r="E350" s="64">
        <f>E340+E342+E346+E349</f>
        <v>20304428</v>
      </c>
    </row>
    <row r="351" spans="1:5" ht="15" x14ac:dyDescent="0.2">
      <c r="A351" s="183" t="s">
        <v>310</v>
      </c>
      <c r="B351" s="184"/>
      <c r="C351" s="184"/>
      <c r="D351" s="184"/>
      <c r="E351" s="185"/>
    </row>
    <row r="352" spans="1:5" ht="25.5" x14ac:dyDescent="0.2">
      <c r="A352" s="2" t="s">
        <v>217</v>
      </c>
      <c r="B352" s="9">
        <v>17885</v>
      </c>
      <c r="C352" s="9">
        <v>17885</v>
      </c>
      <c r="D352" s="9">
        <v>0</v>
      </c>
      <c r="E352" s="60">
        <v>75438930</v>
      </c>
    </row>
    <row r="353" spans="1:5" x14ac:dyDescent="0.2">
      <c r="A353" s="20" t="s">
        <v>94</v>
      </c>
      <c r="B353" s="56">
        <v>17885</v>
      </c>
      <c r="C353" s="10">
        <v>17885</v>
      </c>
      <c r="D353" s="10">
        <v>0</v>
      </c>
      <c r="E353" s="61">
        <f>SUM(E352)</f>
        <v>75438930</v>
      </c>
    </row>
    <row r="354" spans="1:5" x14ac:dyDescent="0.2">
      <c r="A354" s="62" t="s">
        <v>5</v>
      </c>
      <c r="B354" s="63">
        <v>17885</v>
      </c>
      <c r="C354" s="10">
        <v>17885</v>
      </c>
      <c r="D354" s="10">
        <v>0</v>
      </c>
      <c r="E354" s="64">
        <f>E353</f>
        <v>75438930</v>
      </c>
    </row>
    <row r="355" spans="1:5" ht="19.5" customHeight="1" x14ac:dyDescent="0.2">
      <c r="A355" s="183" t="s">
        <v>311</v>
      </c>
      <c r="B355" s="184"/>
      <c r="C355" s="184"/>
      <c r="D355" s="184"/>
      <c r="E355" s="185"/>
    </row>
    <row r="356" spans="1:5" ht="51" x14ac:dyDescent="0.2">
      <c r="A356" s="2" t="s">
        <v>271</v>
      </c>
      <c r="B356" s="9">
        <v>180</v>
      </c>
      <c r="C356" s="9">
        <v>0</v>
      </c>
      <c r="D356" s="9">
        <v>180</v>
      </c>
      <c r="E356" s="60">
        <v>941457.59999999986</v>
      </c>
    </row>
    <row r="357" spans="1:5" x14ac:dyDescent="0.2">
      <c r="A357" s="20" t="s">
        <v>69</v>
      </c>
      <c r="B357" s="56">
        <v>180</v>
      </c>
      <c r="C357" s="10">
        <v>0</v>
      </c>
      <c r="D357" s="10">
        <v>180</v>
      </c>
      <c r="E357" s="61">
        <f>SUM(E356)</f>
        <v>941457.59999999986</v>
      </c>
    </row>
    <row r="358" spans="1:5" ht="25.5" x14ac:dyDescent="0.2">
      <c r="A358" s="2" t="s">
        <v>217</v>
      </c>
      <c r="B358" s="9">
        <v>12045</v>
      </c>
      <c r="C358" s="9">
        <v>12045</v>
      </c>
      <c r="D358" s="9">
        <v>0</v>
      </c>
      <c r="E358" s="60">
        <v>62999204.400000006</v>
      </c>
    </row>
    <row r="359" spans="1:5" x14ac:dyDescent="0.2">
      <c r="A359" s="20" t="s">
        <v>94</v>
      </c>
      <c r="B359" s="56">
        <v>12045</v>
      </c>
      <c r="C359" s="10">
        <v>12045</v>
      </c>
      <c r="D359" s="10">
        <v>0</v>
      </c>
      <c r="E359" s="61">
        <f>SUM(E358)</f>
        <v>62999204.400000006</v>
      </c>
    </row>
    <row r="360" spans="1:5" x14ac:dyDescent="0.2">
      <c r="A360" s="62" t="s">
        <v>5</v>
      </c>
      <c r="B360" s="63">
        <v>12225</v>
      </c>
      <c r="C360" s="10">
        <v>12045</v>
      </c>
      <c r="D360" s="10">
        <v>180</v>
      </c>
      <c r="E360" s="64">
        <f>E357+E359</f>
        <v>63940662.000000007</v>
      </c>
    </row>
    <row r="361" spans="1:5" ht="17.25" customHeight="1" x14ac:dyDescent="0.2">
      <c r="A361" s="183" t="s">
        <v>312</v>
      </c>
      <c r="B361" s="184"/>
      <c r="C361" s="184"/>
      <c r="D361" s="184"/>
      <c r="E361" s="185"/>
    </row>
    <row r="362" spans="1:5" ht="51" x14ac:dyDescent="0.2">
      <c r="A362" s="2" t="s">
        <v>272</v>
      </c>
      <c r="B362" s="9">
        <v>1000</v>
      </c>
      <c r="C362" s="9">
        <v>1000</v>
      </c>
      <c r="D362" s="9">
        <v>0</v>
      </c>
      <c r="E362" s="60">
        <v>31435000</v>
      </c>
    </row>
    <row r="363" spans="1:5" x14ac:dyDescent="0.2">
      <c r="A363" s="20" t="s">
        <v>73</v>
      </c>
      <c r="B363" s="56">
        <v>1000</v>
      </c>
      <c r="C363" s="10">
        <v>1000</v>
      </c>
      <c r="D363" s="10">
        <v>0</v>
      </c>
      <c r="E363" s="61">
        <f>SUM(E362)</f>
        <v>31435000</v>
      </c>
    </row>
    <row r="364" spans="1:5" ht="25.5" x14ac:dyDescent="0.2">
      <c r="A364" s="2" t="s">
        <v>313</v>
      </c>
      <c r="B364" s="9">
        <v>100</v>
      </c>
      <c r="C364" s="9">
        <v>100</v>
      </c>
      <c r="D364" s="9">
        <v>0</v>
      </c>
      <c r="E364" s="60">
        <v>3143500</v>
      </c>
    </row>
    <row r="365" spans="1:5" ht="25.5" x14ac:dyDescent="0.2">
      <c r="A365" s="2" t="s">
        <v>314</v>
      </c>
      <c r="B365" s="9">
        <v>100</v>
      </c>
      <c r="C365" s="9">
        <v>100</v>
      </c>
      <c r="D365" s="9">
        <v>0</v>
      </c>
      <c r="E365" s="60">
        <v>3143500</v>
      </c>
    </row>
    <row r="366" spans="1:5" x14ac:dyDescent="0.2">
      <c r="A366" s="20" t="s">
        <v>94</v>
      </c>
      <c r="B366" s="56">
        <v>200</v>
      </c>
      <c r="C366" s="10">
        <v>200</v>
      </c>
      <c r="D366" s="10">
        <v>0</v>
      </c>
      <c r="E366" s="61">
        <f>SUM(E364:E365)</f>
        <v>6287000</v>
      </c>
    </row>
    <row r="367" spans="1:5" x14ac:dyDescent="0.2">
      <c r="A367" s="62" t="s">
        <v>5</v>
      </c>
      <c r="B367" s="63">
        <v>1200</v>
      </c>
      <c r="C367" s="10">
        <v>1200</v>
      </c>
      <c r="D367" s="10">
        <v>0</v>
      </c>
      <c r="E367" s="64">
        <f>E363+E366</f>
        <v>37722000</v>
      </c>
    </row>
    <row r="368" spans="1:5" ht="34.5" customHeight="1" x14ac:dyDescent="0.2">
      <c r="A368" s="183" t="s">
        <v>315</v>
      </c>
      <c r="B368" s="184"/>
      <c r="C368" s="184"/>
      <c r="D368" s="184"/>
      <c r="E368" s="185"/>
    </row>
    <row r="369" spans="1:5" ht="38.25" x14ac:dyDescent="0.2">
      <c r="A369" s="2" t="s">
        <v>267</v>
      </c>
      <c r="B369" s="9">
        <v>4950</v>
      </c>
      <c r="C369" s="9">
        <v>4950</v>
      </c>
      <c r="D369" s="9">
        <v>0</v>
      </c>
      <c r="E369" s="60">
        <v>3357981</v>
      </c>
    </row>
    <row r="370" spans="1:5" x14ac:dyDescent="0.2">
      <c r="A370" s="20" t="s">
        <v>49</v>
      </c>
      <c r="B370" s="56">
        <v>4950</v>
      </c>
      <c r="C370" s="10">
        <v>4950</v>
      </c>
      <c r="D370" s="10">
        <v>0</v>
      </c>
      <c r="E370" s="61">
        <f>SUM(E369)</f>
        <v>3357981</v>
      </c>
    </row>
    <row r="371" spans="1:5" ht="38.25" x14ac:dyDescent="0.2">
      <c r="A371" s="2" t="s">
        <v>268</v>
      </c>
      <c r="B371" s="9">
        <v>40</v>
      </c>
      <c r="C371" s="9">
        <v>40</v>
      </c>
      <c r="D371" s="9">
        <v>0</v>
      </c>
      <c r="E371" s="60">
        <v>27135.199999999997</v>
      </c>
    </row>
    <row r="372" spans="1:5" ht="51" x14ac:dyDescent="0.2">
      <c r="A372" s="2" t="s">
        <v>269</v>
      </c>
      <c r="B372" s="9">
        <v>2060</v>
      </c>
      <c r="C372" s="9">
        <v>2060</v>
      </c>
      <c r="D372" s="9">
        <v>0</v>
      </c>
      <c r="E372" s="60">
        <v>1397462.8</v>
      </c>
    </row>
    <row r="373" spans="1:5" x14ac:dyDescent="0.2">
      <c r="A373" s="20" t="s">
        <v>52</v>
      </c>
      <c r="B373" s="56">
        <v>2100</v>
      </c>
      <c r="C373" s="10">
        <v>2100</v>
      </c>
      <c r="D373" s="10">
        <v>0</v>
      </c>
      <c r="E373" s="61">
        <f>SUM(E371:E372)</f>
        <v>1424598</v>
      </c>
    </row>
    <row r="374" spans="1:5" ht="51" x14ac:dyDescent="0.2">
      <c r="A374" s="2" t="s">
        <v>271</v>
      </c>
      <c r="B374" s="9">
        <v>5600</v>
      </c>
      <c r="C374" s="9">
        <v>5600</v>
      </c>
      <c r="D374" s="9">
        <v>0</v>
      </c>
      <c r="E374" s="60">
        <v>3798928</v>
      </c>
    </row>
    <row r="375" spans="1:5" ht="25.5" x14ac:dyDescent="0.2">
      <c r="A375" s="2" t="s">
        <v>214</v>
      </c>
      <c r="B375" s="9">
        <v>5800</v>
      </c>
      <c r="C375" s="9">
        <v>5800</v>
      </c>
      <c r="D375" s="9">
        <v>0</v>
      </c>
      <c r="E375" s="60">
        <v>3934604</v>
      </c>
    </row>
    <row r="376" spans="1:5" x14ac:dyDescent="0.2">
      <c r="A376" s="20" t="s">
        <v>69</v>
      </c>
      <c r="B376" s="56">
        <v>11400</v>
      </c>
      <c r="C376" s="10">
        <v>11400</v>
      </c>
      <c r="D376" s="10">
        <v>0</v>
      </c>
      <c r="E376" s="61">
        <f>SUM(E374:E375)</f>
        <v>7733532</v>
      </c>
    </row>
    <row r="377" spans="1:5" x14ac:dyDescent="0.2">
      <c r="A377" s="62" t="s">
        <v>5</v>
      </c>
      <c r="B377" s="63">
        <v>18450</v>
      </c>
      <c r="C377" s="10">
        <v>18450</v>
      </c>
      <c r="D377" s="10">
        <v>0</v>
      </c>
      <c r="E377" s="64">
        <f>E370+E373+E376</f>
        <v>12516111</v>
      </c>
    </row>
    <row r="378" spans="1:5" ht="30.75" customHeight="1" x14ac:dyDescent="0.2">
      <c r="A378" s="183" t="s">
        <v>316</v>
      </c>
      <c r="B378" s="184"/>
      <c r="C378" s="184"/>
      <c r="D378" s="184"/>
      <c r="E378" s="185"/>
    </row>
    <row r="379" spans="1:5" ht="25.5" x14ac:dyDescent="0.2">
      <c r="A379" s="2" t="s">
        <v>240</v>
      </c>
      <c r="B379" s="9">
        <v>321</v>
      </c>
      <c r="C379" s="9">
        <v>321</v>
      </c>
      <c r="D379" s="9">
        <v>0</v>
      </c>
      <c r="E379" s="60">
        <v>225342</v>
      </c>
    </row>
    <row r="380" spans="1:5" x14ac:dyDescent="0.2">
      <c r="A380" s="20" t="s">
        <v>36</v>
      </c>
      <c r="B380" s="56">
        <v>321</v>
      </c>
      <c r="C380" s="10">
        <v>321</v>
      </c>
      <c r="D380" s="10">
        <v>0</v>
      </c>
      <c r="E380" s="61">
        <f>SUM(E379)</f>
        <v>225342</v>
      </c>
    </row>
    <row r="381" spans="1:5" ht="38.25" x14ac:dyDescent="0.2">
      <c r="A381" s="2" t="s">
        <v>267</v>
      </c>
      <c r="B381" s="9">
        <v>1800</v>
      </c>
      <c r="C381" s="9">
        <v>0</v>
      </c>
      <c r="D381" s="9">
        <v>1800</v>
      </c>
      <c r="E381" s="60">
        <v>1263600</v>
      </c>
    </row>
    <row r="382" spans="1:5" x14ac:dyDescent="0.2">
      <c r="A382" s="20" t="s">
        <v>49</v>
      </c>
      <c r="B382" s="56">
        <v>1800</v>
      </c>
      <c r="C382" s="10">
        <v>0</v>
      </c>
      <c r="D382" s="10">
        <v>1800</v>
      </c>
      <c r="E382" s="61">
        <f>SUM(E381)</f>
        <v>1263600</v>
      </c>
    </row>
    <row r="383" spans="1:5" ht="25.5" x14ac:dyDescent="0.2">
      <c r="A383" s="2" t="s">
        <v>276</v>
      </c>
      <c r="B383" s="9">
        <v>400</v>
      </c>
      <c r="C383" s="9">
        <v>400</v>
      </c>
      <c r="D383" s="9">
        <v>0</v>
      </c>
      <c r="E383" s="60">
        <v>280800</v>
      </c>
    </row>
    <row r="384" spans="1:5" ht="25.5" x14ac:dyDescent="0.2">
      <c r="A384" s="2" t="s">
        <v>317</v>
      </c>
      <c r="B384" s="9">
        <v>3100</v>
      </c>
      <c r="C384" s="9">
        <v>3100</v>
      </c>
      <c r="D384" s="9">
        <v>0</v>
      </c>
      <c r="E384" s="60">
        <v>2176200</v>
      </c>
    </row>
    <row r="385" spans="1:5" ht="25.5" x14ac:dyDescent="0.2">
      <c r="A385" s="2" t="s">
        <v>318</v>
      </c>
      <c r="B385" s="9">
        <v>4500</v>
      </c>
      <c r="C385" s="9">
        <v>4500</v>
      </c>
      <c r="D385" s="9">
        <v>0</v>
      </c>
      <c r="E385" s="60">
        <v>3159000</v>
      </c>
    </row>
    <row r="386" spans="1:5" ht="25.5" x14ac:dyDescent="0.2">
      <c r="A386" s="2" t="s">
        <v>319</v>
      </c>
      <c r="B386" s="9">
        <v>1200</v>
      </c>
      <c r="C386" s="9">
        <v>1200</v>
      </c>
      <c r="D386" s="9">
        <v>0</v>
      </c>
      <c r="E386" s="60">
        <v>842400</v>
      </c>
    </row>
    <row r="387" spans="1:5" ht="25.5" x14ac:dyDescent="0.2">
      <c r="A387" s="2" t="s">
        <v>320</v>
      </c>
      <c r="B387" s="9">
        <v>3000</v>
      </c>
      <c r="C387" s="9">
        <v>3000</v>
      </c>
      <c r="D387" s="9">
        <v>0</v>
      </c>
      <c r="E387" s="60">
        <v>2106000</v>
      </c>
    </row>
    <row r="388" spans="1:5" ht="25.5" x14ac:dyDescent="0.2">
      <c r="A388" s="2" t="s">
        <v>321</v>
      </c>
      <c r="B388" s="9">
        <v>100</v>
      </c>
      <c r="C388" s="9">
        <v>100</v>
      </c>
      <c r="D388" s="9">
        <v>0</v>
      </c>
      <c r="E388" s="60">
        <v>70200</v>
      </c>
    </row>
    <row r="389" spans="1:5" ht="25.5" x14ac:dyDescent="0.2">
      <c r="A389" s="2" t="s">
        <v>322</v>
      </c>
      <c r="B389" s="9">
        <v>720</v>
      </c>
      <c r="C389" s="9">
        <v>720</v>
      </c>
      <c r="D389" s="9">
        <v>0</v>
      </c>
      <c r="E389" s="60">
        <v>505440</v>
      </c>
    </row>
    <row r="390" spans="1:5" ht="25.5" x14ac:dyDescent="0.2">
      <c r="A390" s="2" t="s">
        <v>323</v>
      </c>
      <c r="B390" s="9">
        <v>2400</v>
      </c>
      <c r="C390" s="9">
        <v>2400</v>
      </c>
      <c r="D390" s="9">
        <v>0</v>
      </c>
      <c r="E390" s="60">
        <v>1684800</v>
      </c>
    </row>
    <row r="391" spans="1:5" x14ac:dyDescent="0.2">
      <c r="A391" s="20" t="s">
        <v>94</v>
      </c>
      <c r="B391" s="56">
        <v>15420</v>
      </c>
      <c r="C391" s="10">
        <v>15420</v>
      </c>
      <c r="D391" s="10">
        <v>0</v>
      </c>
      <c r="E391" s="61">
        <f>SUM(E383:E390)</f>
        <v>10824840</v>
      </c>
    </row>
    <row r="392" spans="1:5" x14ac:dyDescent="0.2">
      <c r="A392" s="62" t="s">
        <v>5</v>
      </c>
      <c r="B392" s="63">
        <v>17541</v>
      </c>
      <c r="C392" s="10">
        <v>15741</v>
      </c>
      <c r="D392" s="10">
        <v>1800</v>
      </c>
      <c r="E392" s="64">
        <f>E380+E382+E391</f>
        <v>12313782</v>
      </c>
    </row>
    <row r="393" spans="1:5" ht="35.25" customHeight="1" x14ac:dyDescent="0.2">
      <c r="A393" s="183" t="s">
        <v>324</v>
      </c>
      <c r="B393" s="184"/>
      <c r="C393" s="184"/>
      <c r="D393" s="184"/>
      <c r="E393" s="185"/>
    </row>
    <row r="394" spans="1:5" ht="25.5" x14ac:dyDescent="0.2">
      <c r="A394" s="2" t="s">
        <v>238</v>
      </c>
      <c r="B394" s="9">
        <v>360</v>
      </c>
      <c r="C394" s="9">
        <v>360</v>
      </c>
      <c r="D394" s="9">
        <v>0</v>
      </c>
      <c r="E394" s="60">
        <v>277084.79999999999</v>
      </c>
    </row>
    <row r="395" spans="1:5" ht="25.5" x14ac:dyDescent="0.2">
      <c r="A395" s="2" t="s">
        <v>242</v>
      </c>
      <c r="B395" s="9">
        <v>400</v>
      </c>
      <c r="C395" s="9">
        <v>400</v>
      </c>
      <c r="D395" s="9">
        <v>0</v>
      </c>
      <c r="E395" s="60">
        <v>307872</v>
      </c>
    </row>
    <row r="396" spans="1:5" ht="25.5" x14ac:dyDescent="0.2">
      <c r="A396" s="2" t="s">
        <v>253</v>
      </c>
      <c r="B396" s="9">
        <v>150</v>
      </c>
      <c r="C396" s="9">
        <v>150</v>
      </c>
      <c r="D396" s="9">
        <v>0</v>
      </c>
      <c r="E396" s="60">
        <v>115452</v>
      </c>
    </row>
    <row r="397" spans="1:5" ht="25.5" x14ac:dyDescent="0.2">
      <c r="A397" s="2" t="s">
        <v>259</v>
      </c>
      <c r="B397" s="9">
        <v>50</v>
      </c>
      <c r="C397" s="9">
        <v>50</v>
      </c>
      <c r="D397" s="9">
        <v>0</v>
      </c>
      <c r="E397" s="60">
        <v>38484.000000000007</v>
      </c>
    </row>
    <row r="398" spans="1:5" ht="25.5" x14ac:dyDescent="0.2">
      <c r="A398" s="2" t="s">
        <v>261</v>
      </c>
      <c r="B398" s="9">
        <v>440</v>
      </c>
      <c r="C398" s="9">
        <v>440</v>
      </c>
      <c r="D398" s="9">
        <v>0</v>
      </c>
      <c r="E398" s="60">
        <v>338659.19999999995</v>
      </c>
    </row>
    <row r="399" spans="1:5" x14ac:dyDescent="0.2">
      <c r="A399" s="20" t="s">
        <v>36</v>
      </c>
      <c r="B399" s="56">
        <v>1400</v>
      </c>
      <c r="C399" s="10">
        <v>1400</v>
      </c>
      <c r="D399" s="10">
        <v>0</v>
      </c>
      <c r="E399" s="61">
        <f>SUM(E394:E398)</f>
        <v>1077552</v>
      </c>
    </row>
    <row r="400" spans="1:5" ht="25.5" x14ac:dyDescent="0.2">
      <c r="A400" s="2" t="s">
        <v>263</v>
      </c>
      <c r="B400" s="9">
        <v>400</v>
      </c>
      <c r="C400" s="9">
        <v>400</v>
      </c>
      <c r="D400" s="9">
        <v>0</v>
      </c>
      <c r="E400" s="60">
        <v>307872</v>
      </c>
    </row>
    <row r="401" spans="1:5" ht="25.5" x14ac:dyDescent="0.2">
      <c r="A401" s="2" t="s">
        <v>325</v>
      </c>
      <c r="B401" s="9">
        <v>750</v>
      </c>
      <c r="C401" s="9">
        <v>750</v>
      </c>
      <c r="D401" s="9">
        <v>0</v>
      </c>
      <c r="E401" s="60">
        <v>577260</v>
      </c>
    </row>
    <row r="402" spans="1:5" ht="25.5" x14ac:dyDescent="0.2">
      <c r="A402" s="2" t="s">
        <v>290</v>
      </c>
      <c r="B402" s="9">
        <v>697</v>
      </c>
      <c r="C402" s="9">
        <v>697</v>
      </c>
      <c r="D402" s="9">
        <v>0</v>
      </c>
      <c r="E402" s="60">
        <v>536466.96</v>
      </c>
    </row>
    <row r="403" spans="1:5" ht="51" x14ac:dyDescent="0.2">
      <c r="A403" s="2" t="s">
        <v>220</v>
      </c>
      <c r="B403" s="9">
        <v>2000</v>
      </c>
      <c r="C403" s="9">
        <v>2000</v>
      </c>
      <c r="D403" s="9">
        <v>0</v>
      </c>
      <c r="E403" s="60">
        <v>1539360</v>
      </c>
    </row>
    <row r="404" spans="1:5" ht="25.5" x14ac:dyDescent="0.2">
      <c r="A404" s="2" t="s">
        <v>265</v>
      </c>
      <c r="B404" s="9">
        <v>940</v>
      </c>
      <c r="C404" s="9">
        <v>940</v>
      </c>
      <c r="D404" s="9">
        <v>0</v>
      </c>
      <c r="E404" s="60">
        <v>723499.20000000007</v>
      </c>
    </row>
    <row r="405" spans="1:5" ht="25.5" x14ac:dyDescent="0.2">
      <c r="A405" s="2" t="s">
        <v>291</v>
      </c>
      <c r="B405" s="9">
        <v>2500</v>
      </c>
      <c r="C405" s="9">
        <v>2500</v>
      </c>
      <c r="D405" s="9">
        <v>0</v>
      </c>
      <c r="E405" s="60">
        <v>1924200</v>
      </c>
    </row>
    <row r="406" spans="1:5" x14ac:dyDescent="0.2">
      <c r="A406" s="20" t="s">
        <v>49</v>
      </c>
      <c r="B406" s="56">
        <v>7287</v>
      </c>
      <c r="C406" s="10">
        <v>7287</v>
      </c>
      <c r="D406" s="10">
        <v>0</v>
      </c>
      <c r="E406" s="61">
        <f>SUM(E400:E405)</f>
        <v>5608658.1600000001</v>
      </c>
    </row>
    <row r="407" spans="1:5" ht="38.25" x14ac:dyDescent="0.2">
      <c r="A407" s="2" t="s">
        <v>268</v>
      </c>
      <c r="B407" s="9">
        <v>120</v>
      </c>
      <c r="C407" s="9">
        <v>100</v>
      </c>
      <c r="D407" s="9">
        <v>20</v>
      </c>
      <c r="E407" s="60">
        <v>92361.60000000002</v>
      </c>
    </row>
    <row r="408" spans="1:5" ht="51" x14ac:dyDescent="0.2">
      <c r="A408" s="2" t="s">
        <v>269</v>
      </c>
      <c r="B408" s="9">
        <v>3860</v>
      </c>
      <c r="C408" s="9">
        <v>3500</v>
      </c>
      <c r="D408" s="9">
        <v>360</v>
      </c>
      <c r="E408" s="60">
        <v>2970964.8</v>
      </c>
    </row>
    <row r="409" spans="1:5" x14ac:dyDescent="0.2">
      <c r="A409" s="20" t="s">
        <v>52</v>
      </c>
      <c r="B409" s="56">
        <v>3980</v>
      </c>
      <c r="C409" s="10">
        <v>3600</v>
      </c>
      <c r="D409" s="10">
        <v>380</v>
      </c>
      <c r="E409" s="61">
        <f>SUM(E407:E408)</f>
        <v>3063326.4</v>
      </c>
    </row>
    <row r="410" spans="1:5" ht="25.5" x14ac:dyDescent="0.2">
      <c r="A410" s="2" t="s">
        <v>326</v>
      </c>
      <c r="B410" s="9">
        <v>800</v>
      </c>
      <c r="C410" s="9">
        <v>800</v>
      </c>
      <c r="D410" s="9">
        <v>0</v>
      </c>
      <c r="E410" s="60">
        <v>615744</v>
      </c>
    </row>
    <row r="411" spans="1:5" ht="51" x14ac:dyDescent="0.2">
      <c r="A411" s="2" t="s">
        <v>271</v>
      </c>
      <c r="B411" s="9">
        <v>100</v>
      </c>
      <c r="C411" s="9">
        <v>0</v>
      </c>
      <c r="D411" s="9">
        <v>100</v>
      </c>
      <c r="E411" s="60">
        <v>76968</v>
      </c>
    </row>
    <row r="412" spans="1:5" ht="25.5" x14ac:dyDescent="0.2">
      <c r="A412" s="2" t="s">
        <v>214</v>
      </c>
      <c r="B412" s="9">
        <v>1500</v>
      </c>
      <c r="C412" s="9">
        <v>1500</v>
      </c>
      <c r="D412" s="9">
        <v>0</v>
      </c>
      <c r="E412" s="60">
        <v>1154520</v>
      </c>
    </row>
    <row r="413" spans="1:5" x14ac:dyDescent="0.2">
      <c r="A413" s="20" t="s">
        <v>69</v>
      </c>
      <c r="B413" s="56">
        <v>2400</v>
      </c>
      <c r="C413" s="10">
        <v>2300</v>
      </c>
      <c r="D413" s="10">
        <v>100</v>
      </c>
      <c r="E413" s="61">
        <f>SUM(E410:E412)</f>
        <v>1847232</v>
      </c>
    </row>
    <row r="414" spans="1:5" ht="51" x14ac:dyDescent="0.2">
      <c r="A414" s="2" t="s">
        <v>272</v>
      </c>
      <c r="B414" s="9">
        <v>1370</v>
      </c>
      <c r="C414" s="9">
        <v>1370</v>
      </c>
      <c r="D414" s="9">
        <v>0</v>
      </c>
      <c r="E414" s="60">
        <v>1054461.6000000001</v>
      </c>
    </row>
    <row r="415" spans="1:5" ht="25.5" x14ac:dyDescent="0.2">
      <c r="A415" s="2" t="s">
        <v>293</v>
      </c>
      <c r="B415" s="9">
        <v>700</v>
      </c>
      <c r="C415" s="9">
        <v>700</v>
      </c>
      <c r="D415" s="9">
        <v>0</v>
      </c>
      <c r="E415" s="60">
        <v>538775.99999999988</v>
      </c>
    </row>
    <row r="416" spans="1:5" x14ac:dyDescent="0.2">
      <c r="A416" s="20" t="s">
        <v>73</v>
      </c>
      <c r="B416" s="56">
        <v>2070</v>
      </c>
      <c r="C416" s="10">
        <v>2070</v>
      </c>
      <c r="D416" s="10">
        <v>0</v>
      </c>
      <c r="E416" s="61">
        <f>SUM(E414:E415)</f>
        <v>1593237.6</v>
      </c>
    </row>
    <row r="417" spans="1:5" ht="25.5" x14ac:dyDescent="0.2">
      <c r="A417" s="2" t="s">
        <v>276</v>
      </c>
      <c r="B417" s="9">
        <v>300</v>
      </c>
      <c r="C417" s="9">
        <v>300</v>
      </c>
      <c r="D417" s="9">
        <v>0</v>
      </c>
      <c r="E417" s="60">
        <v>230904</v>
      </c>
    </row>
    <row r="418" spans="1:5" ht="25.5" x14ac:dyDescent="0.2">
      <c r="A418" s="2" t="s">
        <v>317</v>
      </c>
      <c r="B418" s="9">
        <v>3100</v>
      </c>
      <c r="C418" s="9">
        <v>3100</v>
      </c>
      <c r="D418" s="9">
        <v>0</v>
      </c>
      <c r="E418" s="60">
        <v>2386007.9999999995</v>
      </c>
    </row>
    <row r="419" spans="1:5" ht="25.5" x14ac:dyDescent="0.2">
      <c r="A419" s="2" t="s">
        <v>318</v>
      </c>
      <c r="B419" s="9">
        <v>4500</v>
      </c>
      <c r="C419" s="9">
        <v>4500</v>
      </c>
      <c r="D419" s="9">
        <v>0</v>
      </c>
      <c r="E419" s="60">
        <v>3463560</v>
      </c>
    </row>
    <row r="420" spans="1:5" ht="25.5" x14ac:dyDescent="0.2">
      <c r="A420" s="2" t="s">
        <v>319</v>
      </c>
      <c r="B420" s="9">
        <v>480</v>
      </c>
      <c r="C420" s="9">
        <v>480</v>
      </c>
      <c r="D420" s="9">
        <v>0</v>
      </c>
      <c r="E420" s="60">
        <v>369446.40000000008</v>
      </c>
    </row>
    <row r="421" spans="1:5" ht="25.5" x14ac:dyDescent="0.2">
      <c r="A421" s="2" t="s">
        <v>320</v>
      </c>
      <c r="B421" s="9">
        <v>3000</v>
      </c>
      <c r="C421" s="9">
        <v>3000</v>
      </c>
      <c r="D421" s="9">
        <v>0</v>
      </c>
      <c r="E421" s="60">
        <v>2309039.9999999995</v>
      </c>
    </row>
    <row r="422" spans="1:5" ht="25.5" x14ac:dyDescent="0.2">
      <c r="A422" s="2" t="s">
        <v>327</v>
      </c>
      <c r="B422" s="9">
        <v>2500</v>
      </c>
      <c r="C422" s="9">
        <v>2500</v>
      </c>
      <c r="D422" s="9">
        <v>0</v>
      </c>
      <c r="E422" s="60">
        <v>1924200</v>
      </c>
    </row>
    <row r="423" spans="1:5" ht="25.5" x14ac:dyDescent="0.2">
      <c r="A423" s="2" t="s">
        <v>328</v>
      </c>
      <c r="B423" s="9">
        <v>1700</v>
      </c>
      <c r="C423" s="9">
        <v>1700</v>
      </c>
      <c r="D423" s="9">
        <v>0</v>
      </c>
      <c r="E423" s="60">
        <v>1308456</v>
      </c>
    </row>
    <row r="424" spans="1:5" ht="25.5" x14ac:dyDescent="0.2">
      <c r="A424" s="2" t="s">
        <v>322</v>
      </c>
      <c r="B424" s="9">
        <v>1280</v>
      </c>
      <c r="C424" s="9">
        <v>1280</v>
      </c>
      <c r="D424" s="9">
        <v>0</v>
      </c>
      <c r="E424" s="60">
        <v>985190.39999999979</v>
      </c>
    </row>
    <row r="425" spans="1:5" ht="25.5" x14ac:dyDescent="0.2">
      <c r="A425" s="2" t="s">
        <v>329</v>
      </c>
      <c r="B425" s="9">
        <v>1000</v>
      </c>
      <c r="C425" s="9">
        <v>1000</v>
      </c>
      <c r="D425" s="9">
        <v>0</v>
      </c>
      <c r="E425" s="60">
        <v>769679.99999999977</v>
      </c>
    </row>
    <row r="426" spans="1:5" ht="25.5" x14ac:dyDescent="0.2">
      <c r="A426" s="2" t="s">
        <v>217</v>
      </c>
      <c r="B426" s="9">
        <v>300</v>
      </c>
      <c r="C426" s="9">
        <v>300</v>
      </c>
      <c r="D426" s="9">
        <v>0</v>
      </c>
      <c r="E426" s="60">
        <v>230904</v>
      </c>
    </row>
    <row r="427" spans="1:5" ht="25.5" x14ac:dyDescent="0.2">
      <c r="A427" s="2" t="s">
        <v>323</v>
      </c>
      <c r="B427" s="9">
        <v>4800</v>
      </c>
      <c r="C427" s="9">
        <v>4800</v>
      </c>
      <c r="D427" s="9">
        <v>0</v>
      </c>
      <c r="E427" s="60">
        <v>3694464</v>
      </c>
    </row>
    <row r="428" spans="1:5" x14ac:dyDescent="0.2">
      <c r="A428" s="20" t="s">
        <v>94</v>
      </c>
      <c r="B428" s="56">
        <v>22960</v>
      </c>
      <c r="C428" s="10">
        <v>22960</v>
      </c>
      <c r="D428" s="10">
        <v>0</v>
      </c>
      <c r="E428" s="61">
        <f>SUM(E417:E427)</f>
        <v>17671852.800000001</v>
      </c>
    </row>
    <row r="429" spans="1:5" x14ac:dyDescent="0.2">
      <c r="A429" s="62" t="s">
        <v>5</v>
      </c>
      <c r="B429" s="63">
        <v>40097</v>
      </c>
      <c r="C429" s="10">
        <v>39617</v>
      </c>
      <c r="D429" s="10">
        <v>480</v>
      </c>
      <c r="E429" s="64">
        <f>E399+E406+E409+E413+E416+E428</f>
        <v>30861858.960000001</v>
      </c>
    </row>
    <row r="430" spans="1:5" ht="31.5" customHeight="1" x14ac:dyDescent="0.2">
      <c r="A430" s="183" t="s">
        <v>330</v>
      </c>
      <c r="B430" s="184"/>
      <c r="C430" s="184"/>
      <c r="D430" s="184"/>
      <c r="E430" s="185"/>
    </row>
    <row r="431" spans="1:5" ht="25.5" x14ac:dyDescent="0.2">
      <c r="A431" s="2" t="s">
        <v>238</v>
      </c>
      <c r="B431" s="9">
        <v>1452</v>
      </c>
      <c r="C431" s="9">
        <v>1027</v>
      </c>
      <c r="D431" s="9">
        <v>425</v>
      </c>
      <c r="E431" s="60">
        <v>917664</v>
      </c>
    </row>
    <row r="432" spans="1:5" ht="25.5" x14ac:dyDescent="0.2">
      <c r="A432" s="2" t="s">
        <v>240</v>
      </c>
      <c r="B432" s="9">
        <v>480</v>
      </c>
      <c r="C432" s="9">
        <v>480</v>
      </c>
      <c r="D432" s="9">
        <v>0</v>
      </c>
      <c r="E432" s="60">
        <v>303360</v>
      </c>
    </row>
    <row r="433" spans="1:5" ht="38.25" x14ac:dyDescent="0.2">
      <c r="A433" s="2" t="s">
        <v>241</v>
      </c>
      <c r="B433" s="9">
        <v>80</v>
      </c>
      <c r="C433" s="9">
        <v>0</v>
      </c>
      <c r="D433" s="9">
        <v>80</v>
      </c>
      <c r="E433" s="60">
        <v>50560</v>
      </c>
    </row>
    <row r="434" spans="1:5" ht="25.5" x14ac:dyDescent="0.2">
      <c r="A434" s="2" t="s">
        <v>242</v>
      </c>
      <c r="B434" s="9">
        <v>1100</v>
      </c>
      <c r="C434" s="9">
        <v>1100</v>
      </c>
      <c r="D434" s="9">
        <v>0</v>
      </c>
      <c r="E434" s="60">
        <v>695200</v>
      </c>
    </row>
    <row r="435" spans="1:5" ht="25.5" x14ac:dyDescent="0.2">
      <c r="A435" s="2" t="s">
        <v>243</v>
      </c>
      <c r="B435" s="9">
        <v>480</v>
      </c>
      <c r="C435" s="9">
        <v>300</v>
      </c>
      <c r="D435" s="9">
        <v>180</v>
      </c>
      <c r="E435" s="60">
        <v>303360</v>
      </c>
    </row>
    <row r="436" spans="1:5" ht="25.5" x14ac:dyDescent="0.2">
      <c r="A436" s="2" t="s">
        <v>244</v>
      </c>
      <c r="B436" s="9">
        <v>405</v>
      </c>
      <c r="C436" s="9">
        <v>325</v>
      </c>
      <c r="D436" s="9">
        <v>80</v>
      </c>
      <c r="E436" s="60">
        <v>255960</v>
      </c>
    </row>
    <row r="437" spans="1:5" ht="25.5" x14ac:dyDescent="0.2">
      <c r="A437" s="2" t="s">
        <v>245</v>
      </c>
      <c r="B437" s="9">
        <v>350</v>
      </c>
      <c r="C437" s="9">
        <v>330</v>
      </c>
      <c r="D437" s="9">
        <v>20</v>
      </c>
      <c r="E437" s="60">
        <v>221200</v>
      </c>
    </row>
    <row r="438" spans="1:5" ht="25.5" x14ac:dyDescent="0.2">
      <c r="A438" s="2" t="s">
        <v>249</v>
      </c>
      <c r="B438" s="9">
        <v>700</v>
      </c>
      <c r="C438" s="9">
        <v>700</v>
      </c>
      <c r="D438" s="9">
        <v>0</v>
      </c>
      <c r="E438" s="60">
        <v>442400</v>
      </c>
    </row>
    <row r="439" spans="1:5" ht="25.5" x14ac:dyDescent="0.2">
      <c r="A439" s="2" t="s">
        <v>250</v>
      </c>
      <c r="B439" s="9">
        <v>400</v>
      </c>
      <c r="C439" s="9">
        <v>400</v>
      </c>
      <c r="D439" s="9">
        <v>0</v>
      </c>
      <c r="E439" s="60">
        <v>252800</v>
      </c>
    </row>
    <row r="440" spans="1:5" ht="38.25" x14ac:dyDescent="0.2">
      <c r="A440" s="2" t="s">
        <v>252</v>
      </c>
      <c r="B440" s="9">
        <v>1430</v>
      </c>
      <c r="C440" s="9">
        <v>1223</v>
      </c>
      <c r="D440" s="9">
        <v>207</v>
      </c>
      <c r="E440" s="60">
        <v>903760</v>
      </c>
    </row>
    <row r="441" spans="1:5" ht="25.5" x14ac:dyDescent="0.2">
      <c r="A441" s="2" t="s">
        <v>255</v>
      </c>
      <c r="B441" s="9">
        <v>950</v>
      </c>
      <c r="C441" s="9">
        <v>800</v>
      </c>
      <c r="D441" s="9">
        <v>150</v>
      </c>
      <c r="E441" s="60">
        <v>600400</v>
      </c>
    </row>
    <row r="442" spans="1:5" ht="25.5" x14ac:dyDescent="0.2">
      <c r="A442" s="2" t="s">
        <v>256</v>
      </c>
      <c r="B442" s="9">
        <v>2168</v>
      </c>
      <c r="C442" s="9">
        <v>1888</v>
      </c>
      <c r="D442" s="9">
        <v>280</v>
      </c>
      <c r="E442" s="60">
        <v>1370176</v>
      </c>
    </row>
    <row r="443" spans="1:5" ht="25.5" x14ac:dyDescent="0.2">
      <c r="A443" s="2" t="s">
        <v>259</v>
      </c>
      <c r="B443" s="9">
        <v>700</v>
      </c>
      <c r="C443" s="9">
        <v>700</v>
      </c>
      <c r="D443" s="9">
        <v>0</v>
      </c>
      <c r="E443" s="60">
        <v>442400</v>
      </c>
    </row>
    <row r="444" spans="1:5" ht="25.5" x14ac:dyDescent="0.2">
      <c r="A444" s="2" t="s">
        <v>261</v>
      </c>
      <c r="B444" s="9">
        <v>3000</v>
      </c>
      <c r="C444" s="9">
        <v>2500</v>
      </c>
      <c r="D444" s="9">
        <v>500</v>
      </c>
      <c r="E444" s="60">
        <v>1896000</v>
      </c>
    </row>
    <row r="445" spans="1:5" ht="38.25" x14ac:dyDescent="0.2">
      <c r="A445" s="2" t="s">
        <v>262</v>
      </c>
      <c r="B445" s="9">
        <v>1200</v>
      </c>
      <c r="C445" s="9">
        <v>1150</v>
      </c>
      <c r="D445" s="9">
        <v>50</v>
      </c>
      <c r="E445" s="60">
        <v>758400</v>
      </c>
    </row>
    <row r="446" spans="1:5" x14ac:dyDescent="0.2">
      <c r="A446" s="20" t="s">
        <v>36</v>
      </c>
      <c r="B446" s="56">
        <v>14895</v>
      </c>
      <c r="C446" s="10">
        <v>12923</v>
      </c>
      <c r="D446" s="10">
        <v>1972</v>
      </c>
      <c r="E446" s="61">
        <f>SUM(E431:E445)</f>
        <v>9413640</v>
      </c>
    </row>
    <row r="447" spans="1:5" ht="25.5" x14ac:dyDescent="0.2">
      <c r="A447" s="2" t="s">
        <v>263</v>
      </c>
      <c r="B447" s="9">
        <v>600</v>
      </c>
      <c r="C447" s="9">
        <v>600</v>
      </c>
      <c r="D447" s="9">
        <v>0</v>
      </c>
      <c r="E447" s="60">
        <v>379200</v>
      </c>
    </row>
    <row r="448" spans="1:5" ht="38.25" x14ac:dyDescent="0.2">
      <c r="A448" s="2" t="s">
        <v>267</v>
      </c>
      <c r="B448" s="9">
        <v>1800</v>
      </c>
      <c r="C448" s="9">
        <v>0</v>
      </c>
      <c r="D448" s="9">
        <v>1800</v>
      </c>
      <c r="E448" s="60">
        <v>1137600</v>
      </c>
    </row>
    <row r="449" spans="1:5" ht="25.5" x14ac:dyDescent="0.2">
      <c r="A449" s="2" t="s">
        <v>325</v>
      </c>
      <c r="B449" s="9">
        <v>1900</v>
      </c>
      <c r="C449" s="9">
        <v>1900</v>
      </c>
      <c r="D449" s="9">
        <v>0</v>
      </c>
      <c r="E449" s="60">
        <v>1200800</v>
      </c>
    </row>
    <row r="450" spans="1:5" ht="25.5" x14ac:dyDescent="0.2">
      <c r="A450" s="2" t="s">
        <v>290</v>
      </c>
      <c r="B450" s="9">
        <v>623</v>
      </c>
      <c r="C450" s="9">
        <v>623</v>
      </c>
      <c r="D450" s="9">
        <v>0</v>
      </c>
      <c r="E450" s="60">
        <v>393736</v>
      </c>
    </row>
    <row r="451" spans="1:5" ht="38.25" x14ac:dyDescent="0.2">
      <c r="A451" s="2" t="s">
        <v>264</v>
      </c>
      <c r="B451" s="9">
        <v>9900</v>
      </c>
      <c r="C451" s="9">
        <v>0</v>
      </c>
      <c r="D451" s="9">
        <v>9900</v>
      </c>
      <c r="E451" s="60">
        <v>6256800</v>
      </c>
    </row>
    <row r="452" spans="1:5" ht="38.25" x14ac:dyDescent="0.2">
      <c r="A452" s="2" t="s">
        <v>219</v>
      </c>
      <c r="B452" s="9">
        <v>1500</v>
      </c>
      <c r="C452" s="9">
        <v>1500</v>
      </c>
      <c r="D452" s="9">
        <v>0</v>
      </c>
      <c r="E452" s="60">
        <v>948000</v>
      </c>
    </row>
    <row r="453" spans="1:5" ht="51" x14ac:dyDescent="0.2">
      <c r="A453" s="2" t="s">
        <v>220</v>
      </c>
      <c r="B453" s="9">
        <v>4847</v>
      </c>
      <c r="C453" s="9">
        <v>4847</v>
      </c>
      <c r="D453" s="9">
        <v>0</v>
      </c>
      <c r="E453" s="60">
        <v>3063304</v>
      </c>
    </row>
    <row r="454" spans="1:5" ht="25.5" x14ac:dyDescent="0.2">
      <c r="A454" s="2" t="s">
        <v>265</v>
      </c>
      <c r="B454" s="9">
        <v>850</v>
      </c>
      <c r="C454" s="9">
        <v>850</v>
      </c>
      <c r="D454" s="9">
        <v>0</v>
      </c>
      <c r="E454" s="60">
        <v>537200</v>
      </c>
    </row>
    <row r="455" spans="1:5" ht="25.5" x14ac:dyDescent="0.2">
      <c r="A455" s="2" t="s">
        <v>291</v>
      </c>
      <c r="B455" s="9">
        <v>1300</v>
      </c>
      <c r="C455" s="9">
        <v>1300</v>
      </c>
      <c r="D455" s="9">
        <v>0</v>
      </c>
      <c r="E455" s="60">
        <v>821600</v>
      </c>
    </row>
    <row r="456" spans="1:5" x14ac:dyDescent="0.2">
      <c r="A456" s="20" t="s">
        <v>49</v>
      </c>
      <c r="B456" s="56">
        <v>23320</v>
      </c>
      <c r="C456" s="10">
        <v>11620</v>
      </c>
      <c r="D456" s="10">
        <v>11700</v>
      </c>
      <c r="E456" s="61">
        <f>SUM(E447:E455)</f>
        <v>14738240</v>
      </c>
    </row>
    <row r="457" spans="1:5" ht="38.25" x14ac:dyDescent="0.2">
      <c r="A457" s="2" t="s">
        <v>268</v>
      </c>
      <c r="B457" s="9">
        <v>120</v>
      </c>
      <c r="C457" s="9">
        <v>100</v>
      </c>
      <c r="D457" s="9">
        <v>20</v>
      </c>
      <c r="E457" s="60">
        <v>75840</v>
      </c>
    </row>
    <row r="458" spans="1:5" ht="51" x14ac:dyDescent="0.2">
      <c r="A458" s="2" t="s">
        <v>269</v>
      </c>
      <c r="B458" s="9">
        <v>9880</v>
      </c>
      <c r="C458" s="9">
        <v>6400</v>
      </c>
      <c r="D458" s="9">
        <v>3480</v>
      </c>
      <c r="E458" s="60">
        <v>6244160</v>
      </c>
    </row>
    <row r="459" spans="1:5" x14ac:dyDescent="0.2">
      <c r="A459" s="20" t="s">
        <v>52</v>
      </c>
      <c r="B459" s="56">
        <v>10000</v>
      </c>
      <c r="C459" s="10">
        <v>6500</v>
      </c>
      <c r="D459" s="10">
        <v>3500</v>
      </c>
      <c r="E459" s="61">
        <f>SUM(E457:E458)</f>
        <v>6320000</v>
      </c>
    </row>
    <row r="460" spans="1:5" ht="25.5" x14ac:dyDescent="0.2">
      <c r="A460" s="2" t="s">
        <v>326</v>
      </c>
      <c r="B460" s="9">
        <v>2000</v>
      </c>
      <c r="C460" s="9">
        <v>2000</v>
      </c>
      <c r="D460" s="9">
        <v>0</v>
      </c>
      <c r="E460" s="60">
        <v>1264000</v>
      </c>
    </row>
    <row r="461" spans="1:5" ht="51" x14ac:dyDescent="0.2">
      <c r="A461" s="2" t="s">
        <v>271</v>
      </c>
      <c r="B461" s="9">
        <v>3200</v>
      </c>
      <c r="C461" s="9">
        <v>0</v>
      </c>
      <c r="D461" s="9">
        <v>3200</v>
      </c>
      <c r="E461" s="60">
        <v>2022400</v>
      </c>
    </row>
    <row r="462" spans="1:5" ht="38.25" x14ac:dyDescent="0.2">
      <c r="A462" s="2" t="s">
        <v>275</v>
      </c>
      <c r="B462" s="9">
        <v>370</v>
      </c>
      <c r="C462" s="9">
        <v>370</v>
      </c>
      <c r="D462" s="9">
        <v>0</v>
      </c>
      <c r="E462" s="60">
        <v>233840</v>
      </c>
    </row>
    <row r="463" spans="1:5" ht="25.5" x14ac:dyDescent="0.2">
      <c r="A463" s="2" t="s">
        <v>214</v>
      </c>
      <c r="B463" s="9">
        <v>1500</v>
      </c>
      <c r="C463" s="9">
        <v>1500</v>
      </c>
      <c r="D463" s="9">
        <v>0</v>
      </c>
      <c r="E463" s="60">
        <v>948000</v>
      </c>
    </row>
    <row r="464" spans="1:5" x14ac:dyDescent="0.2">
      <c r="A464" s="20" t="s">
        <v>69</v>
      </c>
      <c r="B464" s="56">
        <v>7070</v>
      </c>
      <c r="C464" s="10">
        <v>3870</v>
      </c>
      <c r="D464" s="10">
        <v>3200</v>
      </c>
      <c r="E464" s="61">
        <f>SUM(E460:E463)</f>
        <v>4468240</v>
      </c>
    </row>
    <row r="465" spans="1:5" ht="51" x14ac:dyDescent="0.2">
      <c r="A465" s="2" t="s">
        <v>272</v>
      </c>
      <c r="B465" s="9">
        <v>2000</v>
      </c>
      <c r="C465" s="9">
        <v>2000</v>
      </c>
      <c r="D465" s="9">
        <v>0</v>
      </c>
      <c r="E465" s="60">
        <v>1264000</v>
      </c>
    </row>
    <row r="466" spans="1:5" ht="25.5" x14ac:dyDescent="0.2">
      <c r="A466" s="2" t="s">
        <v>293</v>
      </c>
      <c r="B466" s="9">
        <v>600</v>
      </c>
      <c r="C466" s="9">
        <v>600</v>
      </c>
      <c r="D466" s="9">
        <v>0</v>
      </c>
      <c r="E466" s="60">
        <v>379200</v>
      </c>
    </row>
    <row r="467" spans="1:5" x14ac:dyDescent="0.2">
      <c r="A467" s="20" t="s">
        <v>73</v>
      </c>
      <c r="B467" s="56">
        <v>2600</v>
      </c>
      <c r="C467" s="10">
        <v>2600</v>
      </c>
      <c r="D467" s="10">
        <v>0</v>
      </c>
      <c r="E467" s="61">
        <f>SUM(E465:E466)</f>
        <v>1643200</v>
      </c>
    </row>
    <row r="468" spans="1:5" ht="25.5" x14ac:dyDescent="0.2">
      <c r="A468" s="2" t="s">
        <v>276</v>
      </c>
      <c r="B468" s="9">
        <v>300</v>
      </c>
      <c r="C468" s="9">
        <v>300</v>
      </c>
      <c r="D468" s="9">
        <v>0</v>
      </c>
      <c r="E468" s="60">
        <v>189600</v>
      </c>
    </row>
    <row r="469" spans="1:5" ht="25.5" x14ac:dyDescent="0.2">
      <c r="A469" s="2" t="s">
        <v>317</v>
      </c>
      <c r="B469" s="9">
        <v>1000</v>
      </c>
      <c r="C469" s="9">
        <v>1000</v>
      </c>
      <c r="D469" s="9">
        <v>0</v>
      </c>
      <c r="E469" s="60">
        <v>632000</v>
      </c>
    </row>
    <row r="470" spans="1:5" ht="25.5" x14ac:dyDescent="0.2">
      <c r="A470" s="2" t="s">
        <v>318</v>
      </c>
      <c r="B470" s="9">
        <v>5000</v>
      </c>
      <c r="C470" s="9">
        <v>5000</v>
      </c>
      <c r="D470" s="9">
        <v>0</v>
      </c>
      <c r="E470" s="60">
        <v>3160000</v>
      </c>
    </row>
    <row r="471" spans="1:5" ht="25.5" x14ac:dyDescent="0.2">
      <c r="A471" s="2" t="s">
        <v>319</v>
      </c>
      <c r="B471" s="9">
        <v>4440</v>
      </c>
      <c r="C471" s="9">
        <v>4200</v>
      </c>
      <c r="D471" s="9">
        <v>240</v>
      </c>
      <c r="E471" s="60">
        <v>2806080</v>
      </c>
    </row>
    <row r="472" spans="1:5" ht="25.5" x14ac:dyDescent="0.2">
      <c r="A472" s="2" t="s">
        <v>320</v>
      </c>
      <c r="B472" s="9">
        <v>1000</v>
      </c>
      <c r="C472" s="9">
        <v>850</v>
      </c>
      <c r="D472" s="9">
        <v>150</v>
      </c>
      <c r="E472" s="60">
        <v>632000</v>
      </c>
    </row>
    <row r="473" spans="1:5" ht="25.5" x14ac:dyDescent="0.2">
      <c r="A473" s="2" t="s">
        <v>331</v>
      </c>
      <c r="B473" s="9">
        <v>2</v>
      </c>
      <c r="C473" s="9">
        <v>2</v>
      </c>
      <c r="D473" s="9">
        <v>0</v>
      </c>
      <c r="E473" s="60">
        <v>1264</v>
      </c>
    </row>
    <row r="474" spans="1:5" ht="25.5" x14ac:dyDescent="0.2">
      <c r="A474" s="2" t="s">
        <v>327</v>
      </c>
      <c r="B474" s="9">
        <v>2000</v>
      </c>
      <c r="C474" s="9">
        <v>2000</v>
      </c>
      <c r="D474" s="9">
        <v>0</v>
      </c>
      <c r="E474" s="60">
        <v>1264000</v>
      </c>
    </row>
    <row r="475" spans="1:5" ht="25.5" x14ac:dyDescent="0.2">
      <c r="A475" s="2" t="s">
        <v>332</v>
      </c>
      <c r="B475" s="9">
        <v>1200</v>
      </c>
      <c r="C475" s="9">
        <v>1200</v>
      </c>
      <c r="D475" s="9">
        <v>0</v>
      </c>
      <c r="E475" s="60">
        <v>758400</v>
      </c>
    </row>
    <row r="476" spans="1:5" ht="25.5" x14ac:dyDescent="0.2">
      <c r="A476" s="2" t="s">
        <v>328</v>
      </c>
      <c r="B476" s="9">
        <v>2000</v>
      </c>
      <c r="C476" s="9">
        <v>2000</v>
      </c>
      <c r="D476" s="9">
        <v>0</v>
      </c>
      <c r="E476" s="60">
        <v>1264000</v>
      </c>
    </row>
    <row r="477" spans="1:5" ht="25.5" x14ac:dyDescent="0.2">
      <c r="A477" s="2" t="s">
        <v>322</v>
      </c>
      <c r="B477" s="9">
        <v>600</v>
      </c>
      <c r="C477" s="9">
        <v>600</v>
      </c>
      <c r="D477" s="9">
        <v>0</v>
      </c>
      <c r="E477" s="60">
        <v>379200</v>
      </c>
    </row>
    <row r="478" spans="1:5" ht="25.5" x14ac:dyDescent="0.2">
      <c r="A478" s="2" t="s">
        <v>329</v>
      </c>
      <c r="B478" s="9">
        <v>3000</v>
      </c>
      <c r="C478" s="9">
        <v>3000</v>
      </c>
      <c r="D478" s="9">
        <v>0</v>
      </c>
      <c r="E478" s="60">
        <v>1896000</v>
      </c>
    </row>
    <row r="479" spans="1:5" x14ac:dyDescent="0.2">
      <c r="A479" s="20" t="s">
        <v>94</v>
      </c>
      <c r="B479" s="56">
        <v>20542</v>
      </c>
      <c r="C479" s="10">
        <v>20152</v>
      </c>
      <c r="D479" s="10">
        <v>390</v>
      </c>
      <c r="E479" s="61">
        <f>SUM(E468:E478)</f>
        <v>12982544</v>
      </c>
    </row>
    <row r="480" spans="1:5" x14ac:dyDescent="0.2">
      <c r="A480" s="62" t="s">
        <v>5</v>
      </c>
      <c r="B480" s="63">
        <v>78427</v>
      </c>
      <c r="C480" s="10">
        <v>57665</v>
      </c>
      <c r="D480" s="10">
        <v>20762</v>
      </c>
      <c r="E480" s="64">
        <f>E446+E456+E459+E464+E467+E479</f>
        <v>49565864</v>
      </c>
    </row>
    <row r="481" spans="1:5" x14ac:dyDescent="0.2">
      <c r="A481" s="20" t="s">
        <v>333</v>
      </c>
      <c r="B481" s="56">
        <f>B392+B429+B480</f>
        <v>136065</v>
      </c>
      <c r="C481" s="10"/>
      <c r="D481" s="10"/>
      <c r="E481" s="61">
        <f>E392+E429+E480</f>
        <v>92741504.960000008</v>
      </c>
    </row>
    <row r="482" spans="1:5" ht="30" x14ac:dyDescent="0.2">
      <c r="A482" s="65" t="s">
        <v>382</v>
      </c>
      <c r="B482" s="56">
        <f>B483-B481</f>
        <v>4776</v>
      </c>
      <c r="C482" s="56"/>
      <c r="D482" s="56"/>
      <c r="E482" s="61">
        <v>3255321.6</v>
      </c>
    </row>
    <row r="483" spans="1:5" x14ac:dyDescent="0.2">
      <c r="A483" s="20" t="s">
        <v>281</v>
      </c>
      <c r="B483" s="56">
        <v>140841</v>
      </c>
      <c r="C483" s="10"/>
      <c r="D483" s="10"/>
      <c r="E483" s="61">
        <f>E481+E482</f>
        <v>95996826.560000002</v>
      </c>
    </row>
    <row r="484" spans="1:5" ht="15" customHeight="1" x14ac:dyDescent="0.2">
      <c r="A484" s="183" t="s">
        <v>334</v>
      </c>
      <c r="B484" s="184"/>
      <c r="C484" s="184"/>
      <c r="D484" s="184"/>
      <c r="E484" s="185"/>
    </row>
    <row r="485" spans="1:5" ht="25.5" x14ac:dyDescent="0.2">
      <c r="A485" s="2" t="s">
        <v>238</v>
      </c>
      <c r="B485" s="9">
        <v>12000</v>
      </c>
      <c r="C485" s="9">
        <v>11818</v>
      </c>
      <c r="D485" s="9">
        <v>182</v>
      </c>
      <c r="E485" s="60">
        <v>2401320</v>
      </c>
    </row>
    <row r="486" spans="1:5" ht="25.5" x14ac:dyDescent="0.2">
      <c r="A486" s="2" t="s">
        <v>245</v>
      </c>
      <c r="B486" s="9">
        <v>15501</v>
      </c>
      <c r="C486" s="9">
        <v>14001</v>
      </c>
      <c r="D486" s="9">
        <v>1500</v>
      </c>
      <c r="E486" s="60">
        <v>3101905.1100000003</v>
      </c>
    </row>
    <row r="487" spans="1:5" ht="25.5" x14ac:dyDescent="0.2">
      <c r="A487" s="2" t="s">
        <v>250</v>
      </c>
      <c r="B487" s="9">
        <v>5000</v>
      </c>
      <c r="C487" s="9">
        <v>4750</v>
      </c>
      <c r="D487" s="9">
        <v>250</v>
      </c>
      <c r="E487" s="60">
        <v>1000550.0000000002</v>
      </c>
    </row>
    <row r="488" spans="1:5" ht="38.25" x14ac:dyDescent="0.2">
      <c r="A488" s="2" t="s">
        <v>252</v>
      </c>
      <c r="B488" s="9">
        <v>15000</v>
      </c>
      <c r="C488" s="9">
        <v>14627</v>
      </c>
      <c r="D488" s="9">
        <v>373</v>
      </c>
      <c r="E488" s="60">
        <v>3001650</v>
      </c>
    </row>
    <row r="489" spans="1:5" x14ac:dyDescent="0.2">
      <c r="A489" s="20" t="s">
        <v>36</v>
      </c>
      <c r="B489" s="56">
        <v>47501</v>
      </c>
      <c r="C489" s="10">
        <v>45196</v>
      </c>
      <c r="D489" s="10">
        <v>2305</v>
      </c>
      <c r="E489" s="61">
        <f>SUM(E485:E488)</f>
        <v>9505425.1099999994</v>
      </c>
    </row>
    <row r="490" spans="1:5" ht="51" x14ac:dyDescent="0.2">
      <c r="A490" s="2" t="s">
        <v>220</v>
      </c>
      <c r="B490" s="9">
        <v>10200</v>
      </c>
      <c r="C490" s="9">
        <v>10200</v>
      </c>
      <c r="D490" s="9">
        <v>0</v>
      </c>
      <c r="E490" s="60">
        <v>2041122</v>
      </c>
    </row>
    <row r="491" spans="1:5" x14ac:dyDescent="0.2">
      <c r="A491" s="20" t="s">
        <v>49</v>
      </c>
      <c r="B491" s="56">
        <v>10200</v>
      </c>
      <c r="C491" s="10">
        <v>10200</v>
      </c>
      <c r="D491" s="10">
        <v>0</v>
      </c>
      <c r="E491" s="61">
        <f>SUM(E490)</f>
        <v>2041122</v>
      </c>
    </row>
    <row r="492" spans="1:5" ht="51" x14ac:dyDescent="0.2">
      <c r="A492" s="2" t="s">
        <v>269</v>
      </c>
      <c r="B492" s="9">
        <v>600</v>
      </c>
      <c r="C492" s="9">
        <v>550</v>
      </c>
      <c r="D492" s="9">
        <v>50</v>
      </c>
      <c r="E492" s="60">
        <v>120065.99999999999</v>
      </c>
    </row>
    <row r="493" spans="1:5" x14ac:dyDescent="0.2">
      <c r="A493" s="20" t="s">
        <v>52</v>
      </c>
      <c r="B493" s="56">
        <v>600</v>
      </c>
      <c r="C493" s="10">
        <v>550</v>
      </c>
      <c r="D493" s="10">
        <v>50</v>
      </c>
      <c r="E493" s="61">
        <f>SUM(E492)</f>
        <v>120065.99999999999</v>
      </c>
    </row>
    <row r="494" spans="1:5" ht="25.5" x14ac:dyDescent="0.2">
      <c r="A494" s="2" t="s">
        <v>328</v>
      </c>
      <c r="B494" s="9">
        <v>1000</v>
      </c>
      <c r="C494" s="9">
        <v>1000</v>
      </c>
      <c r="D494" s="9">
        <v>0</v>
      </c>
      <c r="E494" s="60">
        <v>200110.00000000003</v>
      </c>
    </row>
    <row r="495" spans="1:5" x14ac:dyDescent="0.2">
      <c r="A495" s="20" t="s">
        <v>94</v>
      </c>
      <c r="B495" s="56">
        <v>1000</v>
      </c>
      <c r="C495" s="10">
        <v>1000</v>
      </c>
      <c r="D495" s="10">
        <v>0</v>
      </c>
      <c r="E495" s="61">
        <f>SUM(E494)</f>
        <v>200110.00000000003</v>
      </c>
    </row>
    <row r="496" spans="1:5" x14ac:dyDescent="0.2">
      <c r="A496" s="62" t="s">
        <v>5</v>
      </c>
      <c r="B496" s="63">
        <v>59301</v>
      </c>
      <c r="C496" s="10">
        <v>56946</v>
      </c>
      <c r="D496" s="10">
        <v>2355</v>
      </c>
      <c r="E496" s="64">
        <f>E489+E491+E493+E495</f>
        <v>11866723.109999999</v>
      </c>
    </row>
    <row r="497" spans="1:5" ht="20.25" customHeight="1" x14ac:dyDescent="0.2">
      <c r="A497" s="183" t="s">
        <v>335</v>
      </c>
      <c r="B497" s="184"/>
      <c r="C497" s="184"/>
      <c r="D497" s="184"/>
      <c r="E497" s="185"/>
    </row>
    <row r="498" spans="1:5" ht="25.5" x14ac:dyDescent="0.2">
      <c r="A498" s="2" t="s">
        <v>240</v>
      </c>
      <c r="B498" s="9">
        <v>13</v>
      </c>
      <c r="C498" s="9">
        <v>13</v>
      </c>
      <c r="D498" s="9">
        <v>0</v>
      </c>
      <c r="E498" s="60">
        <v>13189.800000000003</v>
      </c>
    </row>
    <row r="499" spans="1:5" ht="25.5" x14ac:dyDescent="0.2">
      <c r="A499" s="2" t="s">
        <v>259</v>
      </c>
      <c r="B499" s="9">
        <v>20</v>
      </c>
      <c r="C499" s="9">
        <v>20</v>
      </c>
      <c r="D499" s="9">
        <v>0</v>
      </c>
      <c r="E499" s="60">
        <v>20292.000000000004</v>
      </c>
    </row>
    <row r="500" spans="1:5" x14ac:dyDescent="0.2">
      <c r="A500" s="20" t="s">
        <v>36</v>
      </c>
      <c r="B500" s="56">
        <v>33</v>
      </c>
      <c r="C500" s="10">
        <v>33</v>
      </c>
      <c r="D500" s="10">
        <v>0</v>
      </c>
      <c r="E500" s="61">
        <f>SUM(E498:E499)</f>
        <v>33481.800000000003</v>
      </c>
    </row>
    <row r="501" spans="1:5" ht="51" x14ac:dyDescent="0.2">
      <c r="A501" s="2" t="s">
        <v>220</v>
      </c>
      <c r="B501" s="9">
        <v>50</v>
      </c>
      <c r="C501" s="9">
        <v>50</v>
      </c>
      <c r="D501" s="9">
        <v>0</v>
      </c>
      <c r="E501" s="60">
        <v>50730.000000000007</v>
      </c>
    </row>
    <row r="502" spans="1:5" x14ac:dyDescent="0.2">
      <c r="A502" s="20" t="s">
        <v>49</v>
      </c>
      <c r="B502" s="56">
        <v>50</v>
      </c>
      <c r="C502" s="10">
        <v>50</v>
      </c>
      <c r="D502" s="10">
        <v>0</v>
      </c>
      <c r="E502" s="61">
        <f>SUM(E501)</f>
        <v>50730.000000000007</v>
      </c>
    </row>
    <row r="503" spans="1:5" ht="38.25" x14ac:dyDescent="0.2">
      <c r="A503" s="2" t="s">
        <v>279</v>
      </c>
      <c r="B503" s="9">
        <v>700</v>
      </c>
      <c r="C503" s="9">
        <v>700</v>
      </c>
      <c r="D503" s="9">
        <v>0</v>
      </c>
      <c r="E503" s="60">
        <v>710220.00000000012</v>
      </c>
    </row>
    <row r="504" spans="1:5" ht="25.5" x14ac:dyDescent="0.2">
      <c r="A504" s="2" t="s">
        <v>214</v>
      </c>
      <c r="B504" s="9">
        <v>180</v>
      </c>
      <c r="C504" s="9">
        <v>180</v>
      </c>
      <c r="D504" s="9">
        <v>0</v>
      </c>
      <c r="E504" s="60">
        <v>182628</v>
      </c>
    </row>
    <row r="505" spans="1:5" x14ac:dyDescent="0.2">
      <c r="A505" s="20" t="s">
        <v>69</v>
      </c>
      <c r="B505" s="56">
        <v>880</v>
      </c>
      <c r="C505" s="10">
        <v>880</v>
      </c>
      <c r="D505" s="10">
        <v>0</v>
      </c>
      <c r="E505" s="61">
        <f>SUM(E503:E504)</f>
        <v>892848.00000000012</v>
      </c>
    </row>
    <row r="506" spans="1:5" ht="51" x14ac:dyDescent="0.2">
      <c r="A506" s="2" t="s">
        <v>272</v>
      </c>
      <c r="B506" s="9">
        <v>250</v>
      </c>
      <c r="C506" s="9">
        <v>250</v>
      </c>
      <c r="D506" s="9">
        <v>0</v>
      </c>
      <c r="E506" s="60">
        <v>253650.00000000003</v>
      </c>
    </row>
    <row r="507" spans="1:5" x14ac:dyDescent="0.2">
      <c r="A507" s="20" t="s">
        <v>73</v>
      </c>
      <c r="B507" s="56">
        <v>250</v>
      </c>
      <c r="C507" s="10">
        <v>250</v>
      </c>
      <c r="D507" s="10">
        <v>0</v>
      </c>
      <c r="E507" s="61">
        <f>SUM(E506)</f>
        <v>253650.00000000003</v>
      </c>
    </row>
    <row r="508" spans="1:5" x14ac:dyDescent="0.2">
      <c r="A508" s="62" t="s">
        <v>5</v>
      </c>
      <c r="B508" s="63">
        <v>1213</v>
      </c>
      <c r="C508" s="10">
        <v>1213</v>
      </c>
      <c r="D508" s="10">
        <v>0</v>
      </c>
      <c r="E508" s="64">
        <f>E500+E502+E505+E507</f>
        <v>1230709.8000000003</v>
      </c>
    </row>
    <row r="509" spans="1:5" ht="20.25" customHeight="1" x14ac:dyDescent="0.2">
      <c r="A509" s="183" t="s">
        <v>336</v>
      </c>
      <c r="B509" s="184"/>
      <c r="C509" s="184"/>
      <c r="D509" s="184"/>
      <c r="E509" s="185"/>
    </row>
    <row r="510" spans="1:5" ht="25.5" x14ac:dyDescent="0.2">
      <c r="A510" s="2" t="s">
        <v>238</v>
      </c>
      <c r="B510" s="9">
        <v>120</v>
      </c>
      <c r="C510" s="9">
        <v>120</v>
      </c>
      <c r="D510" s="9">
        <v>0</v>
      </c>
      <c r="E510" s="60">
        <v>295324.79999999993</v>
      </c>
    </row>
    <row r="511" spans="1:5" ht="25.5" x14ac:dyDescent="0.2">
      <c r="A511" s="2" t="s">
        <v>240</v>
      </c>
      <c r="B511" s="9">
        <v>130</v>
      </c>
      <c r="C511" s="9">
        <v>130</v>
      </c>
      <c r="D511" s="9">
        <v>0</v>
      </c>
      <c r="E511" s="60">
        <v>324735.2</v>
      </c>
    </row>
    <row r="512" spans="1:5" ht="25.5" x14ac:dyDescent="0.2">
      <c r="A512" s="2" t="s">
        <v>242</v>
      </c>
      <c r="B512" s="9">
        <v>80</v>
      </c>
      <c r="C512" s="9">
        <v>80</v>
      </c>
      <c r="D512" s="9">
        <v>0</v>
      </c>
      <c r="E512" s="60">
        <v>190483.20000000001</v>
      </c>
    </row>
    <row r="513" spans="1:5" ht="25.5" x14ac:dyDescent="0.2">
      <c r="A513" s="2" t="s">
        <v>251</v>
      </c>
      <c r="B513" s="9">
        <v>100</v>
      </c>
      <c r="C513" s="9">
        <v>100</v>
      </c>
      <c r="D513" s="9">
        <v>0</v>
      </c>
      <c r="E513" s="60">
        <v>242904.00000000003</v>
      </c>
    </row>
    <row r="514" spans="1:5" ht="38.25" x14ac:dyDescent="0.2">
      <c r="A514" s="2" t="s">
        <v>252</v>
      </c>
      <c r="B514" s="9">
        <v>60</v>
      </c>
      <c r="C514" s="9">
        <v>60</v>
      </c>
      <c r="D514" s="9">
        <v>0</v>
      </c>
      <c r="E514" s="60">
        <v>150862.39999999999</v>
      </c>
    </row>
    <row r="515" spans="1:5" ht="25.5" x14ac:dyDescent="0.2">
      <c r="A515" s="2" t="s">
        <v>259</v>
      </c>
      <c r="B515" s="9">
        <v>20</v>
      </c>
      <c r="C515" s="9">
        <v>20</v>
      </c>
      <c r="D515" s="9">
        <v>0</v>
      </c>
      <c r="E515" s="60">
        <v>49220.80000000001</v>
      </c>
    </row>
    <row r="516" spans="1:5" ht="25.5" x14ac:dyDescent="0.2">
      <c r="A516" s="2" t="s">
        <v>261</v>
      </c>
      <c r="B516" s="9">
        <v>190</v>
      </c>
      <c r="C516" s="9">
        <v>190</v>
      </c>
      <c r="D516" s="9">
        <v>0</v>
      </c>
      <c r="E516" s="60">
        <v>464397.6</v>
      </c>
    </row>
    <row r="517" spans="1:5" x14ac:dyDescent="0.2">
      <c r="A517" s="20" t="s">
        <v>36</v>
      </c>
      <c r="B517" s="56">
        <v>700</v>
      </c>
      <c r="C517" s="10">
        <v>700</v>
      </c>
      <c r="D517" s="10">
        <v>0</v>
      </c>
      <c r="E517" s="61">
        <f>SUM(E510:E516)</f>
        <v>1717928</v>
      </c>
    </row>
    <row r="518" spans="1:5" ht="25.5" x14ac:dyDescent="0.2">
      <c r="A518" s="2" t="s">
        <v>263</v>
      </c>
      <c r="B518" s="9">
        <v>200</v>
      </c>
      <c r="C518" s="9">
        <v>200</v>
      </c>
      <c r="D518" s="9">
        <v>0</v>
      </c>
      <c r="E518" s="60">
        <v>485807.99999999994</v>
      </c>
    </row>
    <row r="519" spans="1:5" ht="25.5" x14ac:dyDescent="0.2">
      <c r="A519" s="2" t="s">
        <v>325</v>
      </c>
      <c r="B519" s="9">
        <v>305</v>
      </c>
      <c r="C519" s="9">
        <v>305</v>
      </c>
      <c r="D519" s="9">
        <v>0</v>
      </c>
      <c r="E519" s="60">
        <v>753017.20000000007</v>
      </c>
    </row>
    <row r="520" spans="1:5" ht="25.5" x14ac:dyDescent="0.2">
      <c r="A520" s="2" t="s">
        <v>290</v>
      </c>
      <c r="B520" s="9">
        <v>150</v>
      </c>
      <c r="C520" s="9">
        <v>150</v>
      </c>
      <c r="D520" s="9">
        <v>0</v>
      </c>
      <c r="E520" s="60">
        <v>370756</v>
      </c>
    </row>
    <row r="521" spans="1:5" ht="25.5" x14ac:dyDescent="0.2">
      <c r="A521" s="2" t="s">
        <v>337</v>
      </c>
      <c r="B521" s="9">
        <v>90</v>
      </c>
      <c r="C521" s="9">
        <v>90</v>
      </c>
      <c r="D521" s="9">
        <v>0</v>
      </c>
      <c r="E521" s="60">
        <v>219893.59999999998</v>
      </c>
    </row>
    <row r="522" spans="1:5" ht="51" x14ac:dyDescent="0.2">
      <c r="A522" s="2" t="s">
        <v>220</v>
      </c>
      <c r="B522" s="9">
        <v>440</v>
      </c>
      <c r="C522" s="9">
        <v>440</v>
      </c>
      <c r="D522" s="9">
        <v>0</v>
      </c>
      <c r="E522" s="60">
        <v>1076457.5999999999</v>
      </c>
    </row>
    <row r="523" spans="1:5" ht="25.5" x14ac:dyDescent="0.2">
      <c r="A523" s="2" t="s">
        <v>265</v>
      </c>
      <c r="B523" s="9">
        <v>530</v>
      </c>
      <c r="C523" s="9">
        <v>530</v>
      </c>
      <c r="D523" s="9">
        <v>0</v>
      </c>
      <c r="E523" s="60">
        <v>1297951.2</v>
      </c>
    </row>
    <row r="524" spans="1:5" ht="25.5" x14ac:dyDescent="0.2">
      <c r="A524" s="2" t="s">
        <v>291</v>
      </c>
      <c r="B524" s="9">
        <v>210</v>
      </c>
      <c r="C524" s="9">
        <v>210</v>
      </c>
      <c r="D524" s="9">
        <v>0</v>
      </c>
      <c r="E524" s="60">
        <v>512018.39999999997</v>
      </c>
    </row>
    <row r="525" spans="1:5" x14ac:dyDescent="0.2">
      <c r="A525" s="20" t="s">
        <v>49</v>
      </c>
      <c r="B525" s="56">
        <v>1925</v>
      </c>
      <c r="C525" s="10">
        <v>1925</v>
      </c>
      <c r="D525" s="10">
        <v>0</v>
      </c>
      <c r="E525" s="61">
        <f>SUM(E518:E524)</f>
        <v>4715902</v>
      </c>
    </row>
    <row r="526" spans="1:5" ht="38.25" x14ac:dyDescent="0.2">
      <c r="A526" s="2" t="s">
        <v>275</v>
      </c>
      <c r="B526" s="9">
        <v>50</v>
      </c>
      <c r="C526" s="9">
        <v>50</v>
      </c>
      <c r="D526" s="9">
        <v>0</v>
      </c>
      <c r="E526" s="60">
        <v>127852.00000000003</v>
      </c>
    </row>
    <row r="527" spans="1:5" ht="51" x14ac:dyDescent="0.2">
      <c r="A527" s="2" t="s">
        <v>221</v>
      </c>
      <c r="B527" s="9">
        <v>50</v>
      </c>
      <c r="C527" s="9">
        <v>50</v>
      </c>
      <c r="D527" s="9">
        <v>0</v>
      </c>
      <c r="E527" s="60">
        <v>123052</v>
      </c>
    </row>
    <row r="528" spans="1:5" ht="38.25" x14ac:dyDescent="0.2">
      <c r="A528" s="2" t="s">
        <v>279</v>
      </c>
      <c r="B528" s="9">
        <v>1200</v>
      </c>
      <c r="C528" s="9">
        <v>1200</v>
      </c>
      <c r="D528" s="9">
        <v>0</v>
      </c>
      <c r="E528" s="60">
        <v>2953248.0000000005</v>
      </c>
    </row>
    <row r="529" spans="1:5" ht="25.5" x14ac:dyDescent="0.2">
      <c r="A529" s="2" t="s">
        <v>214</v>
      </c>
      <c r="B529" s="9">
        <v>420</v>
      </c>
      <c r="C529" s="9">
        <v>420</v>
      </c>
      <c r="D529" s="9">
        <v>0</v>
      </c>
      <c r="E529" s="60">
        <v>1043236.8000000002</v>
      </c>
    </row>
    <row r="530" spans="1:5" x14ac:dyDescent="0.2">
      <c r="A530" s="20" t="s">
        <v>69</v>
      </c>
      <c r="B530" s="56">
        <v>1720</v>
      </c>
      <c r="C530" s="10">
        <v>1720</v>
      </c>
      <c r="D530" s="10">
        <v>0</v>
      </c>
      <c r="E530" s="61">
        <f>SUM(E526:E529)</f>
        <v>4247388.8000000007</v>
      </c>
    </row>
    <row r="531" spans="1:5" ht="51" x14ac:dyDescent="0.2">
      <c r="A531" s="2" t="s">
        <v>272</v>
      </c>
      <c r="B531" s="9">
        <v>1000</v>
      </c>
      <c r="C531" s="9">
        <v>1000</v>
      </c>
      <c r="D531" s="9">
        <v>0</v>
      </c>
      <c r="E531" s="60">
        <v>2467440</v>
      </c>
    </row>
    <row r="532" spans="1:5" ht="25.5" x14ac:dyDescent="0.2">
      <c r="A532" s="2" t="s">
        <v>293</v>
      </c>
      <c r="B532" s="9">
        <v>520</v>
      </c>
      <c r="C532" s="9">
        <v>520</v>
      </c>
      <c r="D532" s="9">
        <v>0</v>
      </c>
      <c r="E532" s="60">
        <v>1287740.7999999998</v>
      </c>
    </row>
    <row r="533" spans="1:5" x14ac:dyDescent="0.2">
      <c r="A533" s="20" t="s">
        <v>73</v>
      </c>
      <c r="B533" s="56">
        <v>1520</v>
      </c>
      <c r="C533" s="10">
        <v>1520</v>
      </c>
      <c r="D533" s="10">
        <v>0</v>
      </c>
      <c r="E533" s="61">
        <f>SUM(E531:E532)</f>
        <v>3755180.8</v>
      </c>
    </row>
    <row r="534" spans="1:5" ht="25.5" x14ac:dyDescent="0.2">
      <c r="A534" s="2" t="s">
        <v>317</v>
      </c>
      <c r="B534" s="9">
        <v>500</v>
      </c>
      <c r="C534" s="9">
        <v>500</v>
      </c>
      <c r="D534" s="9">
        <v>0</v>
      </c>
      <c r="E534" s="60">
        <v>1236920</v>
      </c>
    </row>
    <row r="535" spans="1:5" ht="25.5" x14ac:dyDescent="0.2">
      <c r="A535" s="2" t="s">
        <v>328</v>
      </c>
      <c r="B535" s="9">
        <v>800</v>
      </c>
      <c r="C535" s="9">
        <v>800</v>
      </c>
      <c r="D535" s="9">
        <v>0</v>
      </c>
      <c r="E535" s="60">
        <v>1962431.9999999998</v>
      </c>
    </row>
    <row r="536" spans="1:5" x14ac:dyDescent="0.2">
      <c r="A536" s="20" t="s">
        <v>94</v>
      </c>
      <c r="B536" s="56">
        <v>1300</v>
      </c>
      <c r="C536" s="10">
        <v>1300</v>
      </c>
      <c r="D536" s="10">
        <v>0</v>
      </c>
      <c r="E536" s="61">
        <f>SUM(E534:E535)</f>
        <v>3199352</v>
      </c>
    </row>
    <row r="537" spans="1:5" x14ac:dyDescent="0.2">
      <c r="A537" s="62" t="s">
        <v>5</v>
      </c>
      <c r="B537" s="63">
        <v>7165</v>
      </c>
      <c r="C537" s="10">
        <v>7165</v>
      </c>
      <c r="D537" s="10">
        <v>0</v>
      </c>
      <c r="E537" s="64">
        <f>E517+E525+E530+E533+E536</f>
        <v>17635751.600000001</v>
      </c>
    </row>
    <row r="538" spans="1:5" ht="15" customHeight="1" x14ac:dyDescent="0.2">
      <c r="A538" s="183" t="s">
        <v>338</v>
      </c>
      <c r="B538" s="184"/>
      <c r="C538" s="184"/>
      <c r="D538" s="184"/>
      <c r="E538" s="185"/>
    </row>
    <row r="539" spans="1:5" ht="51" x14ac:dyDescent="0.2">
      <c r="A539" s="2" t="s">
        <v>220</v>
      </c>
      <c r="B539" s="9">
        <v>50</v>
      </c>
      <c r="C539" s="9">
        <v>50</v>
      </c>
      <c r="D539" s="9">
        <v>0</v>
      </c>
      <c r="E539" s="60">
        <v>41675</v>
      </c>
    </row>
    <row r="540" spans="1:5" ht="25.5" x14ac:dyDescent="0.2">
      <c r="A540" s="2" t="s">
        <v>291</v>
      </c>
      <c r="B540" s="9">
        <v>240</v>
      </c>
      <c r="C540" s="9">
        <v>240</v>
      </c>
      <c r="D540" s="9">
        <v>0</v>
      </c>
      <c r="E540" s="60">
        <v>200040</v>
      </c>
    </row>
    <row r="541" spans="1:5" x14ac:dyDescent="0.2">
      <c r="A541" s="20" t="s">
        <v>49</v>
      </c>
      <c r="B541" s="56">
        <v>290</v>
      </c>
      <c r="C541" s="10">
        <v>290</v>
      </c>
      <c r="D541" s="10">
        <v>0</v>
      </c>
      <c r="E541" s="61">
        <f>SUM(E539:E540)</f>
        <v>241715</v>
      </c>
    </row>
    <row r="542" spans="1:5" ht="25.5" x14ac:dyDescent="0.2">
      <c r="A542" s="2" t="s">
        <v>328</v>
      </c>
      <c r="B542" s="9">
        <v>700</v>
      </c>
      <c r="C542" s="9">
        <v>700</v>
      </c>
      <c r="D542" s="9">
        <v>0</v>
      </c>
      <c r="E542" s="60">
        <v>583450</v>
      </c>
    </row>
    <row r="543" spans="1:5" x14ac:dyDescent="0.2">
      <c r="A543" s="20" t="s">
        <v>94</v>
      </c>
      <c r="B543" s="56">
        <v>700</v>
      </c>
      <c r="C543" s="10">
        <v>700</v>
      </c>
      <c r="D543" s="10">
        <v>0</v>
      </c>
      <c r="E543" s="61">
        <f>SUM(E542)</f>
        <v>583450</v>
      </c>
    </row>
    <row r="544" spans="1:5" x14ac:dyDescent="0.2">
      <c r="A544" s="62" t="s">
        <v>5</v>
      </c>
      <c r="B544" s="63">
        <v>990</v>
      </c>
      <c r="C544" s="10">
        <v>990</v>
      </c>
      <c r="D544" s="10">
        <v>0</v>
      </c>
      <c r="E544" s="64">
        <f>E541+E543</f>
        <v>825165</v>
      </c>
    </row>
    <row r="545" spans="1:5" ht="15" customHeight="1" x14ac:dyDescent="0.2">
      <c r="A545" s="183" t="s">
        <v>339</v>
      </c>
      <c r="B545" s="184"/>
      <c r="C545" s="184"/>
      <c r="D545" s="184"/>
      <c r="E545" s="185"/>
    </row>
    <row r="546" spans="1:5" ht="25.5" x14ac:dyDescent="0.2">
      <c r="A546" s="2" t="s">
        <v>238</v>
      </c>
      <c r="B546" s="9">
        <v>1000</v>
      </c>
      <c r="C546" s="9">
        <v>1000</v>
      </c>
      <c r="D546" s="9">
        <v>0</v>
      </c>
      <c r="E546" s="60">
        <v>700100</v>
      </c>
    </row>
    <row r="547" spans="1:5" ht="25.5" x14ac:dyDescent="0.2">
      <c r="A547" s="2" t="s">
        <v>239</v>
      </c>
      <c r="B547" s="9">
        <v>625</v>
      </c>
      <c r="C547" s="9">
        <v>625</v>
      </c>
      <c r="D547" s="9">
        <v>0</v>
      </c>
      <c r="E547" s="60">
        <v>437562.50000000012</v>
      </c>
    </row>
    <row r="548" spans="1:5" ht="25.5" x14ac:dyDescent="0.2">
      <c r="A548" s="2" t="s">
        <v>240</v>
      </c>
      <c r="B548" s="9">
        <v>1300</v>
      </c>
      <c r="C548" s="9">
        <v>1300</v>
      </c>
      <c r="D548" s="9">
        <v>0</v>
      </c>
      <c r="E548" s="60">
        <v>910129.99999999988</v>
      </c>
    </row>
    <row r="549" spans="1:5" ht="38.25" x14ac:dyDescent="0.2">
      <c r="A549" s="2" t="s">
        <v>241</v>
      </c>
      <c r="B549" s="9">
        <v>600</v>
      </c>
      <c r="C549" s="9">
        <v>570</v>
      </c>
      <c r="D549" s="9">
        <v>30</v>
      </c>
      <c r="E549" s="60">
        <v>420060</v>
      </c>
    </row>
    <row r="550" spans="1:5" ht="25.5" x14ac:dyDescent="0.2">
      <c r="A550" s="2" t="s">
        <v>242</v>
      </c>
      <c r="B550" s="9">
        <v>798</v>
      </c>
      <c r="C550" s="9">
        <v>798</v>
      </c>
      <c r="D550" s="9">
        <v>0</v>
      </c>
      <c r="E550" s="60">
        <v>558679.79999999993</v>
      </c>
    </row>
    <row r="551" spans="1:5" ht="25.5" x14ac:dyDescent="0.2">
      <c r="A551" s="2" t="s">
        <v>243</v>
      </c>
      <c r="B551" s="9">
        <v>600</v>
      </c>
      <c r="C551" s="9">
        <v>600</v>
      </c>
      <c r="D551" s="9">
        <v>0</v>
      </c>
      <c r="E551" s="60">
        <v>420060</v>
      </c>
    </row>
    <row r="552" spans="1:5" ht="25.5" x14ac:dyDescent="0.2">
      <c r="A552" s="2" t="s">
        <v>246</v>
      </c>
      <c r="B552" s="9">
        <v>400</v>
      </c>
      <c r="C552" s="9">
        <v>400</v>
      </c>
      <c r="D552" s="9">
        <v>0</v>
      </c>
      <c r="E552" s="60">
        <v>280039.99999999994</v>
      </c>
    </row>
    <row r="553" spans="1:5" ht="25.5" x14ac:dyDescent="0.2">
      <c r="A553" s="2" t="s">
        <v>249</v>
      </c>
      <c r="B553" s="9">
        <v>350</v>
      </c>
      <c r="C553" s="9">
        <v>350</v>
      </c>
      <c r="D553" s="9">
        <v>0</v>
      </c>
      <c r="E553" s="60">
        <v>245034.99999999997</v>
      </c>
    </row>
    <row r="554" spans="1:5" ht="25.5" x14ac:dyDescent="0.2">
      <c r="A554" s="2" t="s">
        <v>250</v>
      </c>
      <c r="B554" s="9">
        <v>400</v>
      </c>
      <c r="C554" s="9">
        <v>400</v>
      </c>
      <c r="D554" s="9">
        <v>0</v>
      </c>
      <c r="E554" s="60">
        <v>280039.99999999994</v>
      </c>
    </row>
    <row r="555" spans="1:5" ht="25.5" x14ac:dyDescent="0.2">
      <c r="A555" s="2" t="s">
        <v>251</v>
      </c>
      <c r="B555" s="9">
        <v>700</v>
      </c>
      <c r="C555" s="9">
        <v>700</v>
      </c>
      <c r="D555" s="9">
        <v>0</v>
      </c>
      <c r="E555" s="60">
        <v>490070</v>
      </c>
    </row>
    <row r="556" spans="1:5" ht="38.25" x14ac:dyDescent="0.2">
      <c r="A556" s="2" t="s">
        <v>252</v>
      </c>
      <c r="B556" s="9">
        <v>600</v>
      </c>
      <c r="C556" s="9">
        <v>600</v>
      </c>
      <c r="D556" s="9">
        <v>0</v>
      </c>
      <c r="E556" s="60">
        <v>420060.00000000006</v>
      </c>
    </row>
    <row r="557" spans="1:5" ht="25.5" x14ac:dyDescent="0.2">
      <c r="A557" s="2" t="s">
        <v>253</v>
      </c>
      <c r="B557" s="9">
        <v>250</v>
      </c>
      <c r="C557" s="9">
        <v>250</v>
      </c>
      <c r="D557" s="9">
        <v>0</v>
      </c>
      <c r="E557" s="60">
        <v>175025.00000000003</v>
      </c>
    </row>
    <row r="558" spans="1:5" ht="25.5" x14ac:dyDescent="0.2">
      <c r="A558" s="2" t="s">
        <v>254</v>
      </c>
      <c r="B558" s="9">
        <v>600</v>
      </c>
      <c r="C558" s="9">
        <v>500</v>
      </c>
      <c r="D558" s="9">
        <v>100</v>
      </c>
      <c r="E558" s="60">
        <v>420060</v>
      </c>
    </row>
    <row r="559" spans="1:5" ht="25.5" x14ac:dyDescent="0.2">
      <c r="A559" s="2" t="s">
        <v>255</v>
      </c>
      <c r="B559" s="9">
        <v>300</v>
      </c>
      <c r="C559" s="9">
        <v>285</v>
      </c>
      <c r="D559" s="9">
        <v>15</v>
      </c>
      <c r="E559" s="60">
        <v>210029.99999999997</v>
      </c>
    </row>
    <row r="560" spans="1:5" ht="25.5" x14ac:dyDescent="0.2">
      <c r="A560" s="2" t="s">
        <v>257</v>
      </c>
      <c r="B560" s="9">
        <v>988</v>
      </c>
      <c r="C560" s="9">
        <v>988</v>
      </c>
      <c r="D560" s="9">
        <v>0</v>
      </c>
      <c r="E560" s="60">
        <v>691698.8</v>
      </c>
    </row>
    <row r="561" spans="1:6" ht="25.5" x14ac:dyDescent="0.2">
      <c r="A561" s="2" t="s">
        <v>258</v>
      </c>
      <c r="B561" s="9">
        <v>390</v>
      </c>
      <c r="C561" s="9">
        <v>390</v>
      </c>
      <c r="D561" s="9">
        <v>0</v>
      </c>
      <c r="E561" s="60">
        <v>273039</v>
      </c>
    </row>
    <row r="562" spans="1:6" ht="25.5" x14ac:dyDescent="0.2">
      <c r="A562" s="2" t="s">
        <v>259</v>
      </c>
      <c r="B562" s="9">
        <v>1000</v>
      </c>
      <c r="C562" s="9">
        <v>1000</v>
      </c>
      <c r="D562" s="9">
        <v>0</v>
      </c>
      <c r="E562" s="60">
        <v>700100</v>
      </c>
    </row>
    <row r="563" spans="1:6" ht="25.5" x14ac:dyDescent="0.2">
      <c r="A563" s="2" t="s">
        <v>261</v>
      </c>
      <c r="B563" s="9">
        <v>1450</v>
      </c>
      <c r="C563" s="9">
        <v>1450</v>
      </c>
      <c r="D563" s="9">
        <v>0</v>
      </c>
      <c r="E563" s="60">
        <v>1015144.9999999999</v>
      </c>
    </row>
    <row r="564" spans="1:6" ht="38.25" x14ac:dyDescent="0.2">
      <c r="A564" s="2" t="s">
        <v>262</v>
      </c>
      <c r="B564" s="9">
        <v>1000</v>
      </c>
      <c r="C564" s="9">
        <v>1000</v>
      </c>
      <c r="D564" s="9">
        <v>0</v>
      </c>
      <c r="E564" s="60">
        <v>700100</v>
      </c>
    </row>
    <row r="565" spans="1:6" x14ac:dyDescent="0.2">
      <c r="A565" s="20" t="s">
        <v>36</v>
      </c>
      <c r="B565" s="56">
        <v>13351</v>
      </c>
      <c r="C565" s="10">
        <v>13206</v>
      </c>
      <c r="D565" s="10">
        <v>145</v>
      </c>
      <c r="E565" s="61">
        <f>SUM(E546:E564)</f>
        <v>9347035.0999999996</v>
      </c>
    </row>
    <row r="566" spans="1:6" ht="25.5" x14ac:dyDescent="0.2">
      <c r="A566" s="2" t="s">
        <v>263</v>
      </c>
      <c r="B566" s="9">
        <v>1500</v>
      </c>
      <c r="C566" s="9">
        <v>1500</v>
      </c>
      <c r="D566" s="9">
        <v>0</v>
      </c>
      <c r="E566" s="60">
        <v>1050150</v>
      </c>
    </row>
    <row r="567" spans="1:6" ht="38.25" x14ac:dyDescent="0.2">
      <c r="A567" s="2" t="s">
        <v>267</v>
      </c>
      <c r="B567" s="9">
        <v>570</v>
      </c>
      <c r="C567" s="9">
        <v>350</v>
      </c>
      <c r="D567" s="9">
        <v>220</v>
      </c>
      <c r="E567" s="60">
        <v>399057</v>
      </c>
    </row>
    <row r="568" spans="1:6" ht="25.5" x14ac:dyDescent="0.2">
      <c r="A568" s="2" t="s">
        <v>325</v>
      </c>
      <c r="B568" s="9">
        <v>3621</v>
      </c>
      <c r="C568" s="9">
        <v>3621</v>
      </c>
      <c r="D568" s="9">
        <v>0</v>
      </c>
      <c r="E568" s="60">
        <v>2535062.1</v>
      </c>
    </row>
    <row r="569" spans="1:6" ht="25.5" x14ac:dyDescent="0.2">
      <c r="A569" s="2" t="s">
        <v>290</v>
      </c>
      <c r="B569" s="9">
        <v>1610</v>
      </c>
      <c r="C569" s="9">
        <v>1610</v>
      </c>
      <c r="D569" s="9">
        <v>0</v>
      </c>
      <c r="E569" s="60">
        <v>1127161</v>
      </c>
    </row>
    <row r="570" spans="1:6" ht="25.5" x14ac:dyDescent="0.2">
      <c r="A570" s="2" t="s">
        <v>337</v>
      </c>
      <c r="B570" s="9">
        <v>1650</v>
      </c>
      <c r="C570" s="9">
        <v>1650</v>
      </c>
      <c r="D570" s="9">
        <v>0</v>
      </c>
      <c r="E570" s="60">
        <v>1155165</v>
      </c>
    </row>
    <row r="571" spans="1:6" ht="38.25" x14ac:dyDescent="0.2">
      <c r="A571" s="2" t="s">
        <v>264</v>
      </c>
      <c r="B571" s="9">
        <v>1200</v>
      </c>
      <c r="C571" s="9">
        <v>0</v>
      </c>
      <c r="D571" s="9">
        <v>1200</v>
      </c>
      <c r="E571" s="60">
        <v>840120</v>
      </c>
    </row>
    <row r="572" spans="1:6" ht="38.25" x14ac:dyDescent="0.2">
      <c r="A572" s="2" t="s">
        <v>219</v>
      </c>
      <c r="B572" s="9">
        <v>1100</v>
      </c>
      <c r="C572" s="9">
        <v>1100</v>
      </c>
      <c r="D572" s="9">
        <v>0</v>
      </c>
      <c r="E572" s="60">
        <v>770110</v>
      </c>
      <c r="F572" s="147"/>
    </row>
    <row r="573" spans="1:6" ht="51" x14ac:dyDescent="0.2">
      <c r="A573" s="2" t="s">
        <v>220</v>
      </c>
      <c r="B573" s="9">
        <v>2363</v>
      </c>
      <c r="C573" s="9">
        <v>2363</v>
      </c>
      <c r="D573" s="9">
        <v>0</v>
      </c>
      <c r="E573" s="60">
        <v>1654336.2999999998</v>
      </c>
      <c r="F573" s="147"/>
    </row>
    <row r="574" spans="1:6" ht="25.5" x14ac:dyDescent="0.2">
      <c r="A574" s="2" t="s">
        <v>265</v>
      </c>
      <c r="B574" s="9">
        <v>2800</v>
      </c>
      <c r="C574" s="9">
        <v>2800</v>
      </c>
      <c r="D574" s="9">
        <v>0</v>
      </c>
      <c r="E574" s="60">
        <v>1960280</v>
      </c>
      <c r="F574" s="147"/>
    </row>
    <row r="575" spans="1:6" ht="25.5" x14ac:dyDescent="0.2">
      <c r="A575" s="2" t="s">
        <v>340</v>
      </c>
      <c r="B575" s="9">
        <v>1000</v>
      </c>
      <c r="C575" s="9">
        <v>1000</v>
      </c>
      <c r="D575" s="9">
        <v>0</v>
      </c>
      <c r="E575" s="60">
        <v>700100</v>
      </c>
      <c r="F575" s="147"/>
    </row>
    <row r="576" spans="1:6" ht="25.5" x14ac:dyDescent="0.2">
      <c r="A576" s="2" t="s">
        <v>291</v>
      </c>
      <c r="B576" s="9">
        <v>2100</v>
      </c>
      <c r="C576" s="9">
        <v>2100</v>
      </c>
      <c r="D576" s="9">
        <v>0</v>
      </c>
      <c r="E576" s="60">
        <v>1470210</v>
      </c>
    </row>
    <row r="577" spans="1:5" x14ac:dyDescent="0.2">
      <c r="A577" s="20" t="s">
        <v>49</v>
      </c>
      <c r="B577" s="56">
        <v>19514</v>
      </c>
      <c r="C577" s="10">
        <v>18094</v>
      </c>
      <c r="D577" s="10">
        <v>1420</v>
      </c>
      <c r="E577" s="61">
        <f>SUM(E566:E576)</f>
        <v>13661751.399999999</v>
      </c>
    </row>
    <row r="578" spans="1:5" ht="38.25" x14ac:dyDescent="0.2">
      <c r="A578" s="2" t="s">
        <v>268</v>
      </c>
      <c r="B578" s="9">
        <v>300</v>
      </c>
      <c r="C578" s="9">
        <v>250</v>
      </c>
      <c r="D578" s="9">
        <v>50</v>
      </c>
      <c r="E578" s="60">
        <v>210030.00000000003</v>
      </c>
    </row>
    <row r="579" spans="1:5" ht="51" x14ac:dyDescent="0.2">
      <c r="A579" s="2" t="s">
        <v>269</v>
      </c>
      <c r="B579" s="9">
        <v>2712</v>
      </c>
      <c r="C579" s="9">
        <v>2162</v>
      </c>
      <c r="D579" s="9">
        <v>550</v>
      </c>
      <c r="E579" s="60">
        <v>1898671.2</v>
      </c>
    </row>
    <row r="580" spans="1:5" x14ac:dyDescent="0.2">
      <c r="A580" s="20" t="s">
        <v>52</v>
      </c>
      <c r="B580" s="56">
        <v>3012</v>
      </c>
      <c r="C580" s="10">
        <v>2412</v>
      </c>
      <c r="D580" s="10">
        <v>600</v>
      </c>
      <c r="E580" s="61">
        <f>SUM(E578:E579)</f>
        <v>2108701.2000000002</v>
      </c>
    </row>
    <row r="581" spans="1:5" ht="51" x14ac:dyDescent="0.2">
      <c r="A581" s="2" t="s">
        <v>271</v>
      </c>
      <c r="B581" s="9">
        <v>1400</v>
      </c>
      <c r="C581" s="9">
        <v>0</v>
      </c>
      <c r="D581" s="9">
        <v>1400</v>
      </c>
      <c r="E581" s="60">
        <v>980140</v>
      </c>
    </row>
    <row r="582" spans="1:5" ht="38.25" x14ac:dyDescent="0.2">
      <c r="A582" s="2" t="s">
        <v>275</v>
      </c>
      <c r="B582" s="9">
        <v>650</v>
      </c>
      <c r="C582" s="9">
        <v>650</v>
      </c>
      <c r="D582" s="9">
        <v>0</v>
      </c>
      <c r="E582" s="60">
        <v>455065.00000000012</v>
      </c>
    </row>
    <row r="583" spans="1:5" ht="51" x14ac:dyDescent="0.2">
      <c r="A583" s="2" t="s">
        <v>221</v>
      </c>
      <c r="B583" s="9">
        <v>1000</v>
      </c>
      <c r="C583" s="9">
        <v>1000</v>
      </c>
      <c r="D583" s="9">
        <v>0</v>
      </c>
      <c r="E583" s="60">
        <v>700100</v>
      </c>
    </row>
    <row r="584" spans="1:5" ht="38.25" x14ac:dyDescent="0.2">
      <c r="A584" s="2" t="s">
        <v>279</v>
      </c>
      <c r="B584" s="9">
        <v>1100</v>
      </c>
      <c r="C584" s="9">
        <v>1100</v>
      </c>
      <c r="D584" s="9">
        <v>0</v>
      </c>
      <c r="E584" s="60">
        <v>770109.99999999988</v>
      </c>
    </row>
    <row r="585" spans="1:5" ht="25.5" x14ac:dyDescent="0.2">
      <c r="A585" s="2" t="s">
        <v>214</v>
      </c>
      <c r="B585" s="9">
        <v>2000</v>
      </c>
      <c r="C585" s="9">
        <v>2000</v>
      </c>
      <c r="D585" s="9">
        <v>0</v>
      </c>
      <c r="E585" s="60">
        <v>1400199.9999999998</v>
      </c>
    </row>
    <row r="586" spans="1:5" x14ac:dyDescent="0.2">
      <c r="A586" s="20" t="s">
        <v>69</v>
      </c>
      <c r="B586" s="56">
        <v>6150</v>
      </c>
      <c r="C586" s="10">
        <v>4750</v>
      </c>
      <c r="D586" s="10">
        <v>1400</v>
      </c>
      <c r="E586" s="61">
        <f>SUM(E581:E585)</f>
        <v>4305615</v>
      </c>
    </row>
    <row r="587" spans="1:5" ht="51" x14ac:dyDescent="0.2">
      <c r="A587" s="2" t="s">
        <v>272</v>
      </c>
      <c r="B587" s="9">
        <v>1500</v>
      </c>
      <c r="C587" s="9">
        <v>1440</v>
      </c>
      <c r="D587" s="9">
        <v>60</v>
      </c>
      <c r="E587" s="60">
        <v>1050150</v>
      </c>
    </row>
    <row r="588" spans="1:5" ht="25.5" x14ac:dyDescent="0.2">
      <c r="A588" s="2" t="s">
        <v>293</v>
      </c>
      <c r="B588" s="9">
        <v>720</v>
      </c>
      <c r="C588" s="9">
        <v>720</v>
      </c>
      <c r="D588" s="9">
        <v>0</v>
      </c>
      <c r="E588" s="60">
        <v>504071.99999999994</v>
      </c>
    </row>
    <row r="589" spans="1:5" x14ac:dyDescent="0.2">
      <c r="A589" s="20" t="s">
        <v>73</v>
      </c>
      <c r="B589" s="56">
        <v>2220</v>
      </c>
      <c r="C589" s="10">
        <v>2160</v>
      </c>
      <c r="D589" s="10">
        <v>60</v>
      </c>
      <c r="E589" s="61">
        <f>SUM(E587:E588)</f>
        <v>1554222</v>
      </c>
    </row>
    <row r="590" spans="1:5" ht="25.5" x14ac:dyDescent="0.2">
      <c r="A590" s="2" t="s">
        <v>317</v>
      </c>
      <c r="B590" s="9">
        <v>500</v>
      </c>
      <c r="C590" s="9">
        <v>500</v>
      </c>
      <c r="D590" s="9">
        <v>0</v>
      </c>
      <c r="E590" s="60">
        <v>350050</v>
      </c>
    </row>
    <row r="591" spans="1:5" ht="25.5" x14ac:dyDescent="0.2">
      <c r="A591" s="2" t="s">
        <v>328</v>
      </c>
      <c r="B591" s="9">
        <v>1300</v>
      </c>
      <c r="C591" s="9">
        <v>1300</v>
      </c>
      <c r="D591" s="9">
        <v>0</v>
      </c>
      <c r="E591" s="60">
        <v>910130.00000000023</v>
      </c>
    </row>
    <row r="592" spans="1:5" x14ac:dyDescent="0.2">
      <c r="A592" s="20" t="s">
        <v>94</v>
      </c>
      <c r="B592" s="56">
        <v>1800</v>
      </c>
      <c r="C592" s="10">
        <v>1800</v>
      </c>
      <c r="D592" s="10">
        <v>0</v>
      </c>
      <c r="E592" s="61">
        <f>SUM(E590:E591)</f>
        <v>1260180.0000000002</v>
      </c>
    </row>
    <row r="593" spans="1:5" x14ac:dyDescent="0.2">
      <c r="A593" s="62" t="s">
        <v>5</v>
      </c>
      <c r="B593" s="63">
        <v>46047</v>
      </c>
      <c r="C593" s="10">
        <v>42422</v>
      </c>
      <c r="D593" s="10">
        <v>3625</v>
      </c>
      <c r="E593" s="64">
        <f>E565+E577+E580+E586+E589+E592</f>
        <v>32237504.699999999</v>
      </c>
    </row>
    <row r="594" spans="1:5" x14ac:dyDescent="0.2">
      <c r="A594" s="20" t="s">
        <v>341</v>
      </c>
      <c r="B594" s="57">
        <f>B508+B537+B544+B593</f>
        <v>55415</v>
      </c>
      <c r="C594" s="9"/>
      <c r="D594" s="9"/>
      <c r="E594" s="61">
        <f>E508+E537+E544+E593</f>
        <v>51929131.100000001</v>
      </c>
    </row>
    <row r="595" spans="1:5" ht="30" x14ac:dyDescent="0.2">
      <c r="A595" s="65" t="s">
        <v>381</v>
      </c>
      <c r="B595" s="57">
        <f>B596-B594</f>
        <v>4298</v>
      </c>
      <c r="C595" s="59"/>
      <c r="D595" s="59"/>
      <c r="E595" s="61">
        <v>4027655.8000000003</v>
      </c>
    </row>
    <row r="596" spans="1:5" x14ac:dyDescent="0.2">
      <c r="A596" s="20" t="s">
        <v>281</v>
      </c>
      <c r="B596" s="57">
        <v>59713</v>
      </c>
      <c r="C596" s="9"/>
      <c r="D596" s="9"/>
      <c r="E596" s="61">
        <f>E594+E595</f>
        <v>55956786.899999999</v>
      </c>
    </row>
  </sheetData>
  <autoFilter ref="A2:E596"/>
  <mergeCells count="46">
    <mergeCell ref="A497:E497"/>
    <mergeCell ref="A509:E509"/>
    <mergeCell ref="A538:E538"/>
    <mergeCell ref="A545:E545"/>
    <mergeCell ref="A1:E1"/>
    <mergeCell ref="A338:E338"/>
    <mergeCell ref="A351:E351"/>
    <mergeCell ref="A355:E355"/>
    <mergeCell ref="A361:E361"/>
    <mergeCell ref="A368:E368"/>
    <mergeCell ref="A281:E281"/>
    <mergeCell ref="A289:E289"/>
    <mergeCell ref="A293:E293"/>
    <mergeCell ref="A315:E315"/>
    <mergeCell ref="A326:E326"/>
    <mergeCell ref="A168:E168"/>
    <mergeCell ref="A186:E186"/>
    <mergeCell ref="A207:E207"/>
    <mergeCell ref="A234:E234"/>
    <mergeCell ref="A242:E242"/>
    <mergeCell ref="A71:E71"/>
    <mergeCell ref="A104:E104"/>
    <mergeCell ref="A120:E120"/>
    <mergeCell ref="A124:E124"/>
    <mergeCell ref="A144:E144"/>
    <mergeCell ref="A378:E378"/>
    <mergeCell ref="A393:E393"/>
    <mergeCell ref="A430:E430"/>
    <mergeCell ref="A484:E484"/>
    <mergeCell ref="A249:E249"/>
    <mergeCell ref="A257:E257"/>
    <mergeCell ref="A265:E265"/>
    <mergeCell ref="A273:E273"/>
    <mergeCell ref="A53:E53"/>
    <mergeCell ref="A59:E59"/>
    <mergeCell ref="A63:E63"/>
    <mergeCell ref="A67:E67"/>
    <mergeCell ref="A3:E3"/>
    <mergeCell ref="A11:E11"/>
    <mergeCell ref="A19:E19"/>
    <mergeCell ref="A23:E23"/>
    <mergeCell ref="A27:E27"/>
    <mergeCell ref="A32:E32"/>
    <mergeCell ref="A36:E36"/>
    <mergeCell ref="A42:E42"/>
    <mergeCell ref="A49:E4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Поликлиника  </vt:lpstr>
      <vt:lpstr>Неотложная помощь</vt:lpstr>
      <vt:lpstr>Дневной стационар</vt:lpstr>
      <vt:lpstr>Круглосуточный стац. без ВМ</vt:lpstr>
      <vt:lpstr>ВМП</vt:lpstr>
      <vt:lpstr>Скорая помощь </vt:lpstr>
      <vt:lpstr>Услуги</vt:lpstr>
    </vt:vector>
  </TitlesOfParts>
  <Company>ДЗиФ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   Алексеевна</dc:creator>
  <cp:lastModifiedBy>Андреев Андрей Николаевич</cp:lastModifiedBy>
  <cp:lastPrinted>2021-01-27T12:06:17Z</cp:lastPrinted>
  <dcterms:created xsi:type="dcterms:W3CDTF">2012-10-02T04:29:21Z</dcterms:created>
  <dcterms:modified xsi:type="dcterms:W3CDTF">2021-02-10T08:33:15Z</dcterms:modified>
</cp:coreProperties>
</file>