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40" yWindow="180" windowWidth="14940" windowHeight="9165" activeTab="5"/>
  </bookViews>
  <sheets>
    <sheet name="СМП" sheetId="10" r:id="rId1"/>
    <sheet name="поликлиника " sheetId="9" r:id="rId2"/>
    <sheet name="Неотложн помощь" sheetId="8" r:id="rId3"/>
    <sheet name="Дн стац" sheetId="6" r:id="rId4"/>
    <sheet name="ВМП" sheetId="7" r:id="rId5"/>
    <sheet name="Стационар" sheetId="11" r:id="rId6"/>
    <sheet name="Услуги" sheetId="12" r:id="rId7"/>
  </sheets>
  <definedNames>
    <definedName name="_xlnm._FilterDatabase" localSheetId="4" hidden="1">ВМП!$A$3:$C$246</definedName>
    <definedName name="_xlnm._FilterDatabase" localSheetId="1" hidden="1">'поликлиника '!$A$9:$Q$94</definedName>
    <definedName name="_xlnm._FilterDatabase" localSheetId="5" hidden="1">Стационар!$A$2:$C$483</definedName>
    <definedName name="_xlnm._FilterDatabase" localSheetId="6" hidden="1">Услуги!$A$2:$C$543</definedName>
    <definedName name="_xlnm.Print_Area" localSheetId="4">ВМП!$A$1:$BS$245</definedName>
    <definedName name="_xlnm.Print_Area" localSheetId="3">'Дн стац'!$A$1:$GR$328</definedName>
    <definedName name="_xlnm.Print_Area" localSheetId="2">'Неотложн помощь'!$A$1:$B$56</definedName>
    <definedName name="_xlnm.Print_Area" localSheetId="1">'поликлиника '!#REF!</definedName>
    <definedName name="_xlnm.Print_Area" localSheetId="0">СМП!#REF!</definedName>
    <definedName name="_xlnm.Print_Area" localSheetId="5">Стационар!$A$1:$B$489</definedName>
    <definedName name="_xlnm.Print_Area" localSheetId="6">Услуги!$A$1:$B$543</definedName>
  </definedNames>
  <calcPr calcId="152511"/>
</workbook>
</file>

<file path=xl/calcChain.xml><?xml version="1.0" encoding="utf-8"?>
<calcChain xmlns="http://schemas.openxmlformats.org/spreadsheetml/2006/main">
  <c r="C539" i="12" l="1"/>
  <c r="C543" i="12" s="1"/>
  <c r="C421" i="12"/>
  <c r="C337" i="12"/>
  <c r="B334" i="12"/>
  <c r="B337" i="12" s="1"/>
  <c r="C307" i="12"/>
  <c r="C311" i="12" s="1"/>
  <c r="B307" i="12"/>
  <c r="B233" i="12"/>
  <c r="C232" i="12"/>
  <c r="C233" i="12" s="1"/>
  <c r="B232" i="12"/>
  <c r="C127" i="12"/>
  <c r="B127" i="12"/>
  <c r="C59" i="12"/>
  <c r="C58" i="12"/>
  <c r="P93" i="9"/>
  <c r="O93" i="9"/>
  <c r="N93" i="9"/>
  <c r="M93" i="9"/>
  <c r="L93" i="9"/>
  <c r="K93" i="9"/>
  <c r="J93" i="9"/>
  <c r="G93" i="9"/>
  <c r="F93" i="9"/>
  <c r="E93" i="9"/>
  <c r="D93" i="9"/>
  <c r="C93" i="9"/>
  <c r="B93" i="9"/>
  <c r="I92" i="9"/>
  <c r="I91" i="9"/>
  <c r="I90" i="9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P72" i="9"/>
  <c r="O72" i="9"/>
  <c r="N72" i="9"/>
  <c r="M72" i="9"/>
  <c r="L72" i="9"/>
  <c r="K72" i="9"/>
  <c r="J72" i="9"/>
  <c r="G72" i="9"/>
  <c r="F72" i="9"/>
  <c r="E72" i="9"/>
  <c r="D72" i="9"/>
  <c r="C72" i="9"/>
  <c r="B72" i="9"/>
  <c r="I71" i="9"/>
  <c r="I70" i="9"/>
  <c r="I72" i="9" s="1"/>
  <c r="I69" i="9"/>
  <c r="P68" i="9"/>
  <c r="O68" i="9"/>
  <c r="N68" i="9"/>
  <c r="M68" i="9"/>
  <c r="L68" i="9"/>
  <c r="K68" i="9"/>
  <c r="J68" i="9"/>
  <c r="G68" i="9"/>
  <c r="F68" i="9"/>
  <c r="E68" i="9"/>
  <c r="D68" i="9"/>
  <c r="C68" i="9"/>
  <c r="B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P51" i="9"/>
  <c r="O51" i="9"/>
  <c r="N51" i="9"/>
  <c r="M51" i="9"/>
  <c r="L51" i="9"/>
  <c r="K51" i="9"/>
  <c r="J51" i="9"/>
  <c r="G51" i="9"/>
  <c r="F51" i="9"/>
  <c r="E51" i="9"/>
  <c r="D51" i="9"/>
  <c r="C51" i="9"/>
  <c r="B51" i="9"/>
  <c r="I50" i="9"/>
  <c r="I49" i="9"/>
  <c r="I48" i="9"/>
  <c r="I47" i="9"/>
  <c r="I46" i="9"/>
  <c r="I45" i="9"/>
  <c r="I44" i="9"/>
  <c r="I43" i="9"/>
  <c r="I42" i="9"/>
  <c r="I41" i="9"/>
  <c r="I40" i="9"/>
  <c r="I39" i="9"/>
  <c r="P38" i="9"/>
  <c r="P94" i="9" s="1"/>
  <c r="J38" i="9"/>
  <c r="D38" i="9"/>
  <c r="C38" i="9"/>
  <c r="C94" i="9" s="1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P23" i="9"/>
  <c r="O23" i="9"/>
  <c r="O38" i="9" s="1"/>
  <c r="O94" i="9" s="1"/>
  <c r="N23" i="9"/>
  <c r="N38" i="9" s="1"/>
  <c r="M23" i="9"/>
  <c r="M38" i="9" s="1"/>
  <c r="L23" i="9"/>
  <c r="L38" i="9" s="1"/>
  <c r="L94" i="9" s="1"/>
  <c r="K23" i="9"/>
  <c r="K38" i="9" s="1"/>
  <c r="K94" i="9" s="1"/>
  <c r="J23" i="9"/>
  <c r="G23" i="9"/>
  <c r="G38" i="9" s="1"/>
  <c r="G94" i="9" s="1"/>
  <c r="F23" i="9"/>
  <c r="F38" i="9" s="1"/>
  <c r="F94" i="9" s="1"/>
  <c r="E23" i="9"/>
  <c r="E38" i="9" s="1"/>
  <c r="D23" i="9"/>
  <c r="C23" i="9"/>
  <c r="B23" i="9"/>
  <c r="B38" i="9" s="1"/>
  <c r="B94" i="9" s="1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C48" i="8"/>
  <c r="C45" i="8"/>
  <c r="C31" i="8"/>
  <c r="C49" i="8" s="1"/>
  <c r="C16" i="8"/>
  <c r="C243" i="7"/>
  <c r="C244" i="7" s="1"/>
  <c r="C238" i="7"/>
  <c r="C235" i="7"/>
  <c r="C228" i="7"/>
  <c r="C225" i="7"/>
  <c r="C239" i="7" s="1"/>
  <c r="C222" i="7"/>
  <c r="C217" i="7"/>
  <c r="C214" i="7"/>
  <c r="C218" i="7" s="1"/>
  <c r="C211" i="7"/>
  <c r="C205" i="7"/>
  <c r="C202" i="7"/>
  <c r="C198" i="7"/>
  <c r="C195" i="7"/>
  <c r="C192" i="7"/>
  <c r="C188" i="7"/>
  <c r="C206" i="7" s="1"/>
  <c r="C184" i="7"/>
  <c r="C179" i="7"/>
  <c r="C176" i="7"/>
  <c r="C180" i="7" s="1"/>
  <c r="C171" i="7"/>
  <c r="C172" i="7" s="1"/>
  <c r="C166" i="7"/>
  <c r="C167" i="7" s="1"/>
  <c r="C161" i="7"/>
  <c r="C154" i="7"/>
  <c r="C155" i="7" s="1"/>
  <c r="C150" i="7"/>
  <c r="C149" i="7"/>
  <c r="C146" i="7"/>
  <c r="C141" i="7"/>
  <c r="C138" i="7"/>
  <c r="C135" i="7"/>
  <c r="C132" i="7"/>
  <c r="C129" i="7"/>
  <c r="C142" i="7" s="1"/>
  <c r="C126" i="7"/>
  <c r="C123" i="7"/>
  <c r="C118" i="7"/>
  <c r="C115" i="7"/>
  <c r="C112" i="7"/>
  <c r="C108" i="7"/>
  <c r="C104" i="7"/>
  <c r="C101" i="7"/>
  <c r="C97" i="7"/>
  <c r="C94" i="7"/>
  <c r="C119" i="7" s="1"/>
  <c r="C89" i="7"/>
  <c r="C86" i="7"/>
  <c r="C83" i="7"/>
  <c r="C80" i="7"/>
  <c r="C76" i="7"/>
  <c r="C72" i="7"/>
  <c r="C67" i="7"/>
  <c r="C62" i="7"/>
  <c r="C90" i="7" s="1"/>
  <c r="C57" i="7"/>
  <c r="C52" i="7"/>
  <c r="C42" i="7"/>
  <c r="C39" i="7"/>
  <c r="C36" i="7"/>
  <c r="C33" i="7"/>
  <c r="C30" i="7"/>
  <c r="C46" i="7" s="1"/>
  <c r="C27" i="7"/>
  <c r="C19" i="7"/>
  <c r="C23" i="7" s="1"/>
  <c r="C15" i="7"/>
  <c r="C10" i="7"/>
  <c r="E94" i="9" l="1"/>
  <c r="I51" i="9"/>
  <c r="M94" i="9"/>
  <c r="I68" i="9"/>
  <c r="I94" i="9" s="1"/>
  <c r="I23" i="9"/>
  <c r="I38" i="9" s="1"/>
  <c r="D94" i="9"/>
  <c r="J94" i="9"/>
  <c r="N94" i="9"/>
  <c r="I93" i="9"/>
  <c r="C245" i="7"/>
  <c r="C37" i="6"/>
  <c r="C44" i="6"/>
  <c r="C197" i="6"/>
  <c r="C196" i="6"/>
  <c r="C327" i="6" l="1"/>
  <c r="C326" i="6"/>
  <c r="C323" i="6"/>
  <c r="C322" i="6"/>
  <c r="C320" i="6"/>
  <c r="C317" i="6"/>
  <c r="C313" i="6"/>
  <c r="C306" i="6"/>
  <c r="C297" i="6"/>
  <c r="C296" i="6"/>
  <c r="C293" i="6"/>
  <c r="C286" i="6"/>
  <c r="C285" i="6"/>
  <c r="C264" i="6"/>
  <c r="C282" i="6" s="1"/>
  <c r="C281" i="6"/>
  <c r="C278" i="6"/>
  <c r="C274" i="6"/>
  <c r="C249" i="6"/>
  <c r="C234" i="6"/>
  <c r="C233" i="6"/>
  <c r="C231" i="6"/>
  <c r="C228" i="6"/>
  <c r="C227" i="6"/>
  <c r="C224" i="6"/>
  <c r="C223" i="6"/>
  <c r="C221" i="6" l="1"/>
  <c r="C218" i="6"/>
  <c r="C215" i="6"/>
  <c r="C214" i="6"/>
  <c r="C211" i="6"/>
  <c r="C210" i="6"/>
  <c r="C208" i="6"/>
  <c r="C205" i="6"/>
  <c r="C204" i="6"/>
  <c r="C194" i="6"/>
  <c r="C192" i="6"/>
  <c r="C189" i="6"/>
  <c r="C180" i="6"/>
  <c r="C171" i="6"/>
  <c r="C170" i="6"/>
  <c r="C166" i="6"/>
  <c r="C164" i="6"/>
  <c r="C161" i="6"/>
  <c r="C158" i="6"/>
  <c r="C157" i="6"/>
  <c r="C155" i="6"/>
  <c r="C151" i="6"/>
  <c r="C150" i="6"/>
  <c r="C142" i="6"/>
  <c r="C147" i="6" s="1"/>
  <c r="C146" i="6"/>
  <c r="C144" i="6"/>
  <c r="C134" i="6"/>
  <c r="C133" i="6"/>
  <c r="C129" i="6"/>
  <c r="C128" i="6"/>
  <c r="C125" i="6"/>
  <c r="C124" i="6"/>
  <c r="C122" i="6"/>
  <c r="C119" i="6"/>
  <c r="C113" i="6"/>
  <c r="C103" i="6"/>
  <c r="C86" i="6"/>
  <c r="C85" i="6"/>
  <c r="C81" i="6"/>
  <c r="C79" i="6"/>
  <c r="C76" i="6"/>
  <c r="C71" i="6"/>
  <c r="C70" i="6"/>
  <c r="C68" i="6"/>
  <c r="C65" i="6"/>
  <c r="C64" i="6"/>
  <c r="C62" i="6"/>
  <c r="C59" i="6"/>
  <c r="C58" i="6"/>
  <c r="C56" i="6"/>
  <c r="C48" i="6"/>
  <c r="C47" i="6"/>
  <c r="C43" i="6"/>
  <c r="C34" i="6"/>
  <c r="C32" i="6"/>
  <c r="C24" i="6"/>
  <c r="C14" i="6"/>
  <c r="C328" i="6" l="1"/>
</calcChain>
</file>

<file path=xl/sharedStrings.xml><?xml version="1.0" encoding="utf-8"?>
<sst xmlns="http://schemas.openxmlformats.org/spreadsheetml/2006/main" count="1809" uniqueCount="373">
  <si>
    <t>Профиль</t>
  </si>
  <si>
    <t xml:space="preserve">ВСЕГО: </t>
  </si>
  <si>
    <t>ГУЗ "БАЗАРНОCЫЗГАНСКАЯ РБ"</t>
  </si>
  <si>
    <t>ГУЗ "БАРЫШСКАЯ РБ"</t>
  </si>
  <si>
    <t>ГУЗ "ВЕШКАЙМСКАЯ РБ"</t>
  </si>
  <si>
    <t>ГУЗ "ИНЗЕНСКАЯ РБ"</t>
  </si>
  <si>
    <t>ГУЗ "КАРСУНСКАЯ РАЙОННАЯ БОЛЬНИЦА ИМЕНИ ВРАЧА В.И.ФИОШИНА"</t>
  </si>
  <si>
    <t>ГУЗ "КУЗОВАТОВСКАЯ РБ"</t>
  </si>
  <si>
    <t>ГУЗ "МАЙНСКАЯ РБ"</t>
  </si>
  <si>
    <t>ГУЗ "СТАРОСАХЧИНСКАЯ УЧАСТКОВАЯ БОЛЬНИЦА"</t>
  </si>
  <si>
    <t>ГУЗ ЗЕРНОСОВХОЗСКАЯ УЧАСТКОВАЯ БОЛЬНИЦА</t>
  </si>
  <si>
    <t>ГУЗ МУЛЛОВСКАЯ УЧАСТКОВАЯ БОЛЬНИЦА</t>
  </si>
  <si>
    <t>ГУЗ НОВО-МАЙНСКАЯ ГОРОДСКАЯ БОЛЬНИЦА</t>
  </si>
  <si>
    <t>ГУЗ РЯЗАНОВСКАЯ УЧАСТКОВАЯ БОЛЬНИЦА</t>
  </si>
  <si>
    <t>ГУЗ ТИИНСКАЯ УЧАСТКОВАЯ БОЛЬНИЦА</t>
  </si>
  <si>
    <t>Итого: Мелекесский район</t>
  </si>
  <si>
    <t>ГУЗ "НИКОЛАЕВСКАЯ РБ"</t>
  </si>
  <si>
    <t>ГУЗ "НОВОМАЛЫКЛИНСКАЯ РБ"</t>
  </si>
  <si>
    <t>ГУЗ "НОВОСПАССКАЯ РБ"</t>
  </si>
  <si>
    <t>ГУЗ "ПАВЛОВСКАЯ РБ ИМЕНИ ЗАСЛУЖЕННОГО ВРАЧА РОССИИ А.И.МАРЬИНА"</t>
  </si>
  <si>
    <t>ГУЗ "РАДИЩЕВСКАЯ РБ"</t>
  </si>
  <si>
    <t>ГУЗ "СЕНГИЛЕЕВСКАЯ РБ"</t>
  </si>
  <si>
    <t>ГУЗ "СТАРОКУЛАТКИНСКАЯ РБ"</t>
  </si>
  <si>
    <t>ГУЗ "СТАРОМАЙНСКАЯ РБ"</t>
  </si>
  <si>
    <t>ГУЗ "СУРСКАЯ РБ"</t>
  </si>
  <si>
    <t>ГУЗ "ТЕРЕНЬГУЛЬСКАЯ РБ"</t>
  </si>
  <si>
    <t>ГУЗ "УЛЬЯНОВСКАЯ РБ"</t>
  </si>
  <si>
    <t>ГУЗ "БОЛЬШЕНАГАТКИНСКАЯ РБ"</t>
  </si>
  <si>
    <t>ГУЗ "ЧЕРДАКЛИНСКАЯ РБ"</t>
  </si>
  <si>
    <t>ГУЗ "НГБ ИМ. А.Ф.АЛЬБЕРТ"</t>
  </si>
  <si>
    <t>ИТОГО: Районы</t>
  </si>
  <si>
    <t>ГУЗ "ГОРОДСКАЯ БОЛЬНИЦА № 2"</t>
  </si>
  <si>
    <t>ГУЗ "ГОРОДСКАЯ КЛИНИЧЕСКАЯ БОЛЬНИЦА №1" (ПЕРИНАТАЛЬНЫЙ ЦЕНТР)</t>
  </si>
  <si>
    <t>ГУЗ "ГОРОДСКАЯ ПОЛИКЛИНИКА № 5"</t>
  </si>
  <si>
    <t>ГУЗ "ГОРОДСКАЯ ПОЛИКЛИНИКА № 6"</t>
  </si>
  <si>
    <t>ГУЗ "ДГКБ Г. УЛЬЯНОВСКА"</t>
  </si>
  <si>
    <t>ГУЗ "ЦГКБ Г. УЛЬЯНОВСКА"</t>
  </si>
  <si>
    <t>ГУЗ ГОРБОЛЬНИЦА № 3</t>
  </si>
  <si>
    <t>ГУЗ ГОРОДСКАЯ ПОЛИКЛИНИКА № 1 ИМ. С.М. КИРОВА</t>
  </si>
  <si>
    <t>ГУЗ ГОРОДСКАЯ ПОЛИКЛИНИКА № 3</t>
  </si>
  <si>
    <t>ГУЗ ГОРОДСКАЯ ПОЛИКЛИНИКА № 4</t>
  </si>
  <si>
    <t>ГУЗ ЦК МСЧ ИМ. В.А.ЕГОРОВА</t>
  </si>
  <si>
    <t>ИТОГО: город Ульяновск</t>
  </si>
  <si>
    <t>ГУЗ "УОКМЦ ОПЛПРВ И ПП ИМ. МАКСИМЧУКА В.М."</t>
  </si>
  <si>
    <t>ГКУЗ "ОКПТД"</t>
  </si>
  <si>
    <t>ГКУЗ "УОКПБ" им. В.А.Копосова</t>
  </si>
  <si>
    <t>ГОСПИТАЛЬ ВЕТЕРАНОВ</t>
  </si>
  <si>
    <t>ГУЗ "ДСПБ № 2"</t>
  </si>
  <si>
    <t>ГУЗ "УОКНБ"</t>
  </si>
  <si>
    <t>ГУЗ "УОКЦСВМП"</t>
  </si>
  <si>
    <t>ГУЗ ДСПБ № 1</t>
  </si>
  <si>
    <t>ГУЗ ОКД</t>
  </si>
  <si>
    <t>ГУЗ ОККВД</t>
  </si>
  <si>
    <t>ГУЗ ОКОД</t>
  </si>
  <si>
    <t>ГУЗ УОДКБ ИМЕНИ ПОЛИТИЧЕСКОГО И ОБЩЕСТВЕННОГО ДЕЯТЕЛЯ Ю.Ф.ГОРЯЧЕВА</t>
  </si>
  <si>
    <t>ГУЗ УОКБ</t>
  </si>
  <si>
    <t>ИТОГО: Областные</t>
  </si>
  <si>
    <t>ФГБУ ФНКЦРИО ФМБА РОССИИ</t>
  </si>
  <si>
    <t>ЧУЗ "РЖД - МЕДИЦИНА" Г.УЛЬЯНОВСК</t>
  </si>
  <si>
    <t>ИТОГО: Ведомственные</t>
  </si>
  <si>
    <t>ООО "АЛЬЯНС КЛИНИК+"</t>
  </si>
  <si>
    <t>ООО "ВМ КЛИНИК"</t>
  </si>
  <si>
    <t>ООО "НОВЫЙ СВЕТ"</t>
  </si>
  <si>
    <t>ООО "ПРОЗРЕНИЕ"</t>
  </si>
  <si>
    <t>ООО "ЦЕНТР ЭКО"</t>
  </si>
  <si>
    <t>ООО "ЭРСПЕЙ"</t>
  </si>
  <si>
    <t>ООО"АЛЬЯНС КЛИНИК СВИЯГА"</t>
  </si>
  <si>
    <t>ООО"МЕДЭКО"</t>
  </si>
  <si>
    <t>ООО"ОФТАЛЬМОЛОГИЧЕСКАЯ КЛИНИКА"ПРОЗРЕНИЕ73"</t>
  </si>
  <si>
    <t>ООО "АЛЬЯНС КЛИНИК"</t>
  </si>
  <si>
    <t>ООО "КДФ-ПЕНЗА"</t>
  </si>
  <si>
    <t>ООО "МЦ АКАДЕМИЯ "</t>
  </si>
  <si>
    <t>ООО КВРТ "ДИП"</t>
  </si>
  <si>
    <t>ИТОГО: Иных форм собственности</t>
  </si>
  <si>
    <t>Акушерско-гинекологические</t>
  </si>
  <si>
    <t>Аллергологические</t>
  </si>
  <si>
    <t>Венерологические</t>
  </si>
  <si>
    <t>Гастроэнтерология</t>
  </si>
  <si>
    <t>Дерматологические</t>
  </si>
  <si>
    <t>Инфекционные болезни</t>
  </si>
  <si>
    <t>Кардиологические</t>
  </si>
  <si>
    <t>Наркологические</t>
  </si>
  <si>
    <t>Неврологические</t>
  </si>
  <si>
    <t>Нейрохирургия</t>
  </si>
  <si>
    <t>Нефрология</t>
  </si>
  <si>
    <t>Онкология</t>
  </si>
  <si>
    <t>Ортопедия</t>
  </si>
  <si>
    <t>Оториноларингологические</t>
  </si>
  <si>
    <t>Офтальмологические</t>
  </si>
  <si>
    <t>Педиатрические соматические</t>
  </si>
  <si>
    <t>Психиатрические</t>
  </si>
  <si>
    <t>Пульмонология</t>
  </si>
  <si>
    <t>Радиология</t>
  </si>
  <si>
    <t>Реабилитационные для больных с заболеваниями опорно-двигатльного аппарата и переферической нервной системы</t>
  </si>
  <si>
    <t>Реабилитационные для больных с заболеваниями центрально-нервной системы и органов чувств</t>
  </si>
  <si>
    <t>Реабилитационные соматические</t>
  </si>
  <si>
    <t>Ревматология</t>
  </si>
  <si>
    <t>Терапевтические</t>
  </si>
  <si>
    <t>Травматология</t>
  </si>
  <si>
    <t>Туберкулезные</t>
  </si>
  <si>
    <t>Урология</t>
  </si>
  <si>
    <t>Хирургические</t>
  </si>
  <si>
    <t>Эндокринология</t>
  </si>
  <si>
    <t>Число случаев лечения</t>
  </si>
  <si>
    <t>Объемы медицинской помощи в условиях дневного стационара  на 2021 год</t>
  </si>
  <si>
    <t>Объем финансового обеспечения</t>
  </si>
  <si>
    <t xml:space="preserve">Высокотехнологическая медицинская помощь, оказываемая в условиях круглосуточного стационара финансируемая за счет средств ОМС на 2021 год
</t>
  </si>
  <si>
    <t>Наименование</t>
  </si>
  <si>
    <t>Число пролеченных больных</t>
  </si>
  <si>
    <t>Гастроэнтерологические</t>
  </si>
  <si>
    <t>05.008                   2020-03.00.5.001 Поликомпонентная терапия при язвенном колите и болезни Крона 3 и 4 степени активности, гормонозависимых и гормонорезистентных формах, тяжелой форме целиакии химиотерапевтическими и генно-инженерными биологическими лекарственными препаратами под контролем</t>
  </si>
  <si>
    <t xml:space="preserve">Итого: </t>
  </si>
  <si>
    <t xml:space="preserve">Итого по профилю: </t>
  </si>
  <si>
    <t>Гинекологические</t>
  </si>
  <si>
    <t>03.006                   2020-02.00.3.004 Хирургическое органосохраняющее лечение женщин с несостоятельностью мышц тазового дна, опущением и выпадением органов малого таза, а также в сочетании со  стрессовым недержанием мочи, соединительно-тканными заболеваниями,  включая реконструктивно – пластические операции (сакровагинопексию с лапароскопической ассистенцией, оперативные вмешательства с использованием сетчатых протезов)</t>
  </si>
  <si>
    <t>09.013                   2020-05.00.9.001 Комплексное лечение больных тяжелыми распространенными формами псориаза, атопического дерматита, истинной пузырчатки, локализованной склеродермии, лучевого дерматита</t>
  </si>
  <si>
    <t xml:space="preserve">09.470                   2020-05.00.9.002 Лечение тяжелых, резистентных форм псориаза, включая  псориатический артрит, с применением генно-инженерных биологических лекартвенных  препаратов </t>
  </si>
  <si>
    <t>Кардиологические для больных с ОИМ</t>
  </si>
  <si>
    <t>42.183                   2020-14.00.40.001 Коронарная реваскуляризация миокарда с применением ангиопластики в сочетании со стентированием при ишемической болезни сердца (баллонная вазодилатация с установкой 1-3 стентов в сосуд (сосуды))</t>
  </si>
  <si>
    <t>39.183                   2020-14.00.37.001 Коронарная реваскуляризация миокарда с применением ангиопластики в сочетании со стентированием при ишемической болезни сердца (без подъема сегмента ST электрокардиограммы, с установкой 1 стента)</t>
  </si>
  <si>
    <t>40.183                   2020-14.00.38.001 Коронарная реваскуляризация миокарда с применением ангиопластики в сочетании со стентированием при ишемической болезни сердца (без подъема сегмента ST электрокардиограммы, с установкой 2 стентов)</t>
  </si>
  <si>
    <t>41.183                   2020-14.00.39.001 Коронарная реваскуляризация миокарда с применением ангиопластики в сочетании со стентированием при ишемической болезни сердца (без подъема сегмента ST электрокардиограммы, с установкой 3 стентов)</t>
  </si>
  <si>
    <t>36.183                   2020-14.00.34.001 Коронарная реваскуляризация миокарда с применением ангиопластики в сочетании со стентированием при ишемической болезни сердца (с подъемом сегмента ST электрокардиограммы, с установкой 1 стента)</t>
  </si>
  <si>
    <t>37.183                   2020-14.00.35.001 Коронарная реваскуляризация миокарда с применением ангиопластики в сочетании со стентированием при ишемической болезни сердца (с подъемом сегмента ST электрокардиограммы, с установкой 2 стентов)</t>
  </si>
  <si>
    <t>38.183                   2020-14.00.36.001 Коронарная реваскуляризация миокарда с применением ангиопластики в сочетании со стентированием при ишемической болезни сердца (с подъемом сегмента ST электрокардиограммы, с установкой 3 стентов)</t>
  </si>
  <si>
    <t>Кардиохирургические</t>
  </si>
  <si>
    <t>46.184                   2020-14.00.44.001 Коронарная реваскуляризация миокарда с применением аортокоронарного шунтирования при ишемической болезни и различных формах сочетанной патологии</t>
  </si>
  <si>
    <t>43.220                   2020-14.00.41.001 Эндоваскулярная, хирургическая коррекция нарушений ритма сердца без имплантации кардиовертера-дефибриллятора (имплантация однокамерного кардиостимулятора)</t>
  </si>
  <si>
    <t>45.219                   2020-14.00.43.001 Эндоваскулярнаяхирургическая коррекция нарушений ритма сердца без имплантации кардиовертера-дифибриллятора (имплантация  двухкамерного кардиостимулятора)</t>
  </si>
  <si>
    <t>Нейрохирургические</t>
  </si>
  <si>
    <t>12.018                   2020-08.00.12.002 Микрохирургические вмешательства при злокачественных (первичных и вторичных) и доброкачественных новообразованиях оболочек головного мозга с вовлечением синусов, серповидного отростка и намета мозжечка</t>
  </si>
  <si>
    <t>12.022                   2020-08.00.12.006 Микрохирургические вмешательства при патологии сосудов головного и спинного мозга, внутримозговых и внутрижелудочковых гематомах</t>
  </si>
  <si>
    <t>12.017                   2020-08.00.12.001 Микрохирургические вмешательства с использованием операционного микроскопа, стереотаксической биопсии, интраоперационной навигации и нейрофизиологического мониторинга при внутримозговых новообразованиях головного мозга и каверномах функционально значимых зон головного мозга</t>
  </si>
  <si>
    <t>16.028                   2020-08.00.16.013 Микрохирургические и эндоскопические вмешательства при поражениях межпозвоночных дисков шейных и грудных отделов с миелопатией, радикуло- и нейропатией, спондилолистезах и спинальных стенозах. Сложные декомпрессионно-стабилизирующие и реконструктивные операции при травмах и заболеваниях позвоночника, сопровождающихся развитием миелопатии, с использованием остеозамещающих материалов, погружных и наружных фиксирующих устройств. Имплантация временных электродов для нейростимуляции спинного мозга и периферическ</t>
  </si>
  <si>
    <t>12.021                   2020-08.00.12.005 Микрохирургическое удаление новообразований (первичных и вторичных) и дермоидов (липом) спинного мозга и его оболочек, корешков и спинномозговых нервов, позвоночного столба, костей таза, крестца и копчика при условии вовлечения твердой мозговой оболочки, корешков и спинномозговых нервов</t>
  </si>
  <si>
    <t>12.024                   2020-08.00.12.008 Реконструктивные вмешательства при сложных и гигантских дефектах и деформациях свода и основания черепа, орбиты врожденного и приобретенного генеза</t>
  </si>
  <si>
    <t>14.026                   2020-08.00.14.010 Хирургические вмешательства при врожденной или приобретенной гидроцефалии окклюзионного или сообщающегося характера или приобретенных церебральных кистах</t>
  </si>
  <si>
    <t>15.027                   2020-08.00.15.010 Хирургические вмешательства при врожденной или приобретенной гидроцефалии окклюзионного или сообщающегося характера или приобретенных церебральных кистах. Повторные ликворошунтирующие операции при осложненном течении заболевания у детей</t>
  </si>
  <si>
    <t>Онкологические</t>
  </si>
  <si>
    <t>20.032                   2020-09.00.20.001 Видеоэндоскопические внутриполостные и видеоэндоскопические внутрипросветные хирургические вмешательства, интервенционные радиологические вмешательства, малоинвазивные органосохраняющие вмешательства при ЗНО, в том числе у детей</t>
  </si>
  <si>
    <t>23.178                   2020-09.00.23.001 Дистанционная  лучевая терапия в радиотерапевтических отделениях, высокоинтенсивная фокусированная ультразвуковая терапия при злокачественных новообразованиях (1-39Гр)</t>
  </si>
  <si>
    <t>24.178                   2020-09.00.24.001 Дистанционная лучевая терапия в радиотерапевтических отделениях, высокоинтенсивная фокусированная ультразвуковая терапия при злокачественных новообразованиях (40-69Гр)</t>
  </si>
  <si>
    <t>25.178                   2020-09.00.25.001 Дистанционная лучевая терапия в радиотерапевтических отделениях, высокоинтенсивная фокусированная ультразвуковая терапия при злокачественных новообразованиях (70-99Гр)</t>
  </si>
  <si>
    <t>20.034                   2020-09.00.20.003 Комбинированное лечение ЗНО, сочетающее обширные хирургические вмешательства и противоопухолевое лечение лекарственными препаратами, требующее интенсивной поддерживающей и корригирующей терапии</t>
  </si>
  <si>
    <t>22.036                   2020-09.00.22.005 Комплексная и высоко-дозная химиотерапия (включая эпигеномную терапию) острых лейко-зов, высокозлокачествен-ных лимфом, рецидивов и рефрактерных форм лимфопролиферативных и миелопролифератив-ных заболеваний, в том числе у детей. Комплекс-ная, высокоинтенсивная и высокодозная химиоте-рапия (включая таргет-ную терапию) солидных опухолей, рецидивов и рефрактерных форм со-лидных опухолей у детей</t>
  </si>
  <si>
    <t>20.033                   2020-09.00.20.002 Реконструктивно-пластические, микрохирургические, обширные циторедуктивные, расширенно-комбинированные хирургические вмешательства, в том числе с применением физических факторов (гипертермия, РЧТА, ФДТ, лазерная и криодеструкция и др.) при ЗНО, в том числе у детей</t>
  </si>
  <si>
    <t>27.204                   2020-10.00.27.003 Реконструктивно-пластическое восстановление функции гортани и трахеи</t>
  </si>
  <si>
    <t>26.208                   2020-10.00.26.001 Реконструктивные операции на звукопроводящем аппарате среднего уха</t>
  </si>
  <si>
    <t>29.182                   2020-11.00.28.001 Комплексное хирургическое лечение  глаукомы, включая микроинвазивную энергетическую оптико-реконструктивную и лазерную хирургию,  имплантацию  различных видов дренажей</t>
  </si>
  <si>
    <t>Патологии новорожденных и недоношенных детей</t>
  </si>
  <si>
    <t>19.469                   2020-ВМП новый 2021-01 Выхаживание новорожденных массой тела до 1000 г, включая детей с экстремально низкой массой тела при рождении, с созданием оптимальных контролируемых параметров поддержки витальных функций и щадяще-развивающих условий внешней среды под контролем динамического инструментального мониторинга основных параметров газообмена, гемодинамики, а также лучевых, биохимических, иммунологических и молекулярно-генетических исследований</t>
  </si>
  <si>
    <t>18.030                   2020-27.00.18.001 Поликомпонентная терапия синдрома дыхательных расстройств, врожденной пневмонии, сепсиса новорожденного, тяжелой церебральной патологии новорожденного с применением аппаратных методов замещения или поддержки витальных функций на основе динамического инструментального мониторинга основных параметров газообмена, гемодинамики, а также лучевых, биохимических, иммунологических и молекулярно-генетических исследований</t>
  </si>
  <si>
    <t>Ревматологические</t>
  </si>
  <si>
    <t>35.188                   2020-13.00.33.001 Поликомпонентная иммуномодулирующая терапия с включением генно-инженерных биологических лекарственных препаратов, гормональных и химиотерапевтических лекарственных препаратов  с использованием специальных методов лабораторной и инструментальной диагностики больных (старше 18 лет)  системными воспалительными ревматическими заболеваниями</t>
  </si>
  <si>
    <t>Торакальной хирургии</t>
  </si>
  <si>
    <t>47.175                   2020-15.00.45.002 Видеоторакоскопические операции на органах грудной полости</t>
  </si>
  <si>
    <t>48.195                   2020-15.00.46.001 Расширенные и реконструктивно-пластические операции на органах грудной полости</t>
  </si>
  <si>
    <t>Травматологические</t>
  </si>
  <si>
    <t>49.187                   2020-16.00.47.002 Пластика крупных суставов конечностей с восстановлением целостности внутрисуставных образований, замещением костно-хрящевых дефектов синтетическими и биологическими материалами</t>
  </si>
  <si>
    <t>49.198                   2020-16.00.47.004 Реконструктивно-пластические операции на костях таза, верхних  и нижних конечностей с использованием  погружных или наружных фиксирующих устройств, синтетических и биологических остеозамещающих материалов, компьютерной навигации</t>
  </si>
  <si>
    <t>49.202                   2020-16.00.47.003 Реконструктивно-пластические операции при комбинированных дефектах и деформациях дистальных отделов конечностей с использованием чрескостных аппаратов и прецизионной техники</t>
  </si>
  <si>
    <t>49.206                   2020-16.00.47.001 Реконструктивные и декомпрессивные операции при травмах и заболеваниях позвоночника с резекцией позвонков, корригирующей  вертебротомией с использованием протезов тел позвонков и межпозвонковых дисков и т.д.</t>
  </si>
  <si>
    <t>50.206                   2020-16.00.48.001 Реконструктивные и декомпрессивные операции при травмах и заболеваниях позвоночника с резекцией позвонков, корригирующей  вертебротомией с использованием протезов тел позвонков и межпозвонковых дисков и т.д.</t>
  </si>
  <si>
    <t>51.222                   2020-16.00.50.001 Эндопротезирование суставов конечностей</t>
  </si>
  <si>
    <t>52.223                   2020-16.00.51.001 Эндопротезирование суставов конечностей при выраженных деформациях, дисплазии, анкилозах, неправильно сросшихся и несросшихся переломах области сустава, посттравматических вывихах и подвывихах, остеопорозе и системных заболеваниях, в том числе с использованием  компьютерной навигации</t>
  </si>
  <si>
    <t>Урологические</t>
  </si>
  <si>
    <t>55.185                   2020-18.00.54.001 Оперативные вмешательства на органах мочеполовой системы с имплантацией синтетических сложных и сетчатых протезов</t>
  </si>
  <si>
    <t>54.186                   2020-18.00.53.002 Оперативные вмешательства на органах мочеполовой системы с использованием лапароскопической техники</t>
  </si>
  <si>
    <t>54.209                   2020-18.00.53.003 Рецидивные и особо сложные операции на органах мочеполовой системы</t>
  </si>
  <si>
    <t>01.002                   2020-01.00.1.002 Микрохирургические и реконструктивно-пластические операции на печени, желчных протоках и сосудах печени, в том числе эндоваскулярные операции на сосудах печени и реконструктивные операции на сосудах системы воротной вены, стентирование внутри- и внепеченочных желчных протоков</t>
  </si>
  <si>
    <t>01.001                   2020-01.00.1.001 Микрохирургические, расширенные, комбинированные и реконструктивно-пластические операции на поджелудочной железе, в том числе лапароскопически ассистированные</t>
  </si>
  <si>
    <t>08.012                   2020-27.00.8.003 Реконструктивно-пластические операции на грудной клетке при пороках развития у новорожденных (пороки легких, бронхов, пищевода), в том числе торакоскопические</t>
  </si>
  <si>
    <t>01.003                   2020-01.00.1.003 Реконструктивно-пластические, в том числе лапароскопически ассистированные операции на тонкой, толстой кишке и промежности</t>
  </si>
  <si>
    <t>02.004                   2020-01.00.2.004 Хирургическое лечение новообразований надпочечников и забрюшинного пространства</t>
  </si>
  <si>
    <t>Эндокринологические</t>
  </si>
  <si>
    <t>57.212                   2020-20.00.56.001 Терапевтическое лечение сахарного диабета и его сосудистых осложнений (нефропатии, нейропатии, диабетической стопы, ишемических поражений сердца и головного мозга), включая заместительную инсулиновую терапию системами постоянной подкожной инфузии</t>
  </si>
  <si>
    <t>Объемы медицинской помощи в неотложной форме на 2021 год</t>
  </si>
  <si>
    <t>Всего посещений</t>
  </si>
  <si>
    <t>ГБУЗ "СТОМАТОЛОГИЧЕСКАЯ ПОЛИКЛИНИКА ГОРОДА УЛЬЯНОВСКА"</t>
  </si>
  <si>
    <t>ГУЗ УОКССМП</t>
  </si>
  <si>
    <t xml:space="preserve">                       Планируемые объёмы амбулаторно-поликлинической помощи по Ульяновской области на 2020 год (вкл.межтерриториальные расчёты)</t>
  </si>
  <si>
    <t>Медицинская помощь оказываемая в амбулаторных условиях на 2021 год</t>
  </si>
  <si>
    <t>Объёмы финансового обеспечения медицинской помощи в амбулаторных условиях на 2021 год</t>
  </si>
  <si>
    <t>Содержание ФАП / ФП</t>
  </si>
  <si>
    <t>Всего (2+3+4+5)</t>
  </si>
  <si>
    <t>Посещения с иными целями</t>
  </si>
  <si>
    <t xml:space="preserve">Профилактические медицинские осмотры / диспансеризация  </t>
  </si>
  <si>
    <t>Консультативные посещения по поводу заболевания посещения</t>
  </si>
  <si>
    <t>Обращения</t>
  </si>
  <si>
    <t>Всего (8+9+10+11)</t>
  </si>
  <si>
    <t xml:space="preserve"> посещения с иными целями </t>
  </si>
  <si>
    <t xml:space="preserve">профилактические медицинские осмотры / диспансеризация  </t>
  </si>
  <si>
    <t xml:space="preserve">Обращения </t>
  </si>
  <si>
    <t>профилактические медицинские осмотры (комплексное посещение)</t>
  </si>
  <si>
    <t>диспансеризация (комплексное посещение)</t>
  </si>
  <si>
    <t>Количество ФАП / ФП</t>
  </si>
  <si>
    <t>ОМС (8+15+18+21+23+26)</t>
  </si>
  <si>
    <t>ОМС</t>
  </si>
  <si>
    <t xml:space="preserve">ОМС </t>
  </si>
  <si>
    <t xml:space="preserve">ГУЗ ЦОЗи МП </t>
  </si>
  <si>
    <t>ГКУЗ "Ульяновский областной "ХОСПИС"</t>
  </si>
  <si>
    <t>ГУЗ "ЦЕНТР СПИД"</t>
  </si>
  <si>
    <t>ГУЗ ОВФД</t>
  </si>
  <si>
    <t>ФКУЗ "МСЧ МВД РОССИИ ПО УЛЬЯНОВСКОЙ ОБЛАСТИ"</t>
  </si>
  <si>
    <t>НЕФРОСОВЕТ</t>
  </si>
  <si>
    <t>ООО "ВМ ДИАГНОСТИК"</t>
  </si>
  <si>
    <t>ООО "ЗДОРОВАЯ СЕМЬЯ"</t>
  </si>
  <si>
    <t>ООО "ЛАУС ДЕО"</t>
  </si>
  <si>
    <t>ООО "ПОЛИКЛИНИКА "ЛЕКОН"</t>
  </si>
  <si>
    <t>ООО "ССЦ"</t>
  </si>
  <si>
    <t>OOO"АРТДЕНТ"</t>
  </si>
  <si>
    <t>ООО "АЛЬФАДЕНТ"</t>
  </si>
  <si>
    <t>ООО "АПЕКС ДЕНТ"</t>
  </si>
  <si>
    <t>ООО "МЕД-СПРАВКА"</t>
  </si>
  <si>
    <t>ООО "ПАНАЦЕЯ"</t>
  </si>
  <si>
    <t>ООО "ПРЕМЬЕР - ДЕНТ"</t>
  </si>
  <si>
    <t>ООО "СТОМАТОЛОГИЯ БЕЛЫЙ НОСОРОГ"</t>
  </si>
  <si>
    <t>ООО "ФРЕЗЕНИУС НЕФРОКЕА"</t>
  </si>
  <si>
    <t>ООО "ЦЕНТР ЛАЗЕРНОЙ МЕДИЦИНЫ"</t>
  </si>
  <si>
    <t>ООО "ЯМТ"</t>
  </si>
  <si>
    <t>ООО"МЕД-ПРОФИ"</t>
  </si>
  <si>
    <t xml:space="preserve">Медицинская помощь, оказываемая бригадами скорой медицинской помощи на 2021 год
</t>
  </si>
  <si>
    <t>Наименование ЛПУ</t>
  </si>
  <si>
    <t xml:space="preserve"> число вызовов</t>
  </si>
  <si>
    <t>число вызовов (без применения тромболизиса)</t>
  </si>
  <si>
    <t>число вызовов (с применением тромболизиса)</t>
  </si>
  <si>
    <t>Объем финансового обеспечения вызовов без применения тромболизиса</t>
  </si>
  <si>
    <t>Объем финансового обеспечения вызовов с применением тромболизиса</t>
  </si>
  <si>
    <t>Всего</t>
  </si>
  <si>
    <t>Объемы медицинской помощи  в  условиях круглосуточного стационара (без ВМП)  на 2021 год</t>
  </si>
  <si>
    <t>Число случаев госпитализации</t>
  </si>
  <si>
    <t>Гематологические</t>
  </si>
  <si>
    <t xml:space="preserve">Гериатрические </t>
  </si>
  <si>
    <t>Для беременных и рожениц</t>
  </si>
  <si>
    <t>Инфекционные</t>
  </si>
  <si>
    <t>ГУЗ "ОДИБ"</t>
  </si>
  <si>
    <t>Неврологические для больных с ОНМК</t>
  </si>
  <si>
    <t>Нефрологические</t>
  </si>
  <si>
    <t>Ожоговые (комбустиология)</t>
  </si>
  <si>
    <t>Ортопедические</t>
  </si>
  <si>
    <t>Патологии беременности</t>
  </si>
  <si>
    <t>Проктологические</t>
  </si>
  <si>
    <t>Пульмононологические</t>
  </si>
  <si>
    <t>Радиологические</t>
  </si>
  <si>
    <t>Сосудистой хирургии</t>
  </si>
  <si>
    <t>Токсикологические</t>
  </si>
  <si>
    <t>Хирургические (сочетанная травма)</t>
  </si>
  <si>
    <t>Челюстно-лицевой хирургии</t>
  </si>
  <si>
    <t>Объемы медицинских услуг 2021 год</t>
  </si>
  <si>
    <t>Кол-во услуг</t>
  </si>
  <si>
    <t>Гемодиализ интермиттирующий высокопоточный, оказываемый в условиях амбулаторно-поликлинической службы</t>
  </si>
  <si>
    <t>ГОСУДАРСТВЕННОЕ УЧРЕЖДЕНИЕ ЗДРАВООХРАНЕНИЯ УЛЬЯНОВСКАЯ ОБЛАСТНАЯ КЛИНИЧЕСКАЯ БОЛЬНИЦА</t>
  </si>
  <si>
    <t>МЕДИЦИНСОЕ ЧАСТНОЕ УЧРЕЖДЕННИЕ ДОПОЛНИТЕЛЬНОГО ПРОФЕССИОНАЛЬНОГО ОБРАЗОВАНИЯ "НЕФРОСОВЕТ"</t>
  </si>
  <si>
    <t>ОБЩЕСТВО С ОГРАНИЧЕННОЙ ОТВЕТСТВЕННОСТЬЮ "НЕФРОЛАЙН - ДМГ"</t>
  </si>
  <si>
    <t>ОБЩЕСТВО С ОГРАНИЧЕННОЙ ОТВЕТСТВЕННОСТЬЮ "ФРЕЗЕНИУС НЕФРОКЕА"</t>
  </si>
  <si>
    <t>Гемодиализ интермиттирующий высокопоточный, оказываемый в условиях круглосуточного стационара</t>
  </si>
  <si>
    <t>ГОСУДАРСТВЕННОЕ УЧРЕЖДЕНИЕ ЗДРАВООХРАНЕНИЯ "ЦЕНТРАЛЬНАЯ ГОРОДСКАЯ КЛИНИЧЕСКАЯ БОЛЬНИЦА Г. УЛЬЯНОВСКА"</t>
  </si>
  <si>
    <t>ГОСУДАРСТВЕННОЕ УЧРЕЖДЕНИЕ ЗДРАВООХРАНЕНИЯ "ЦЕНТРАЛЬНАЯ КЛИНИЧЕСКАЯ МЕДИКО-САНИТАРНАЯ ЧАСТЬ ИМЕНИ ЗАСЛУЖЕННОГО ВРАЧА РОССИИ В.А.ЕГОРОВА"</t>
  </si>
  <si>
    <t>ГОСУДАРСТВЕННОЕ УЧРЕЖДЕНИЕ ЗДРАВООХРАНЕНИЯ "УЛЬЯНОВСКИЙ ОБЛАСТНОЙ КЛИНИЧЕСКИЙ ЦЕНТР СПЕЦИАЛИЗИРОВАННЫХ ВИДОВ МЕДИЦИНСКОЙ ПОМОЩИ ИМЕНИ ЗАСЛУЖЕННОГО ВРАЧА РОССИИ Е.М.ЧУЧКАЛОВА"</t>
  </si>
  <si>
    <t>Гемодиализ интермиттирующий низкопоточный, оказываемый в условиях амбулаторно-поликлинической службы</t>
  </si>
  <si>
    <t>Гемодиализ продолжительный, оказываемый в условиях круглосуточного стационара</t>
  </si>
  <si>
    <t>Гемодиафильтрация</t>
  </si>
  <si>
    <t>Гемодиафильтрация продленная, оказываемая в условиях круглосуточного стационара</t>
  </si>
  <si>
    <t>Гемодиафильтрация продолжительная, оказываемая в условиях круглосуточного стационара</t>
  </si>
  <si>
    <t>Гемодиафильтрация, оказываемая в условиях круглосуточного стационара</t>
  </si>
  <si>
    <t>Гистологические исследования с целью выявления онкологических заболеваний</t>
  </si>
  <si>
    <t>ГОСУДАРСТВЕННОЕ УЧРЕЖДЕНИЕ ЗДРАВООХРАНЕНИЯ "УЛЬЯНОВСКАЯ ОБЛАСТНАЯ ДЕТСКАЯ КЛИНИЧЕСКАЯ БОЛЬНИЦА ИМЕНИ ПОЛИТИЧЕСКОГО И ОБЩЕСТВЕННОГО ДЕЯТЕЛЯ Ю.Ф.ГОРЯЧЕВА"</t>
  </si>
  <si>
    <t>ГОСУДАРСТВЕННОЕ УЧРЕЖДЕНИЕ ЗДРАВООХРАНЕНИЯ ОБЛАСТНОЙ КЛИНИЧЕСКИЙ ОНКОЛОГИЧЕСКИЙ ДИСПАНСЕР</t>
  </si>
  <si>
    <t>ФЕДЕРАЛЬНОЕ ГОСУДАРСТВЕННОЕ БЮДЖЕТНОЕ ОБРАЗОВАТЕЛЬНОЕ УЧРЕЖДЕНИЕ ВЫСШЕГО ОБРАЗОВАНИЯ "УЛЬЯНОВСКИЙ ГОСУДАРСТВЕННЫЙ ПЕДАГОГИЧЕСКИЙ УНИВЕРСИТЕТ ИМЕНИ И.Н. УЛЬЯНОВА"</t>
  </si>
  <si>
    <t>ФЕДЕРАЛЬНОЕ ГОСУДАРСТВЕННОЕ БЮДЖЕТНОЕ УЧРЕЖДЕНИЕ "ФЕДЕРАЛЬНЫЙ НАУЧНО-КЛИНИЧЕСКИЙ ЦЕНТР МЕДИЦИНСКОЙ РАДИОЛОГИИ И ОНКОЛОГИИ" ФЕДЕРАЛЬНОГО МЕДИКО-БИОЛОГИЧЕСКОГО АГЕНТСТВА"</t>
  </si>
  <si>
    <t>Дистанционный анализ ЭКГ (расшифровка, описание и интерпретация электрокардиографических данных)</t>
  </si>
  <si>
    <t>Исследование уровня лекарственных препаратов крови (определение такролимуса, сиролимуса, циклоспарина)</t>
  </si>
  <si>
    <t>ГОСУДАРСТВЕННОЕ УЧРЕЖДЕНИЕ ЗДРАВООХРАНЕНИЯ "ОБЛАСТНОЙ КЛИНИЧЕСКИЙ КОЖНО-ВЕНЕРОЛОГИЧЕСКИЙ ДИСПАНСЕР"</t>
  </si>
  <si>
    <t>Комплексная услуга - лабораторное обследование пациента при подготовке к программе ЭКО (ж)</t>
  </si>
  <si>
    <t>Комплексная услуга - лабораторное обследование пациента при подготовке к программе ЭКО (м)</t>
  </si>
  <si>
    <t>Комплексная услуга - реабилитация детей с аномалией развития зубочелюстного аппарата</t>
  </si>
  <si>
    <t>ГОСУДАРСТВЕННОЕ БЮДЖЕТНОЕ УЧРЕЖДЕНИЕ ЗДРАВООХРАНЕНИЯ "СТОМАТОЛОГИЧЕСКАЯ ПОЛИКЛИНИКА ГОРОДА УЛЬЯНОВСКА"</t>
  </si>
  <si>
    <t>Комплексная услуга в приёмном отделении без последующей госпитализации, 1 категория</t>
  </si>
  <si>
    <t>ГОСУДАРСТВЕННОЕ УЧРЕЖДЕНИЕ ЗДРАВООХРАНЕНИЯ "БАЗАРНОСЫЗГАНСКАЯ РАЙОННАЯ БОЛЬНИЦА"</t>
  </si>
  <si>
    <t>ГОСУДАРСТВЕННОЕ УЧРЕЖДЕНИЕ ЗДРАВООХРАНЕНИЯ "БАРЫШСКАЯ РАЙОННАЯ БОЛЬНИЦА"</t>
  </si>
  <si>
    <t>ГОСУДАРСТВЕННОЕ УЧРЕЖДЕНИЕ ЗДРАВООХРАНЕНИЯ "ВЕШКАЙМСКАЯ РАЙОННАЯ БОЛЬНИЦА"</t>
  </si>
  <si>
    <t>ГОСУДАРСТВЕННОЕ УЧРЕЖДЕНИЕ ЗДРАВООХРАНЕНИЯ "ИНЗЕНСКАЯ РАЙОННАЯ БОЛЬНИЦА"</t>
  </si>
  <si>
    <t>ГОСУДАРСТВЕННОЕ УЧРЕЖДЕНИЕ ЗДРАВООХРАНЕНИЯ "КАРСУНСКАЯ РАЙОННАЯ БОЛЬНИЦА ИМЕНИ ВРАЧА В.И.ФИОШИНА "</t>
  </si>
  <si>
    <t>ГОСУДАРСТВЕННОЕ УЧРЕЖДЕНИЕ ЗДРАВООХРАНЕНИЯ "КУЗОВАТОВСКАЯ РАЙОННАЯ БОЛЬНИЦА"</t>
  </si>
  <si>
    <t>ГОСУДАРСТВЕННОЕ УЧРЕЖДЕНИЕ ЗДРАВООХРАНЕНИЯ "МАЙНСКАЯ РАЙОННАЯ БОЛЬНИЦА"</t>
  </si>
  <si>
    <t>ГОСУДАРСТВЕННОЕ УЧРЕЖДЕНИЕ ЗДРАВООХРАНЕНИЯ ЗЕРНОСОВХОЗСКАЯ УЧАСТКОВАЯ БОЛЬНИЦА</t>
  </si>
  <si>
    <t>ГОСУДАРСТВЕННОЕ УЧРЕЖДЕНИЕ ЗДРАВООХРАНЕНИЯ МУЛЛОВСКАЯ УЧАСТКОВАЯ БОЛЬНИЦА</t>
  </si>
  <si>
    <t>ГОСУДАРСТВЕННОЕ УЧРЕЖДЕНИЕ ЗДРАВООХРАНЕНИЯ НОВО-МАЙНСКАЯ ГОРОДСКАЯ БОЛЬНИЦА</t>
  </si>
  <si>
    <t>ГОСУДАРСТВЕННОЕ УЧРЕЖДЕНИЕ ЗДРАВООХРАНЕНИЯ РЯЗАНОВСКАЯ УЧАСТКОВАЯ БОЛЬНИЦА</t>
  </si>
  <si>
    <t>ГОСУДАРСТВЕННОЕ УЧРЕЖДЕНИЕ ЗДРАВООХРАНЕНИЯ ТИИНСКАЯ УЧАСТКОВАЯ БОЛЬНИЦА</t>
  </si>
  <si>
    <t>ГОСУДАРСТВЕННОЕ УЧРЕЖДЕНИЕ ЗДРАВООХРАНЕНИЯ "НИКОЛАЕВСКАЯ РАЙОННАЯ БОЛЬНИЦА"</t>
  </si>
  <si>
    <t>ГОСУДАРСТВЕННОЕ УЧРЕЖДЕНИЕ ЗДРАВООХРАНЕНИЯ "НОВОМАЛЫКЛИНСКАЯ РАЙОННАЯ БОЛЬНИЦА"</t>
  </si>
  <si>
    <t>ГОСУДАРСТВЕННОЕ УЧРЕЖДЕНИЕ ЗДРАВООХРАНЕНИЯ "НОВОСПАССКАЯ РАЙОННАЯ БОЛЬНИЦА"</t>
  </si>
  <si>
    <t>ГОСУДАРСТВЕННОЕ УЧРЕЖДЕНИЕ ЗДРАВООХРАНЕНИЯ "ПАВЛОВСКАЯ РАЙОННАЯ БОЛЬНИЦА ИМЕНИ ЗАСЛУЖЕННОГО ВРАЧА РОССИИ А.И.МАРЬИНА""</t>
  </si>
  <si>
    <t>ГОСУДАРСТВЕННОЕ УЧРЕЖДЕНИЕ ЗДРАВООХРАНЕНИЯ "РАДИЩЕВСКАЯ РАЙОННАЯ БОЛЬНИЦА"</t>
  </si>
  <si>
    <t>ГОСУДАРСТВЕННОЕ УЧРЕЖДЕНИЕ ЗДРАВООХРАНЕНИЯ "СЕНГИЛЕЕВСКАЯ РАЙОННАЯ БОЛЬНИЦА"</t>
  </si>
  <si>
    <t>ГОСУДАРСТВЕННОЕ УЧРЕЖДЕНИЕ ЗДРАВООХРАНЕНИЯ "СТАРОКУЛАТКИНСКАЯ РАЙОННАЯ БОЛЬНИЦА"</t>
  </si>
  <si>
    <t>ГОСУДАРСТВЕННОЕ УЧРЕЖДЕНИЕ ЗДРАВООХРАНЕНИЯ "СТАРОМАЙНСКАЯ РАЙОННАЯ БОЛЬНИЦА"</t>
  </si>
  <si>
    <t>ГОСУДАРСТВЕННОЕ УЧРЕЖДЕНИЕ ЗДРАВООХРАНЕНИЯ "СУРСКАЯ РАЙОННАЯ БОЛЬНИЦА"</t>
  </si>
  <si>
    <t>ГОСУДАРСТВЕННОЕ УЧРЕЖДЕНИЕ ЗДРАВООХРАНЕНИЯ "ТЕРЕНЬГУЛЬСКАЯ РАЙОННАЯ БОЛЬНИЦА"</t>
  </si>
  <si>
    <t>ГОСУДАРСТВЕННОЕ УЧРЕЖДЕНИЕ ЗДРАВООХРАНЕНИЯ "УЛЬЯНОВСКАЯ РАЙОННАЯ БОЛЬНИЦА"</t>
  </si>
  <si>
    <t>ГОСУДАРСТВЕННОЕ УЧРЕЖДЕНИЕ ЗДРАВООХРАНЕНИЯ "БОЛЬШЕНАГАТКИНСКАЯ РАЙОННАЯ БОЛЬНИЦА"</t>
  </si>
  <si>
    <t>ГОСУДАРСТВЕННОЕ УЧРЕЖДЕНИЕ ЗДРАВООХРАНЕНИЯ "ЧЕРДАКЛИНСКАЯ РАЙОННАЯ БОЛЬНИЦА"</t>
  </si>
  <si>
    <t>ГОСУДАРСТВЕННОЕ УЧРЕЖДЕНИЕ ЗДРАВООХРАНЕНИЯ "НОВОУЛЬЯНОВСКАЯ ГОРОДСКАЯ БОЛЬНИЦА ИМ. А.Ф. АЛЬБЕРТ"</t>
  </si>
  <si>
    <t>ГОСУДАРСТВЕННОЕ УЧРЕЖДЕНИЕ ЗДРАВООХРАНЕНИЯ "ГОРОДСКАЯ БОЛЬНИЦА № 2"</t>
  </si>
  <si>
    <t>ГОСУДАРСТВЕННОЕ УЧРЕЖДЕНИЕ ЗДРАВООХРАНЕНИЯ "ДЕТСКАЯ ГОРОДСКАЯ КЛИНИЧЕСКАЯ БОЛЬНИЦА ГОРОДА УЛЬЯНОВСКА"</t>
  </si>
  <si>
    <t>ГОСУДАРСТВЕННОЕ УЧРЕЖДЕНИЕ ЗДРАВООХРАНЕНИЯ ГОРОДСКАЯ БОЛЬНИЦА №3</t>
  </si>
  <si>
    <t>Комплексная услуга в приёмном отделении без последующей госпитализации, 2 категория</t>
  </si>
  <si>
    <t>ГОСУДАРСТВЕННОЕ УЧРЕЖДЕНИЕ ЗДРАВООХРАНЕНИЯ "ГОРОДСКАЯ КЛИНИЧЕСКАЯ БОЛЬНИЦА №1"(ПЕРИНАТАЛЬНЫЙ ЦЕНТР)</t>
  </si>
  <si>
    <t>ГОСУДАРСТВЕННОЕ УЧРЕЖДЕНИЕ ЗДРАВООХРАНЕНИЯ "ОБЛАСТНАЯ ДЕТСКАЯ ИНФЕКЦИОННАЯ БОЛЬНИЦА"</t>
  </si>
  <si>
    <t>Комплексное исследование для диагностики ретинопатии недоношенных</t>
  </si>
  <si>
    <t>КУ КТ без контраста</t>
  </si>
  <si>
    <t>ГОСУДАРСТВЕННОЕ УЧРЕЖДЕНИЕ ЗДРАВООХРАНЕНИЯ "УЛЬЯНОВСКИЙ ОБЛАСТНОЙ КЛИНИЧЕСКИЙ ГОСПИТАЛЬ ВЕТЕРАНОВ ВОЙН"</t>
  </si>
  <si>
    <t>ОБЩЕСТВО С ОГРАНИЧЕННОЙ ОТВЕТСТВЕННОСТЬЮ "АЛЬЯНС КЛИНИК ПЛЮС"</t>
  </si>
  <si>
    <t>ОБЩЕСТВО С ОГРАНИЧЕННОЙ ОТВЕТСТВЕННОСТЬЮ "МЕДИЦИНСКИЙ ЦЕНТР ВЕРБРИ+"</t>
  </si>
  <si>
    <t>КУ КТ с контрастированием</t>
  </si>
  <si>
    <t>КУ МРТ без контраста</t>
  </si>
  <si>
    <t>ОБЩЕСТВО С ОГРАНИЧЕННОЙ ОТВЕТСТВЕННОСТЬЮ "АКАДЕМИЯ МРТ"</t>
  </si>
  <si>
    <t>ОБЩЕСТВО С ОГРАНИЧЕННОЙ ОТВЕТСТВЕННОСТЬЮ "ВМ ДИАГНОСТИК"</t>
  </si>
  <si>
    <t>ОБЩЕСТВО С ОГРАНИЧЕННОЙ ОТВЕТСТВЕННОСТЬЮ "МЕДИЦИНСКИЙ ДИАГНОСТИЧЕСКИЙ ЦЕНТР ЗДОРОВЬЕ - УЛЬЯНОВСК"</t>
  </si>
  <si>
    <t>ОБЩЕСТВО С ОГРАНИЧЕННОЙ ОТВЕТСТВЕННОСТЬЮ "ТОМОГРАФ"</t>
  </si>
  <si>
    <t>ОБЩЕСТВО С ОГРАНИЧЕННОЙ ОТВЕТСТВЕННОСТЬЮ "ЛЕЧЕБНО - ДИАГНОСТИЧЕСКИЙ ЦЕНТР МЕЖДУНАРОДНОГО ИНСТИТУТА БИОЛОГИЧЕСКИХ СИСТЕМ - УЛЬЯНОВСК"</t>
  </si>
  <si>
    <t>КУ МРТ с контрастированием</t>
  </si>
  <si>
    <t>Маммография</t>
  </si>
  <si>
    <t>ГОСУДАРСТВЕННОЕ УЧРЕЖДЕНИЕ ЗДРАВООХРАНЕНИЯ "ГОРОДСКАЯ ПОЛИКЛИНИКА № 5"</t>
  </si>
  <si>
    <t>ГОСУДАРСТВЕННОЕ УЧРЕЖДЕНИЕ ЗДРАВООХРАНЕНИЯ ГОРОДСКАЯ ПОЛИКЛИНИКА №1 ИМ.С.М.КИРОВА</t>
  </si>
  <si>
    <t>ФЕДЕРАЛЬНОЕ КАЗЁННОЕ УЧРЕЖДЕНИЕ ЗДРАВООХРАНЕНИЯ "МЕДИКО-САНИТАРНАЯ ЧАСТЬ МИНИСТЕРСТВА ВНУТРЕННИХ ДЕЛ РОССИЙСКОЙ ФЕДЕРАЦИИ ПО УЛЬЯНОВСКОЙ ОБЛАСТИ"</t>
  </si>
  <si>
    <t>ЧАСТНОЕ УЧРЕЖДЕНИЕ ЗДРАВООХРАНЕНИЯ " БОЛЬНИЦА "РЖД-МЕДИЦИНА" ГОРОДА УЛЬЯНОВСК"</t>
  </si>
  <si>
    <t>Молекулярно-генетические исследования с целью выявления онкологических заболеваний (иные)</t>
  </si>
  <si>
    <t>АКЦИОНЕРНОЕ ОБЩЕСТВО "ЛАБКВЕСТ"</t>
  </si>
  <si>
    <t>ОБЩЕСТВО С ОГРАНИЧЕННОЙ ОТВЕТСТВЕННОСТЬЮ "СИТИЛАБ"</t>
  </si>
  <si>
    <t>ОБЩЕСТВО С ОГРАНИЧЕННОЙ ОТВЕТСТВЕННОСТЬЮ "ИНВИТРО-САМАРА"</t>
  </si>
  <si>
    <t>Молекулярно-генетические исследования с целью выявления онкологических заболеваний (патологоанатомические исследования с применением молекулярно-генетических методов in situ гибридизации ISH)</t>
  </si>
  <si>
    <t>Молекулярно-генетические исследования с целью выявления онкологических заболеваний BRAF</t>
  </si>
  <si>
    <t xml:space="preserve">Молекулярно-генетические исследования с целью выявления онкологических заболеваний BRCA 1,2 </t>
  </si>
  <si>
    <t>Молекулярно-генетические исследования с целью выявления онкологических заболеваний EGFR</t>
  </si>
  <si>
    <t>Молекулярно-генетические исследования с целью выявления онкологических заболеваний KRAS</t>
  </si>
  <si>
    <t>Молекулярно-генетические исследования с целью выявления онкологических заболеваний NRAS</t>
  </si>
  <si>
    <t>Определение антигена D системы Резус (резус-фактор)плода у беременных женщин</t>
  </si>
  <si>
    <t>Определение РНК вируса Covid-19 методом ПЦР</t>
  </si>
  <si>
    <t>ОБЩЕСТВО С ОГРАНИЧЕННОЙ ОТВЕТСТВЕННОСТЬЮ "ЦЕНТРАЛИЗОВАННАЯ КЛИНИКО-ДИАГНОСТИЧЕСКАЯ ЛАБОРАТОРИЯ"</t>
  </si>
  <si>
    <t>Перитонеальный диализ</t>
  </si>
  <si>
    <t>Перитонеальный диализ аппаратный</t>
  </si>
  <si>
    <t>Позитронно-эмиссионная компьютерная томография (ПЭТ-КТ)</t>
  </si>
  <si>
    <t>ОБЩЕСТВО С ОГРАНИЧЕННОЙ ОТВЕТСТВЕННОСТЬЮ "РАДИОМЕДСИНТЕЗ"</t>
  </si>
  <si>
    <t>ОБЩЕСТВО С ОГРАНИЧЕННОЙ ОТВЕТСТВЕННОСТЬЮ "ПЭТ-ТЕХНОЛОДЖИ ДИАГНОСТИКА"</t>
  </si>
  <si>
    <t>Ультразвуковое исследование плода (пренатальное диагностическое УЗИ I, II триместра)</t>
  </si>
  <si>
    <t>Ультразвуковое исследование сердечно-сосудистой системы (допплерография сосудов)</t>
  </si>
  <si>
    <t>ОБЩЕСТВО С ОГРАНИЧЕННОЙ ОТВЕТСТВЕННОСТЬЮ "ВМ КЛИНИК"</t>
  </si>
  <si>
    <t>ОБЩЕСТВО С ОГРАНИЧЕННОЙ ОТВЕТСТВЕННОСТЬЮ "ЗДОРОВАЯ СЕМЬЯ"</t>
  </si>
  <si>
    <t>ОБЩЕСТВО С ОГРАНИЧЕННОЙ ОТВЕТСТВЕННОСТЬЮ "ЛАУС ДЕО"</t>
  </si>
  <si>
    <t>ОБЩЕСТВО С ОГРАНИЧЕННОЙ ОТВЕТСТВЕННОСТЬЮ "ПОВОЛЖСКИЙ ПАРТНЕР"</t>
  </si>
  <si>
    <t>ОБЩЕСТВО С ОГРАНИЧЕННОЙ ОТВЕТСТВЕННОСТЬЮ "АЛЬЯНС КЛИНИК"</t>
  </si>
  <si>
    <t>ОБЩЕСТВО С ОГРАНИЧЕННОЙ ОТВЕТСТВЕННОСТЬЮ "МНОГОПРОФИЛЬНАЯ КЛИНИКА Н.БЕРЕЗИНОЙ"</t>
  </si>
  <si>
    <t>ОБЩЕСТВО С ОГРАНИЧЕННОЙ ОТВЕТСТВЕННОСТЬЮ "ЦЕНТР ЛАЗЕРНОЙ МЕДИЦИНЫ"</t>
  </si>
  <si>
    <t>Ультразвуковое исследование сердечно-сосудистой системы (дуплексное сканирование сосудов)</t>
  </si>
  <si>
    <t>ГОСУДАРСТВЕННОЕ УЧРЕЖДЕНИЕ ЗДРАВООХРАНЕНИЯ "ГОРОДСКАЯ ПОЛИКЛИНИКА № 4"</t>
  </si>
  <si>
    <t>ГОСУДАРСТВЕННОЕ УЧРЕЖДЕНИЕ ЗДРАВООХРАНЕНИЯ "ОБЛАСТНОЙ КАРДИОЛОГИЧЕСКИЙ ДИСПАНСЕР"</t>
  </si>
  <si>
    <t>ОБЩЕСТВО С ОГРАНИЧЕННОЙ ОТВЕТСТВЕННОСТЬЮ "КОНСИЛИУМ"</t>
  </si>
  <si>
    <t>ОБЩЕСТВО С ОГРАНИЧЕННОЙ ОТВЕТСТВЕННОСТЬЮ "МЕД-ПРОФИ"</t>
  </si>
  <si>
    <t>ОБЩЕСТВО С ОГРАНИЧЕННОЙ ОТВЕТСТВЕННОСТЬЮ "ПАНАЦЕЯ"</t>
  </si>
  <si>
    <t>Ультразвуковое исследование сердечно-сосудистой системы (эхокардиография)</t>
  </si>
  <si>
    <t>ОБЩЕСТВО С ОГРАНИЧЕННОЙ ОТВЕТСТВЕННОСТЬЮ "МЕДИЦИНСКИЙ ЦЕНТР " АКАДЕМИЯ "</t>
  </si>
  <si>
    <t>ОБЩЕСТВО С ОГРАНИЧЕННОЙ ОТВЕТСТВЕННОСТЬЮ «ДОКТОР ЛАЙТ»</t>
  </si>
  <si>
    <t>Флюорография выездная (мобильный флюорограф)</t>
  </si>
  <si>
    <t>ФЕДЕРАЛЬНОЕ ГОСУДАРСТВЕННОЕ БЮДЖЕТНОЕ УЧРЕЖДЕНИЕ ЗДРАВООХРАНЕНИЯ "КЛИНИЧЕСКАЯ БОЛЬНИЦА № 172 ФЕДЕРАЛЬНОГО МЕДИКО-БИОЛОГИЧЕСКОГО АГЕНСТВА"</t>
  </si>
  <si>
    <t>ИТОГО: город Димитровград</t>
  </si>
  <si>
    <t>Эндоскопические диагностические исследования (бронхоскопия)</t>
  </si>
  <si>
    <t>Эндоскопические диагностические исследования (колоноскопия)</t>
  </si>
  <si>
    <t>ГОСУДАРСТВЕННОЕ УЧРЕЖДЕНИЕ ЗДРАВООХРАНЕНИЯ "ГОРОДСКАЯ ПОЛИКЛИНИКА № 6"</t>
  </si>
  <si>
    <t>Эндоскопические диагностические исследования (ректосигмоидоскопия)</t>
  </si>
  <si>
    <t>Эндоскопические диагностические исследования (эзофагогастродуоденоскопия)</t>
  </si>
  <si>
    <t>ГОСУДАРСТВЕННОЕ УЧРЕЖДЕНИЕ ЗДРАВООХРАНЕНИЯ ГОРОДСКАЯ ПОЛИКЛИНИКА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</si>
</sst>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</numFmts>
  <fonts count="29" x14ac:knownFonts="1"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</font>
    <font>
      <b/>
      <sz val="14"/>
      <name val="Arial"/>
      <family val="2"/>
      <charset val="204"/>
    </font>
    <font>
      <b/>
      <sz val="10"/>
      <name val="PT Astra Serif"/>
      <family val="1"/>
      <charset val="204"/>
    </font>
    <font>
      <sz val="10"/>
      <name val="PT Astra Serif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Arial Cyr"/>
      <charset val="204"/>
    </font>
    <font>
      <b/>
      <i/>
      <sz val="10"/>
      <name val="PT Astra Serif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9">
    <xf numFmtId="0" fontId="0" fillId="0" borderId="0">
      <alignment vertical="center"/>
    </xf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>
      <alignment vertical="center"/>
    </xf>
    <xf numFmtId="0" fontId="11" fillId="0" borderId="0"/>
    <xf numFmtId="0" fontId="16" fillId="0" borderId="0"/>
  </cellStyleXfs>
  <cellXfs count="126">
    <xf numFmtId="0" fontId="0" fillId="0" borderId="0" xfId="0" applyAlignment="1">
      <alignment vertical="center"/>
    </xf>
    <xf numFmtId="0" fontId="0" fillId="0" borderId="0" xfId="6" applyFont="1" applyAlignment="1"/>
    <xf numFmtId="0" fontId="1" fillId="0" borderId="0" xfId="6" applyFont="1" applyAlignment="1">
      <alignment vertical="center"/>
    </xf>
    <xf numFmtId="0" fontId="0" fillId="0" borderId="1" xfId="6" applyFont="1" applyFill="1" applyBorder="1" applyAlignment="1">
      <alignment vertical="center" wrapText="1"/>
    </xf>
    <xf numFmtId="0" fontId="3" fillId="0" borderId="1" xfId="6" applyFont="1" applyFill="1" applyBorder="1" applyAlignment="1">
      <alignment horizontal="right" vertical="center" wrapText="1"/>
    </xf>
    <xf numFmtId="0" fontId="3" fillId="0" borderId="2" xfId="6" applyFont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4" fontId="0" fillId="0" borderId="0" xfId="0" applyNumberFormat="1" applyAlignment="1">
      <alignment horizontal="center" vertical="center"/>
    </xf>
    <xf numFmtId="0" fontId="1" fillId="0" borderId="0" xfId="6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6" applyFont="1" applyFill="1" applyAlignment="1">
      <alignment vertical="center"/>
    </xf>
    <xf numFmtId="4" fontId="0" fillId="0" borderId="0" xfId="0" applyNumberForma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right" vertical="center" wrapText="1"/>
    </xf>
    <xf numFmtId="3" fontId="14" fillId="0" borderId="2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3" fontId="16" fillId="0" borderId="0" xfId="8" applyNumberFormat="1" applyFill="1" applyAlignment="1"/>
    <xf numFmtId="0" fontId="16" fillId="0" borderId="0" xfId="8" applyFill="1" applyAlignment="1"/>
    <xf numFmtId="4" fontId="16" fillId="0" borderId="0" xfId="8" applyNumberFormat="1" applyFill="1" applyAlignment="1">
      <alignment horizontal="center" vertical="center"/>
    </xf>
    <xf numFmtId="3" fontId="16" fillId="0" borderId="0" xfId="8" applyNumberFormat="1" applyFill="1" applyAlignment="1">
      <alignment horizontal="center" vertical="center"/>
    </xf>
    <xf numFmtId="0" fontId="1" fillId="0" borderId="10" xfId="8" applyFont="1" applyFill="1" applyBorder="1" applyAlignment="1">
      <alignment vertical="center"/>
    </xf>
    <xf numFmtId="3" fontId="1" fillId="0" borderId="1" xfId="8" applyNumberFormat="1" applyFont="1" applyFill="1" applyBorder="1" applyAlignment="1">
      <alignment horizontal="center" vertical="center"/>
    </xf>
    <xf numFmtId="3" fontId="1" fillId="0" borderId="1" xfId="8" applyNumberFormat="1" applyFont="1" applyFill="1" applyBorder="1" applyAlignment="1">
      <alignment horizontal="center" vertical="center" wrapText="1"/>
    </xf>
    <xf numFmtId="3" fontId="1" fillId="0" borderId="6" xfId="8" applyNumberFormat="1" applyFont="1" applyFill="1" applyBorder="1" applyAlignment="1">
      <alignment horizontal="center" vertical="center" wrapText="1"/>
    </xf>
    <xf numFmtId="3" fontId="1" fillId="0" borderId="3" xfId="8" applyNumberFormat="1" applyFont="1" applyFill="1" applyBorder="1" applyAlignment="1">
      <alignment horizontal="center" vertical="center"/>
    </xf>
    <xf numFmtId="3" fontId="1" fillId="0" borderId="6" xfId="8" applyNumberFormat="1" applyFont="1" applyFill="1" applyBorder="1" applyAlignment="1">
      <alignment horizontal="center" vertical="center"/>
    </xf>
    <xf numFmtId="3" fontId="1" fillId="0" borderId="7" xfId="8" applyNumberFormat="1" applyFont="1" applyFill="1" applyBorder="1" applyAlignment="1">
      <alignment horizontal="center" vertical="center"/>
    </xf>
    <xf numFmtId="4" fontId="16" fillId="0" borderId="1" xfId="8" applyNumberFormat="1" applyFill="1" applyBorder="1" applyAlignment="1">
      <alignment horizontal="center" vertical="center"/>
    </xf>
    <xf numFmtId="3" fontId="16" fillId="0" borderId="1" xfId="8" applyNumberFormat="1" applyFill="1" applyBorder="1" applyAlignment="1">
      <alignment horizontal="center" vertical="center"/>
    </xf>
    <xf numFmtId="0" fontId="21" fillId="0" borderId="1" xfId="8" applyFont="1" applyFill="1" applyBorder="1" applyAlignment="1">
      <alignment vertical="center" wrapText="1"/>
    </xf>
    <xf numFmtId="3" fontId="22" fillId="0" borderId="1" xfId="8" applyNumberFormat="1" applyFont="1" applyFill="1" applyBorder="1" applyAlignment="1">
      <alignment horizontal="center" vertical="center" wrapText="1"/>
    </xf>
    <xf numFmtId="3" fontId="4" fillId="0" borderId="1" xfId="8" applyNumberFormat="1" applyFont="1" applyFill="1" applyBorder="1" applyAlignment="1">
      <alignment horizontal="center" vertical="center"/>
    </xf>
    <xf numFmtId="0" fontId="14" fillId="0" borderId="1" xfId="8" applyFont="1" applyFill="1" applyBorder="1" applyAlignment="1">
      <alignment horizontal="right" vertical="center" wrapText="1"/>
    </xf>
    <xf numFmtId="3" fontId="23" fillId="0" borderId="1" xfId="8" applyNumberFormat="1" applyFont="1" applyFill="1" applyBorder="1" applyAlignment="1">
      <alignment horizontal="center" vertical="center" wrapText="1"/>
    </xf>
    <xf numFmtId="0" fontId="24" fillId="0" borderId="0" xfId="8" applyFont="1" applyFill="1" applyAlignment="1"/>
    <xf numFmtId="4" fontId="25" fillId="0" borderId="1" xfId="8" applyNumberFormat="1" applyFont="1" applyFill="1" applyBorder="1" applyAlignment="1">
      <alignment horizontal="center" vertical="center" wrapText="1"/>
    </xf>
    <xf numFmtId="3" fontId="25" fillId="0" borderId="1" xfId="8" applyNumberFormat="1" applyFont="1" applyFill="1" applyBorder="1" applyAlignment="1">
      <alignment horizontal="center" vertical="center" wrapText="1"/>
    </xf>
    <xf numFmtId="3" fontId="26" fillId="0" borderId="1" xfId="8" applyNumberFormat="1" applyFont="1" applyFill="1" applyBorder="1" applyAlignment="1">
      <alignment horizontal="center" vertical="center" wrapText="1"/>
    </xf>
    <xf numFmtId="0" fontId="27" fillId="0" borderId="0" xfId="8" applyFont="1" applyFill="1" applyAlignment="1"/>
    <xf numFmtId="4" fontId="27" fillId="0" borderId="1" xfId="8" applyNumberFormat="1" applyFont="1" applyFill="1" applyBorder="1" applyAlignment="1">
      <alignment horizontal="center" vertical="center"/>
    </xf>
    <xf numFmtId="3" fontId="19" fillId="0" borderId="1" xfId="8" applyNumberFormat="1" applyFont="1" applyFill="1" applyBorder="1" applyAlignment="1">
      <alignment horizontal="center" vertical="center" wrapText="1"/>
    </xf>
    <xf numFmtId="0" fontId="16" fillId="0" borderId="0" xfId="8" applyFill="1" applyBorder="1" applyAlignment="1"/>
    <xf numFmtId="3" fontId="16" fillId="0" borderId="0" xfId="8" applyNumberFormat="1" applyFill="1" applyBorder="1" applyAlignment="1"/>
    <xf numFmtId="4" fontId="16" fillId="0" borderId="0" xfId="8" applyNumberFormat="1" applyFill="1" applyBorder="1" applyAlignment="1">
      <alignment horizontal="center" vertical="center"/>
    </xf>
    <xf numFmtId="3" fontId="16" fillId="0" borderId="0" xfId="8" applyNumberFormat="1" applyFill="1" applyBorder="1" applyAlignment="1">
      <alignment horizontal="center" vertical="center"/>
    </xf>
    <xf numFmtId="3" fontId="22" fillId="0" borderId="0" xfId="8" applyNumberFormat="1" applyFont="1" applyFill="1" applyBorder="1" applyAlignment="1">
      <alignment horizontal="center" vertical="center" wrapText="1"/>
    </xf>
    <xf numFmtId="3" fontId="4" fillId="0" borderId="0" xfId="8" applyNumberFormat="1" applyFont="1" applyFill="1" applyBorder="1" applyAlignment="1">
      <alignment horizontal="center" vertical="center"/>
    </xf>
    <xf numFmtId="3" fontId="16" fillId="0" borderId="0" xfId="8" applyNumberFormat="1" applyFill="1" applyBorder="1" applyAlignment="1">
      <alignment horizontal="center"/>
    </xf>
    <xf numFmtId="0" fontId="21" fillId="0" borderId="0" xfId="8" applyFont="1" applyFill="1" applyBorder="1" applyAlignment="1">
      <alignment vertical="center" wrapText="1"/>
    </xf>
    <xf numFmtId="4" fontId="12" fillId="0" borderId="0" xfId="0" applyNumberFormat="1" applyFont="1" applyFill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3" fontId="28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28" fillId="0" borderId="0" xfId="0" applyFont="1" applyAlignment="1">
      <alignment vertical="center"/>
    </xf>
    <xf numFmtId="3" fontId="0" fillId="0" borderId="1" xfId="0" applyNumberForma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3" fontId="0" fillId="2" borderId="0" xfId="0" applyNumberFormat="1" applyFill="1" applyAlignment="1">
      <alignment vertical="center"/>
    </xf>
    <xf numFmtId="4" fontId="0" fillId="0" borderId="0" xfId="0" applyNumberFormat="1" applyAlignment="1">
      <alignment vertical="center"/>
    </xf>
    <xf numFmtId="0" fontId="12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4" fontId="19" fillId="0" borderId="1" xfId="8" applyNumberFormat="1" applyFont="1" applyFill="1" applyBorder="1" applyAlignment="1">
      <alignment horizontal="center" vertical="center" wrapText="1"/>
    </xf>
    <xf numFmtId="3" fontId="19" fillId="0" borderId="1" xfId="8" applyNumberFormat="1" applyFont="1" applyFill="1" applyBorder="1" applyAlignment="1">
      <alignment horizontal="center" vertical="center" wrapText="1"/>
    </xf>
    <xf numFmtId="4" fontId="20" fillId="0" borderId="1" xfId="8" applyNumberFormat="1" applyFont="1" applyFill="1" applyBorder="1" applyAlignment="1">
      <alignment horizontal="center" vertical="center" wrapText="1"/>
    </xf>
    <xf numFmtId="3" fontId="1" fillId="0" borderId="8" xfId="8" applyNumberFormat="1" applyFont="1" applyFill="1" applyBorder="1" applyAlignment="1">
      <alignment horizontal="center" vertical="center" wrapText="1"/>
    </xf>
    <xf numFmtId="3" fontId="1" fillId="0" borderId="10" xfId="8" applyNumberFormat="1" applyFont="1" applyFill="1" applyBorder="1" applyAlignment="1">
      <alignment horizontal="center" vertical="center" wrapText="1"/>
    </xf>
    <xf numFmtId="3" fontId="1" fillId="0" borderId="12" xfId="8" applyNumberFormat="1" applyFont="1" applyFill="1" applyBorder="1" applyAlignment="1">
      <alignment horizontal="center" vertical="center" wrapText="1"/>
    </xf>
    <xf numFmtId="0" fontId="17" fillId="0" borderId="0" xfId="8" applyFont="1" applyFill="1" applyBorder="1" applyAlignment="1">
      <alignment horizontal="center" vertical="center" wrapText="1"/>
    </xf>
    <xf numFmtId="0" fontId="18" fillId="0" borderId="9" xfId="8" applyFont="1" applyFill="1" applyBorder="1" applyAlignment="1">
      <alignment horizontal="center" vertical="center" wrapText="1"/>
    </xf>
    <xf numFmtId="0" fontId="16" fillId="0" borderId="9" xfId="8" applyFill="1" applyBorder="1" applyAlignment="1">
      <alignment horizontal="center" vertical="center" wrapText="1"/>
    </xf>
    <xf numFmtId="0" fontId="19" fillId="0" borderId="1" xfId="8" applyFont="1" applyBorder="1" applyAlignment="1">
      <alignment horizontal="center" vertical="center"/>
    </xf>
    <xf numFmtId="3" fontId="1" fillId="0" borderId="6" xfId="8" applyNumberFormat="1" applyFont="1" applyFill="1" applyBorder="1" applyAlignment="1">
      <alignment horizontal="center" vertical="center" wrapText="1"/>
    </xf>
    <xf numFmtId="3" fontId="1" fillId="0" borderId="11" xfId="8" applyNumberFormat="1" applyFont="1" applyFill="1" applyBorder="1" applyAlignment="1">
      <alignment horizontal="center" vertical="center" wrapText="1"/>
    </xf>
    <xf numFmtId="3" fontId="1" fillId="0" borderId="5" xfId="8" applyNumberFormat="1" applyFont="1" applyFill="1" applyBorder="1" applyAlignment="1">
      <alignment horizontal="center" vertical="center" wrapText="1"/>
    </xf>
    <xf numFmtId="3" fontId="1" fillId="0" borderId="0" xfId="8" applyNumberFormat="1" applyFont="1" applyFill="1" applyBorder="1" applyAlignment="1">
      <alignment horizontal="center" vertical="center" wrapText="1"/>
    </xf>
    <xf numFmtId="3" fontId="1" fillId="0" borderId="7" xfId="8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 wrapText="1"/>
    </xf>
    <xf numFmtId="0" fontId="1" fillId="0" borderId="1" xfId="6" applyFont="1" applyFill="1" applyBorder="1" applyAlignment="1">
      <alignment horizontal="center" vertical="center"/>
    </xf>
    <xf numFmtId="0" fontId="6" fillId="0" borderId="3" xfId="6" applyFont="1" applyFill="1" applyBorder="1" applyAlignment="1">
      <alignment horizontal="center" vertical="center" wrapText="1"/>
    </xf>
    <xf numFmtId="0" fontId="6" fillId="0" borderId="4" xfId="6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1" fillId="0" borderId="1" xfId="6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3" fontId="4" fillId="0" borderId="3" xfId="6" applyNumberFormat="1" applyFont="1" applyFill="1" applyBorder="1" applyAlignment="1">
      <alignment horizontal="center" vertical="center"/>
    </xf>
    <xf numFmtId="3" fontId="5" fillId="0" borderId="3" xfId="6" applyNumberFormat="1" applyFont="1" applyFill="1" applyBorder="1" applyAlignment="1">
      <alignment horizontal="center" vertical="center" wrapText="1"/>
    </xf>
    <xf numFmtId="3" fontId="5" fillId="0" borderId="14" xfId="6" applyNumberFormat="1" applyFont="1" applyFill="1" applyBorder="1" applyAlignment="1">
      <alignment horizontal="center" vertical="center" wrapText="1"/>
    </xf>
    <xf numFmtId="4" fontId="1" fillId="0" borderId="1" xfId="6" applyNumberFormat="1" applyFont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</cellXfs>
  <cellStyles count="9">
    <cellStyle name="Comma" xfId="4"/>
    <cellStyle name="Comma [0]" xfId="5"/>
    <cellStyle name="Currency" xfId="2"/>
    <cellStyle name="Currency [0]" xfId="3"/>
    <cellStyle name="Normal" xfId="6"/>
    <cellStyle name="Percent" xfId="1"/>
    <cellStyle name="Обычный" xfId="0" builtinId="0"/>
    <cellStyle name="Обычный 10" xfId="7"/>
    <cellStyle name="Обычный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topLeftCell="A4" zoomScaleNormal="100" zoomScaleSheetLayoutView="80" workbookViewId="0">
      <selection sqref="A1:E40"/>
    </sheetView>
  </sheetViews>
  <sheetFormatPr defaultRowHeight="12.75" customHeight="1" x14ac:dyDescent="0.2"/>
  <cols>
    <col min="1" max="1" width="64.7109375" customWidth="1"/>
    <col min="2" max="2" width="21" style="64" customWidth="1"/>
    <col min="3" max="3" width="20.140625" style="64" customWidth="1"/>
    <col min="4" max="5" width="20.140625" style="7" customWidth="1"/>
    <col min="6" max="6" width="2.5703125" customWidth="1"/>
    <col min="257" max="257" width="64.7109375" customWidth="1"/>
    <col min="258" max="258" width="21" customWidth="1"/>
    <col min="259" max="261" width="20.140625" customWidth="1"/>
    <col min="262" max="262" width="2.5703125" customWidth="1"/>
    <col min="513" max="513" width="64.7109375" customWidth="1"/>
    <col min="514" max="514" width="21" customWidth="1"/>
    <col min="515" max="517" width="20.140625" customWidth="1"/>
    <col min="518" max="518" width="2.5703125" customWidth="1"/>
    <col min="769" max="769" width="64.7109375" customWidth="1"/>
    <col min="770" max="770" width="21" customWidth="1"/>
    <col min="771" max="773" width="20.140625" customWidth="1"/>
    <col min="774" max="774" width="2.5703125" customWidth="1"/>
    <col min="1025" max="1025" width="64.7109375" customWidth="1"/>
    <col min="1026" max="1026" width="21" customWidth="1"/>
    <col min="1027" max="1029" width="20.140625" customWidth="1"/>
    <col min="1030" max="1030" width="2.5703125" customWidth="1"/>
    <col min="1281" max="1281" width="64.7109375" customWidth="1"/>
    <col min="1282" max="1282" width="21" customWidth="1"/>
    <col min="1283" max="1285" width="20.140625" customWidth="1"/>
    <col min="1286" max="1286" width="2.5703125" customWidth="1"/>
    <col min="1537" max="1537" width="64.7109375" customWidth="1"/>
    <col min="1538" max="1538" width="21" customWidth="1"/>
    <col min="1539" max="1541" width="20.140625" customWidth="1"/>
    <col min="1542" max="1542" width="2.5703125" customWidth="1"/>
    <col min="1793" max="1793" width="64.7109375" customWidth="1"/>
    <col min="1794" max="1794" width="21" customWidth="1"/>
    <col min="1795" max="1797" width="20.140625" customWidth="1"/>
    <col min="1798" max="1798" width="2.5703125" customWidth="1"/>
    <col min="2049" max="2049" width="64.7109375" customWidth="1"/>
    <col min="2050" max="2050" width="21" customWidth="1"/>
    <col min="2051" max="2053" width="20.140625" customWidth="1"/>
    <col min="2054" max="2054" width="2.5703125" customWidth="1"/>
    <col min="2305" max="2305" width="64.7109375" customWidth="1"/>
    <col min="2306" max="2306" width="21" customWidth="1"/>
    <col min="2307" max="2309" width="20.140625" customWidth="1"/>
    <col min="2310" max="2310" width="2.5703125" customWidth="1"/>
    <col min="2561" max="2561" width="64.7109375" customWidth="1"/>
    <col min="2562" max="2562" width="21" customWidth="1"/>
    <col min="2563" max="2565" width="20.140625" customWidth="1"/>
    <col min="2566" max="2566" width="2.5703125" customWidth="1"/>
    <col min="2817" max="2817" width="64.7109375" customWidth="1"/>
    <col min="2818" max="2818" width="21" customWidth="1"/>
    <col min="2819" max="2821" width="20.140625" customWidth="1"/>
    <col min="2822" max="2822" width="2.5703125" customWidth="1"/>
    <col min="3073" max="3073" width="64.7109375" customWidth="1"/>
    <col min="3074" max="3074" width="21" customWidth="1"/>
    <col min="3075" max="3077" width="20.140625" customWidth="1"/>
    <col min="3078" max="3078" width="2.5703125" customWidth="1"/>
    <col min="3329" max="3329" width="64.7109375" customWidth="1"/>
    <col min="3330" max="3330" width="21" customWidth="1"/>
    <col min="3331" max="3333" width="20.140625" customWidth="1"/>
    <col min="3334" max="3334" width="2.5703125" customWidth="1"/>
    <col min="3585" max="3585" width="64.7109375" customWidth="1"/>
    <col min="3586" max="3586" width="21" customWidth="1"/>
    <col min="3587" max="3589" width="20.140625" customWidth="1"/>
    <col min="3590" max="3590" width="2.5703125" customWidth="1"/>
    <col min="3841" max="3841" width="64.7109375" customWidth="1"/>
    <col min="3842" max="3842" width="21" customWidth="1"/>
    <col min="3843" max="3845" width="20.140625" customWidth="1"/>
    <col min="3846" max="3846" width="2.5703125" customWidth="1"/>
    <col min="4097" max="4097" width="64.7109375" customWidth="1"/>
    <col min="4098" max="4098" width="21" customWidth="1"/>
    <col min="4099" max="4101" width="20.140625" customWidth="1"/>
    <col min="4102" max="4102" width="2.5703125" customWidth="1"/>
    <col min="4353" max="4353" width="64.7109375" customWidth="1"/>
    <col min="4354" max="4354" width="21" customWidth="1"/>
    <col min="4355" max="4357" width="20.140625" customWidth="1"/>
    <col min="4358" max="4358" width="2.5703125" customWidth="1"/>
    <col min="4609" max="4609" width="64.7109375" customWidth="1"/>
    <col min="4610" max="4610" width="21" customWidth="1"/>
    <col min="4611" max="4613" width="20.140625" customWidth="1"/>
    <col min="4614" max="4614" width="2.5703125" customWidth="1"/>
    <col min="4865" max="4865" width="64.7109375" customWidth="1"/>
    <col min="4866" max="4866" width="21" customWidth="1"/>
    <col min="4867" max="4869" width="20.140625" customWidth="1"/>
    <col min="4870" max="4870" width="2.5703125" customWidth="1"/>
    <col min="5121" max="5121" width="64.7109375" customWidth="1"/>
    <col min="5122" max="5122" width="21" customWidth="1"/>
    <col min="5123" max="5125" width="20.140625" customWidth="1"/>
    <col min="5126" max="5126" width="2.5703125" customWidth="1"/>
    <col min="5377" max="5377" width="64.7109375" customWidth="1"/>
    <col min="5378" max="5378" width="21" customWidth="1"/>
    <col min="5379" max="5381" width="20.140625" customWidth="1"/>
    <col min="5382" max="5382" width="2.5703125" customWidth="1"/>
    <col min="5633" max="5633" width="64.7109375" customWidth="1"/>
    <col min="5634" max="5634" width="21" customWidth="1"/>
    <col min="5635" max="5637" width="20.140625" customWidth="1"/>
    <col min="5638" max="5638" width="2.5703125" customWidth="1"/>
    <col min="5889" max="5889" width="64.7109375" customWidth="1"/>
    <col min="5890" max="5890" width="21" customWidth="1"/>
    <col min="5891" max="5893" width="20.140625" customWidth="1"/>
    <col min="5894" max="5894" width="2.5703125" customWidth="1"/>
    <col min="6145" max="6145" width="64.7109375" customWidth="1"/>
    <col min="6146" max="6146" width="21" customWidth="1"/>
    <col min="6147" max="6149" width="20.140625" customWidth="1"/>
    <col min="6150" max="6150" width="2.5703125" customWidth="1"/>
    <col min="6401" max="6401" width="64.7109375" customWidth="1"/>
    <col min="6402" max="6402" width="21" customWidth="1"/>
    <col min="6403" max="6405" width="20.140625" customWidth="1"/>
    <col min="6406" max="6406" width="2.5703125" customWidth="1"/>
    <col min="6657" max="6657" width="64.7109375" customWidth="1"/>
    <col min="6658" max="6658" width="21" customWidth="1"/>
    <col min="6659" max="6661" width="20.140625" customWidth="1"/>
    <col min="6662" max="6662" width="2.5703125" customWidth="1"/>
    <col min="6913" max="6913" width="64.7109375" customWidth="1"/>
    <col min="6914" max="6914" width="21" customWidth="1"/>
    <col min="6915" max="6917" width="20.140625" customWidth="1"/>
    <col min="6918" max="6918" width="2.5703125" customWidth="1"/>
    <col min="7169" max="7169" width="64.7109375" customWidth="1"/>
    <col min="7170" max="7170" width="21" customWidth="1"/>
    <col min="7171" max="7173" width="20.140625" customWidth="1"/>
    <col min="7174" max="7174" width="2.5703125" customWidth="1"/>
    <col min="7425" max="7425" width="64.7109375" customWidth="1"/>
    <col min="7426" max="7426" width="21" customWidth="1"/>
    <col min="7427" max="7429" width="20.140625" customWidth="1"/>
    <col min="7430" max="7430" width="2.5703125" customWidth="1"/>
    <col min="7681" max="7681" width="64.7109375" customWidth="1"/>
    <col min="7682" max="7682" width="21" customWidth="1"/>
    <col min="7683" max="7685" width="20.140625" customWidth="1"/>
    <col min="7686" max="7686" width="2.5703125" customWidth="1"/>
    <col min="7937" max="7937" width="64.7109375" customWidth="1"/>
    <col min="7938" max="7938" width="21" customWidth="1"/>
    <col min="7939" max="7941" width="20.140625" customWidth="1"/>
    <col min="7942" max="7942" width="2.5703125" customWidth="1"/>
    <col min="8193" max="8193" width="64.7109375" customWidth="1"/>
    <col min="8194" max="8194" width="21" customWidth="1"/>
    <col min="8195" max="8197" width="20.140625" customWidth="1"/>
    <col min="8198" max="8198" width="2.5703125" customWidth="1"/>
    <col min="8449" max="8449" width="64.7109375" customWidth="1"/>
    <col min="8450" max="8450" width="21" customWidth="1"/>
    <col min="8451" max="8453" width="20.140625" customWidth="1"/>
    <col min="8454" max="8454" width="2.5703125" customWidth="1"/>
    <col min="8705" max="8705" width="64.7109375" customWidth="1"/>
    <col min="8706" max="8706" width="21" customWidth="1"/>
    <col min="8707" max="8709" width="20.140625" customWidth="1"/>
    <col min="8710" max="8710" width="2.5703125" customWidth="1"/>
    <col min="8961" max="8961" width="64.7109375" customWidth="1"/>
    <col min="8962" max="8962" width="21" customWidth="1"/>
    <col min="8963" max="8965" width="20.140625" customWidth="1"/>
    <col min="8966" max="8966" width="2.5703125" customWidth="1"/>
    <col min="9217" max="9217" width="64.7109375" customWidth="1"/>
    <col min="9218" max="9218" width="21" customWidth="1"/>
    <col min="9219" max="9221" width="20.140625" customWidth="1"/>
    <col min="9222" max="9222" width="2.5703125" customWidth="1"/>
    <col min="9473" max="9473" width="64.7109375" customWidth="1"/>
    <col min="9474" max="9474" width="21" customWidth="1"/>
    <col min="9475" max="9477" width="20.140625" customWidth="1"/>
    <col min="9478" max="9478" width="2.5703125" customWidth="1"/>
    <col min="9729" max="9729" width="64.7109375" customWidth="1"/>
    <col min="9730" max="9730" width="21" customWidth="1"/>
    <col min="9731" max="9733" width="20.140625" customWidth="1"/>
    <col min="9734" max="9734" width="2.5703125" customWidth="1"/>
    <col min="9985" max="9985" width="64.7109375" customWidth="1"/>
    <col min="9986" max="9986" width="21" customWidth="1"/>
    <col min="9987" max="9989" width="20.140625" customWidth="1"/>
    <col min="9990" max="9990" width="2.5703125" customWidth="1"/>
    <col min="10241" max="10241" width="64.7109375" customWidth="1"/>
    <col min="10242" max="10242" width="21" customWidth="1"/>
    <col min="10243" max="10245" width="20.140625" customWidth="1"/>
    <col min="10246" max="10246" width="2.5703125" customWidth="1"/>
    <col min="10497" max="10497" width="64.7109375" customWidth="1"/>
    <col min="10498" max="10498" width="21" customWidth="1"/>
    <col min="10499" max="10501" width="20.140625" customWidth="1"/>
    <col min="10502" max="10502" width="2.5703125" customWidth="1"/>
    <col min="10753" max="10753" width="64.7109375" customWidth="1"/>
    <col min="10754" max="10754" width="21" customWidth="1"/>
    <col min="10755" max="10757" width="20.140625" customWidth="1"/>
    <col min="10758" max="10758" width="2.5703125" customWidth="1"/>
    <col min="11009" max="11009" width="64.7109375" customWidth="1"/>
    <col min="11010" max="11010" width="21" customWidth="1"/>
    <col min="11011" max="11013" width="20.140625" customWidth="1"/>
    <col min="11014" max="11014" width="2.5703125" customWidth="1"/>
    <col min="11265" max="11265" width="64.7109375" customWidth="1"/>
    <col min="11266" max="11266" width="21" customWidth="1"/>
    <col min="11267" max="11269" width="20.140625" customWidth="1"/>
    <col min="11270" max="11270" width="2.5703125" customWidth="1"/>
    <col min="11521" max="11521" width="64.7109375" customWidth="1"/>
    <col min="11522" max="11522" width="21" customWidth="1"/>
    <col min="11523" max="11525" width="20.140625" customWidth="1"/>
    <col min="11526" max="11526" width="2.5703125" customWidth="1"/>
    <col min="11777" max="11777" width="64.7109375" customWidth="1"/>
    <col min="11778" max="11778" width="21" customWidth="1"/>
    <col min="11779" max="11781" width="20.140625" customWidth="1"/>
    <col min="11782" max="11782" width="2.5703125" customWidth="1"/>
    <col min="12033" max="12033" width="64.7109375" customWidth="1"/>
    <col min="12034" max="12034" width="21" customWidth="1"/>
    <col min="12035" max="12037" width="20.140625" customWidth="1"/>
    <col min="12038" max="12038" width="2.5703125" customWidth="1"/>
    <col min="12289" max="12289" width="64.7109375" customWidth="1"/>
    <col min="12290" max="12290" width="21" customWidth="1"/>
    <col min="12291" max="12293" width="20.140625" customWidth="1"/>
    <col min="12294" max="12294" width="2.5703125" customWidth="1"/>
    <col min="12545" max="12545" width="64.7109375" customWidth="1"/>
    <col min="12546" max="12546" width="21" customWidth="1"/>
    <col min="12547" max="12549" width="20.140625" customWidth="1"/>
    <col min="12550" max="12550" width="2.5703125" customWidth="1"/>
    <col min="12801" max="12801" width="64.7109375" customWidth="1"/>
    <col min="12802" max="12802" width="21" customWidth="1"/>
    <col min="12803" max="12805" width="20.140625" customWidth="1"/>
    <col min="12806" max="12806" width="2.5703125" customWidth="1"/>
    <col min="13057" max="13057" width="64.7109375" customWidth="1"/>
    <col min="13058" max="13058" width="21" customWidth="1"/>
    <col min="13059" max="13061" width="20.140625" customWidth="1"/>
    <col min="13062" max="13062" width="2.5703125" customWidth="1"/>
    <col min="13313" max="13313" width="64.7109375" customWidth="1"/>
    <col min="13314" max="13314" width="21" customWidth="1"/>
    <col min="13315" max="13317" width="20.140625" customWidth="1"/>
    <col min="13318" max="13318" width="2.5703125" customWidth="1"/>
    <col min="13569" max="13569" width="64.7109375" customWidth="1"/>
    <col min="13570" max="13570" width="21" customWidth="1"/>
    <col min="13571" max="13573" width="20.140625" customWidth="1"/>
    <col min="13574" max="13574" width="2.5703125" customWidth="1"/>
    <col min="13825" max="13825" width="64.7109375" customWidth="1"/>
    <col min="13826" max="13826" width="21" customWidth="1"/>
    <col min="13827" max="13829" width="20.140625" customWidth="1"/>
    <col min="13830" max="13830" width="2.5703125" customWidth="1"/>
    <col min="14081" max="14081" width="64.7109375" customWidth="1"/>
    <col min="14082" max="14082" width="21" customWidth="1"/>
    <col min="14083" max="14085" width="20.140625" customWidth="1"/>
    <col min="14086" max="14086" width="2.5703125" customWidth="1"/>
    <col min="14337" max="14337" width="64.7109375" customWidth="1"/>
    <col min="14338" max="14338" width="21" customWidth="1"/>
    <col min="14339" max="14341" width="20.140625" customWidth="1"/>
    <col min="14342" max="14342" width="2.5703125" customWidth="1"/>
    <col min="14593" max="14593" width="64.7109375" customWidth="1"/>
    <col min="14594" max="14594" width="21" customWidth="1"/>
    <col min="14595" max="14597" width="20.140625" customWidth="1"/>
    <col min="14598" max="14598" width="2.5703125" customWidth="1"/>
    <col min="14849" max="14849" width="64.7109375" customWidth="1"/>
    <col min="14850" max="14850" width="21" customWidth="1"/>
    <col min="14851" max="14853" width="20.140625" customWidth="1"/>
    <col min="14854" max="14854" width="2.5703125" customWidth="1"/>
    <col min="15105" max="15105" width="64.7109375" customWidth="1"/>
    <col min="15106" max="15106" width="21" customWidth="1"/>
    <col min="15107" max="15109" width="20.140625" customWidth="1"/>
    <col min="15110" max="15110" width="2.5703125" customWidth="1"/>
    <col min="15361" max="15361" width="64.7109375" customWidth="1"/>
    <col min="15362" max="15362" width="21" customWidth="1"/>
    <col min="15363" max="15365" width="20.140625" customWidth="1"/>
    <col min="15366" max="15366" width="2.5703125" customWidth="1"/>
    <col min="15617" max="15617" width="64.7109375" customWidth="1"/>
    <col min="15618" max="15618" width="21" customWidth="1"/>
    <col min="15619" max="15621" width="20.140625" customWidth="1"/>
    <col min="15622" max="15622" width="2.5703125" customWidth="1"/>
    <col min="15873" max="15873" width="64.7109375" customWidth="1"/>
    <col min="15874" max="15874" width="21" customWidth="1"/>
    <col min="15875" max="15877" width="20.140625" customWidth="1"/>
    <col min="15878" max="15878" width="2.5703125" customWidth="1"/>
    <col min="16129" max="16129" width="64.7109375" customWidth="1"/>
    <col min="16130" max="16130" width="21" customWidth="1"/>
    <col min="16131" max="16133" width="20.140625" customWidth="1"/>
    <col min="16134" max="16134" width="2.5703125" customWidth="1"/>
  </cols>
  <sheetData>
    <row r="1" spans="1:5" ht="15.75" customHeight="1" x14ac:dyDescent="0.2">
      <c r="A1" s="75" t="s">
        <v>221</v>
      </c>
      <c r="B1" s="75"/>
      <c r="C1" s="75"/>
      <c r="D1" s="58"/>
      <c r="E1" s="58"/>
    </row>
    <row r="2" spans="1:5" ht="12.75" customHeight="1" x14ac:dyDescent="0.2">
      <c r="A2" s="76" t="s">
        <v>222</v>
      </c>
      <c r="B2" s="77" t="s">
        <v>223</v>
      </c>
      <c r="C2" s="77"/>
      <c r="D2" s="59"/>
      <c r="E2" s="59"/>
    </row>
    <row r="3" spans="1:5" ht="65.25" customHeight="1" x14ac:dyDescent="0.2">
      <c r="A3" s="76"/>
      <c r="B3" s="60" t="s">
        <v>224</v>
      </c>
      <c r="C3" s="60" t="s">
        <v>225</v>
      </c>
      <c r="D3" s="61" t="s">
        <v>226</v>
      </c>
      <c r="E3" s="61" t="s">
        <v>227</v>
      </c>
    </row>
    <row r="4" spans="1:5" x14ac:dyDescent="0.2">
      <c r="A4" s="62"/>
      <c r="B4" s="63" t="s">
        <v>228</v>
      </c>
      <c r="C4" s="63" t="s">
        <v>228</v>
      </c>
      <c r="D4" s="115"/>
      <c r="E4" s="115"/>
    </row>
    <row r="5" spans="1:5" x14ac:dyDescent="0.2">
      <c r="A5" s="14" t="s">
        <v>2</v>
      </c>
      <c r="B5" s="20">
        <v>523</v>
      </c>
      <c r="C5" s="20">
        <v>6</v>
      </c>
      <c r="D5" s="116">
        <v>1376305.88</v>
      </c>
      <c r="E5" s="116">
        <v>380036.33999999997</v>
      </c>
    </row>
    <row r="6" spans="1:5" x14ac:dyDescent="0.2">
      <c r="A6" s="14" t="s">
        <v>3</v>
      </c>
      <c r="B6" s="20">
        <v>2648</v>
      </c>
      <c r="C6" s="20">
        <v>25</v>
      </c>
      <c r="D6" s="116">
        <v>6968370.879999999</v>
      </c>
      <c r="E6" s="116">
        <v>1583484.75</v>
      </c>
    </row>
    <row r="7" spans="1:5" x14ac:dyDescent="0.2">
      <c r="A7" s="14" t="s">
        <v>4</v>
      </c>
      <c r="B7" s="20">
        <v>1119</v>
      </c>
      <c r="C7" s="20">
        <v>11</v>
      </c>
      <c r="D7" s="116">
        <v>2944715.6399999997</v>
      </c>
      <c r="E7" s="116">
        <v>696733.29</v>
      </c>
    </row>
    <row r="8" spans="1:5" x14ac:dyDescent="0.2">
      <c r="A8" s="14" t="s">
        <v>5</v>
      </c>
      <c r="B8" s="20">
        <v>1986</v>
      </c>
      <c r="C8" s="20">
        <v>7</v>
      </c>
      <c r="D8" s="116">
        <v>5226278.1599999983</v>
      </c>
      <c r="E8" s="116">
        <v>443375.73</v>
      </c>
    </row>
    <row r="9" spans="1:5" ht="25.5" x14ac:dyDescent="0.2">
      <c r="A9" s="14" t="s">
        <v>6</v>
      </c>
      <c r="B9" s="20">
        <v>1424</v>
      </c>
      <c r="C9" s="20">
        <v>6</v>
      </c>
      <c r="D9" s="116">
        <v>3747341.4400000004</v>
      </c>
      <c r="E9" s="116">
        <v>380036.33999999997</v>
      </c>
    </row>
    <row r="10" spans="1:5" x14ac:dyDescent="0.2">
      <c r="A10" s="14" t="s">
        <v>7</v>
      </c>
      <c r="B10" s="20">
        <v>1394</v>
      </c>
      <c r="C10" s="20">
        <v>6</v>
      </c>
      <c r="D10" s="116">
        <v>3668394.64</v>
      </c>
      <c r="E10" s="116">
        <v>380036.33999999997</v>
      </c>
    </row>
    <row r="11" spans="1:5" x14ac:dyDescent="0.2">
      <c r="A11" s="14" t="s">
        <v>8</v>
      </c>
      <c r="B11" s="20">
        <v>1521</v>
      </c>
      <c r="C11" s="20">
        <v>6</v>
      </c>
      <c r="D11" s="116">
        <v>4002602.76</v>
      </c>
      <c r="E11" s="116">
        <v>380036.33999999997</v>
      </c>
    </row>
    <row r="12" spans="1:5" x14ac:dyDescent="0.2">
      <c r="A12" s="14" t="s">
        <v>9</v>
      </c>
      <c r="B12" s="20">
        <v>105</v>
      </c>
      <c r="C12" s="20">
        <v>4</v>
      </c>
      <c r="D12" s="116">
        <v>276313.8</v>
      </c>
      <c r="E12" s="116">
        <v>253357.56</v>
      </c>
    </row>
    <row r="13" spans="1:5" x14ac:dyDescent="0.2">
      <c r="A13" s="14" t="s">
        <v>10</v>
      </c>
      <c r="B13" s="20">
        <v>354</v>
      </c>
      <c r="C13" s="20">
        <v>4</v>
      </c>
      <c r="D13" s="116">
        <v>931572.24</v>
      </c>
      <c r="E13" s="116">
        <v>253357.56</v>
      </c>
    </row>
    <row r="14" spans="1:5" x14ac:dyDescent="0.2">
      <c r="A14" s="14" t="s">
        <v>11</v>
      </c>
      <c r="B14" s="20">
        <v>566</v>
      </c>
      <c r="C14" s="20">
        <v>8</v>
      </c>
      <c r="D14" s="116">
        <v>1489462.9600000002</v>
      </c>
      <c r="E14" s="116">
        <v>506715.11999999994</v>
      </c>
    </row>
    <row r="15" spans="1:5" x14ac:dyDescent="0.2">
      <c r="A15" s="14" t="s">
        <v>13</v>
      </c>
      <c r="B15" s="20">
        <v>327</v>
      </c>
      <c r="C15" s="20">
        <v>4</v>
      </c>
      <c r="D15" s="116">
        <v>860520.11999999988</v>
      </c>
      <c r="E15" s="116">
        <v>253357.56</v>
      </c>
    </row>
    <row r="16" spans="1:5" ht="13.5" thickBot="1" x14ac:dyDescent="0.25">
      <c r="A16" s="14" t="s">
        <v>14</v>
      </c>
      <c r="B16" s="20">
        <v>265</v>
      </c>
      <c r="C16" s="20">
        <v>4</v>
      </c>
      <c r="D16" s="116">
        <v>697363.39999999991</v>
      </c>
      <c r="E16" s="116">
        <v>253357.56</v>
      </c>
    </row>
    <row r="17" spans="1:5" ht="13.5" thickBot="1" x14ac:dyDescent="0.25">
      <c r="A17" s="21" t="s">
        <v>15</v>
      </c>
      <c r="B17" s="22">
        <v>1617</v>
      </c>
      <c r="C17" s="22">
        <v>24</v>
      </c>
      <c r="D17" s="117">
        <v>4255232.5199999996</v>
      </c>
      <c r="E17" s="117">
        <v>1520145.36</v>
      </c>
    </row>
    <row r="18" spans="1:5" x14ac:dyDescent="0.2">
      <c r="A18" s="14" t="s">
        <v>16</v>
      </c>
      <c r="B18" s="20">
        <v>1556</v>
      </c>
      <c r="C18" s="20">
        <v>11</v>
      </c>
      <c r="D18" s="116">
        <v>4094707.3600000003</v>
      </c>
      <c r="E18" s="116">
        <v>696733.29</v>
      </c>
    </row>
    <row r="19" spans="1:5" x14ac:dyDescent="0.2">
      <c r="A19" s="14" t="s">
        <v>17</v>
      </c>
      <c r="B19" s="20">
        <v>1564</v>
      </c>
      <c r="C19" s="20">
        <v>15</v>
      </c>
      <c r="D19" s="116">
        <v>4115759.8399999994</v>
      </c>
      <c r="E19" s="116">
        <v>950090.85</v>
      </c>
    </row>
    <row r="20" spans="1:5" x14ac:dyDescent="0.2">
      <c r="A20" s="14" t="s">
        <v>18</v>
      </c>
      <c r="B20" s="20">
        <v>1473</v>
      </c>
      <c r="C20" s="20">
        <v>6</v>
      </c>
      <c r="D20" s="116">
        <v>3876287.88</v>
      </c>
      <c r="E20" s="116">
        <v>380036.33999999997</v>
      </c>
    </row>
    <row r="21" spans="1:5" ht="25.5" x14ac:dyDescent="0.2">
      <c r="A21" s="14" t="s">
        <v>19</v>
      </c>
      <c r="B21" s="20">
        <v>805</v>
      </c>
      <c r="C21" s="20">
        <v>6</v>
      </c>
      <c r="D21" s="116">
        <v>2118405.7999999998</v>
      </c>
      <c r="E21" s="116">
        <v>380036.33999999997</v>
      </c>
    </row>
    <row r="22" spans="1:5" x14ac:dyDescent="0.2">
      <c r="A22" s="14" t="s">
        <v>20</v>
      </c>
      <c r="B22" s="20">
        <v>736</v>
      </c>
      <c r="C22" s="20">
        <v>6</v>
      </c>
      <c r="D22" s="116">
        <v>1936828.1600000001</v>
      </c>
      <c r="E22" s="116">
        <v>380036.33999999997</v>
      </c>
    </row>
    <row r="23" spans="1:5" x14ac:dyDescent="0.2">
      <c r="A23" s="14" t="s">
        <v>21</v>
      </c>
      <c r="B23" s="20">
        <v>1368</v>
      </c>
      <c r="C23" s="20">
        <v>5</v>
      </c>
      <c r="D23" s="116">
        <v>3599974.0799999991</v>
      </c>
      <c r="E23" s="116">
        <v>316696.94999999995</v>
      </c>
    </row>
    <row r="24" spans="1:5" x14ac:dyDescent="0.2">
      <c r="A24" s="14" t="s">
        <v>22</v>
      </c>
      <c r="B24" s="20">
        <v>728</v>
      </c>
      <c r="C24" s="20">
        <v>6</v>
      </c>
      <c r="D24" s="116">
        <v>1915775.6800000002</v>
      </c>
      <c r="E24" s="116">
        <v>380036.33999999997</v>
      </c>
    </row>
    <row r="25" spans="1:5" x14ac:dyDescent="0.2">
      <c r="A25" s="14" t="s">
        <v>23</v>
      </c>
      <c r="B25" s="20">
        <v>1028</v>
      </c>
      <c r="C25" s="20">
        <v>7</v>
      </c>
      <c r="D25" s="116">
        <v>2705243.6799999997</v>
      </c>
      <c r="E25" s="116">
        <v>443375.73</v>
      </c>
    </row>
    <row r="26" spans="1:5" x14ac:dyDescent="0.2">
      <c r="A26" s="14" t="s">
        <v>24</v>
      </c>
      <c r="B26" s="20">
        <v>928</v>
      </c>
      <c r="C26" s="20">
        <v>7</v>
      </c>
      <c r="D26" s="116">
        <v>2442087.6800000002</v>
      </c>
      <c r="E26" s="116">
        <v>443375.73</v>
      </c>
    </row>
    <row r="27" spans="1:5" x14ac:dyDescent="0.2">
      <c r="A27" s="14" t="s">
        <v>25</v>
      </c>
      <c r="B27" s="20">
        <v>989</v>
      </c>
      <c r="C27" s="20">
        <v>6</v>
      </c>
      <c r="D27" s="116">
        <v>2602612.8400000003</v>
      </c>
      <c r="E27" s="116">
        <v>380036.33999999997</v>
      </c>
    </row>
    <row r="28" spans="1:5" x14ac:dyDescent="0.2">
      <c r="A28" s="14" t="s">
        <v>26</v>
      </c>
      <c r="B28" s="20">
        <v>2264</v>
      </c>
      <c r="C28" s="20">
        <v>6</v>
      </c>
      <c r="D28" s="116">
        <v>5957851.8399999999</v>
      </c>
      <c r="E28" s="116">
        <v>380036.33999999997</v>
      </c>
    </row>
    <row r="29" spans="1:5" x14ac:dyDescent="0.2">
      <c r="A29" s="14" t="s">
        <v>27</v>
      </c>
      <c r="B29" s="20">
        <v>1402</v>
      </c>
      <c r="C29" s="20">
        <v>6</v>
      </c>
      <c r="D29" s="116">
        <v>3689447.12</v>
      </c>
      <c r="E29" s="116">
        <v>380036.33999999997</v>
      </c>
    </row>
    <row r="30" spans="1:5" x14ac:dyDescent="0.2">
      <c r="A30" s="14" t="s">
        <v>28</v>
      </c>
      <c r="B30" s="20">
        <v>2125</v>
      </c>
      <c r="C30" s="20">
        <v>11</v>
      </c>
      <c r="D30" s="116">
        <v>5657830.9999999991</v>
      </c>
      <c r="E30" s="116">
        <v>696733.29</v>
      </c>
    </row>
    <row r="31" spans="1:5" ht="13.5" thickBot="1" x14ac:dyDescent="0.25">
      <c r="A31" s="14" t="s">
        <v>29</v>
      </c>
      <c r="B31" s="20">
        <v>1254</v>
      </c>
      <c r="C31" s="20">
        <v>6</v>
      </c>
      <c r="D31" s="116">
        <v>3299976.24</v>
      </c>
      <c r="E31" s="116">
        <v>380036.33999999997</v>
      </c>
    </row>
    <row r="32" spans="1:5" ht="13.5" thickBot="1" x14ac:dyDescent="0.25">
      <c r="A32" s="21" t="s">
        <v>30</v>
      </c>
      <c r="B32" s="22">
        <v>30452</v>
      </c>
      <c r="C32" s="22">
        <v>195</v>
      </c>
      <c r="D32" s="117">
        <v>80202031.11999999</v>
      </c>
      <c r="E32" s="117">
        <v>12351181.049999997</v>
      </c>
    </row>
    <row r="33" spans="1:5" ht="13.5" thickBot="1" x14ac:dyDescent="0.25">
      <c r="A33" s="14" t="s">
        <v>179</v>
      </c>
      <c r="B33" s="20">
        <v>279713</v>
      </c>
      <c r="C33" s="20">
        <v>40</v>
      </c>
      <c r="D33" s="116">
        <v>742107023.20000005</v>
      </c>
      <c r="E33" s="116">
        <v>2533575.5999999996</v>
      </c>
    </row>
    <row r="34" spans="1:5" ht="13.5" thickBot="1" x14ac:dyDescent="0.25">
      <c r="A34" s="21" t="s">
        <v>42</v>
      </c>
      <c r="B34" s="22">
        <v>279713</v>
      </c>
      <c r="C34" s="22">
        <v>40</v>
      </c>
      <c r="D34" s="117">
        <v>742107023.20000005</v>
      </c>
      <c r="E34" s="117">
        <v>2533575.5999999996</v>
      </c>
    </row>
    <row r="35" spans="1:5" x14ac:dyDescent="0.2">
      <c r="A35" s="14" t="s">
        <v>49</v>
      </c>
      <c r="B35" s="20">
        <v>0</v>
      </c>
      <c r="C35" s="20">
        <v>0</v>
      </c>
      <c r="D35" s="116"/>
      <c r="E35" s="116"/>
    </row>
    <row r="36" spans="1:5" ht="25.5" x14ac:dyDescent="0.2">
      <c r="A36" s="14" t="s">
        <v>54</v>
      </c>
      <c r="B36" s="20">
        <v>0</v>
      </c>
      <c r="C36" s="20">
        <v>0</v>
      </c>
      <c r="D36" s="116"/>
      <c r="E36" s="116"/>
    </row>
    <row r="37" spans="1:5" ht="13.5" thickBot="1" x14ac:dyDescent="0.25">
      <c r="A37" s="14" t="s">
        <v>55</v>
      </c>
      <c r="B37" s="20">
        <v>0</v>
      </c>
      <c r="C37" s="20">
        <v>0</v>
      </c>
      <c r="D37" s="116"/>
      <c r="E37" s="116"/>
    </row>
    <row r="38" spans="1:5" ht="13.5" thickBot="1" x14ac:dyDescent="0.25">
      <c r="A38" s="21" t="s">
        <v>56</v>
      </c>
      <c r="B38" s="22">
        <v>0</v>
      </c>
      <c r="C38" s="22">
        <v>0</v>
      </c>
      <c r="D38" s="117"/>
      <c r="E38" s="117"/>
    </row>
    <row r="39" spans="1:5" ht="13.5" thickBot="1" x14ac:dyDescent="0.25">
      <c r="A39" s="14" t="s">
        <v>57</v>
      </c>
      <c r="B39" s="20">
        <v>34750</v>
      </c>
      <c r="C39" s="20">
        <v>45</v>
      </c>
      <c r="D39" s="116">
        <v>96608025.679999992</v>
      </c>
      <c r="E39" s="116">
        <v>2850272.5499999993</v>
      </c>
    </row>
    <row r="40" spans="1:5" ht="13.5" thickBot="1" x14ac:dyDescent="0.25">
      <c r="A40" s="21" t="s">
        <v>59</v>
      </c>
      <c r="B40" s="22">
        <v>31834</v>
      </c>
      <c r="C40" s="22">
        <v>33</v>
      </c>
      <c r="D40" s="117">
        <v>96608025.679999992</v>
      </c>
      <c r="E40" s="117">
        <v>2850272.5499999993</v>
      </c>
    </row>
    <row r="41" spans="1:5" ht="13.5" thickBot="1" x14ac:dyDescent="0.25">
      <c r="A41" s="21" t="s">
        <v>1</v>
      </c>
      <c r="B41" s="22">
        <v>341999</v>
      </c>
      <c r="C41" s="22">
        <v>268</v>
      </c>
      <c r="D41" s="117">
        <v>918917080</v>
      </c>
      <c r="E41" s="117">
        <v>17735029.199999996</v>
      </c>
    </row>
  </sheetData>
  <mergeCells count="3">
    <mergeCell ref="A1:C1"/>
    <mergeCell ref="A2:A3"/>
    <mergeCell ref="B2:C2"/>
  </mergeCells>
  <pageMargins left="0.25" right="0.25" top="0.3" bottom="0.28999999999999998" header="0.3" footer="0.3"/>
  <pageSetup paperSize="9" scale="9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2"/>
  <sheetViews>
    <sheetView topLeftCell="A2" zoomScaleNormal="100" zoomScaleSheetLayoutView="90" workbookViewId="0">
      <pane xSplit="1" ySplit="7" topLeftCell="B92" activePane="bottomRight" state="frozen"/>
      <selection activeCell="A2" sqref="A2"/>
      <selection pane="topRight" activeCell="B2" sqref="B2"/>
      <selection pane="bottomLeft" activeCell="A9" sqref="A9"/>
      <selection pane="bottomRight" activeCell="A2" sqref="A2:P94"/>
    </sheetView>
  </sheetViews>
  <sheetFormatPr defaultRowHeight="12.75" x14ac:dyDescent="0.2"/>
  <cols>
    <col min="1" max="1" width="37.7109375" style="26" customWidth="1"/>
    <col min="2" max="2" width="12.5703125" style="25" customWidth="1"/>
    <col min="3" max="3" width="14.5703125" style="25" customWidth="1"/>
    <col min="4" max="4" width="14.28515625" style="25" customWidth="1"/>
    <col min="5" max="6" width="14.7109375" style="25" customWidth="1"/>
    <col min="7" max="7" width="12" style="25" customWidth="1"/>
    <col min="8" max="8" width="3.28515625" style="26" customWidth="1"/>
    <col min="9" max="9" width="16.5703125" style="27" customWidth="1"/>
    <col min="10" max="10" width="13.42578125" style="27" customWidth="1"/>
    <col min="11" max="11" width="15.85546875" style="27" customWidth="1"/>
    <col min="12" max="12" width="15.5703125" style="27" customWidth="1"/>
    <col min="13" max="13" width="15.7109375" style="27" customWidth="1"/>
    <col min="14" max="14" width="16.28515625" style="27" customWidth="1"/>
    <col min="15" max="15" width="15.28515625" style="27" customWidth="1"/>
    <col min="16" max="16" width="11.7109375" style="28" customWidth="1"/>
    <col min="17" max="254" width="9.140625" style="26"/>
    <col min="255" max="255" width="37.7109375" style="26" customWidth="1"/>
    <col min="256" max="256" width="12.5703125" style="26" customWidth="1"/>
    <col min="257" max="257" width="14.5703125" style="26" customWidth="1"/>
    <col min="258" max="258" width="14.28515625" style="26" customWidth="1"/>
    <col min="259" max="260" width="14.7109375" style="26" customWidth="1"/>
    <col min="261" max="261" width="12" style="26" customWidth="1"/>
    <col min="262" max="262" width="3.28515625" style="26" customWidth="1"/>
    <col min="263" max="263" width="16.5703125" style="26" customWidth="1"/>
    <col min="264" max="264" width="13.42578125" style="26" customWidth="1"/>
    <col min="265" max="265" width="15.85546875" style="26" customWidth="1"/>
    <col min="266" max="266" width="15.5703125" style="26" customWidth="1"/>
    <col min="267" max="267" width="15.7109375" style="26" customWidth="1"/>
    <col min="268" max="268" width="16.28515625" style="26" customWidth="1"/>
    <col min="269" max="269" width="15.28515625" style="26" customWidth="1"/>
    <col min="270" max="270" width="11.7109375" style="26" customWidth="1"/>
    <col min="271" max="510" width="9.140625" style="26"/>
    <col min="511" max="511" width="37.7109375" style="26" customWidth="1"/>
    <col min="512" max="512" width="12.5703125" style="26" customWidth="1"/>
    <col min="513" max="513" width="14.5703125" style="26" customWidth="1"/>
    <col min="514" max="514" width="14.28515625" style="26" customWidth="1"/>
    <col min="515" max="516" width="14.7109375" style="26" customWidth="1"/>
    <col min="517" max="517" width="12" style="26" customWidth="1"/>
    <col min="518" max="518" width="3.28515625" style="26" customWidth="1"/>
    <col min="519" max="519" width="16.5703125" style="26" customWidth="1"/>
    <col min="520" max="520" width="13.42578125" style="26" customWidth="1"/>
    <col min="521" max="521" width="15.85546875" style="26" customWidth="1"/>
    <col min="522" max="522" width="15.5703125" style="26" customWidth="1"/>
    <col min="523" max="523" width="15.7109375" style="26" customWidth="1"/>
    <col min="524" max="524" width="16.28515625" style="26" customWidth="1"/>
    <col min="525" max="525" width="15.28515625" style="26" customWidth="1"/>
    <col min="526" max="526" width="11.7109375" style="26" customWidth="1"/>
    <col min="527" max="766" width="9.140625" style="26"/>
    <col min="767" max="767" width="37.7109375" style="26" customWidth="1"/>
    <col min="768" max="768" width="12.5703125" style="26" customWidth="1"/>
    <col min="769" max="769" width="14.5703125" style="26" customWidth="1"/>
    <col min="770" max="770" width="14.28515625" style="26" customWidth="1"/>
    <col min="771" max="772" width="14.7109375" style="26" customWidth="1"/>
    <col min="773" max="773" width="12" style="26" customWidth="1"/>
    <col min="774" max="774" width="3.28515625" style="26" customWidth="1"/>
    <col min="775" max="775" width="16.5703125" style="26" customWidth="1"/>
    <col min="776" max="776" width="13.42578125" style="26" customWidth="1"/>
    <col min="777" max="777" width="15.85546875" style="26" customWidth="1"/>
    <col min="778" max="778" width="15.5703125" style="26" customWidth="1"/>
    <col min="779" max="779" width="15.7109375" style="26" customWidth="1"/>
    <col min="780" max="780" width="16.28515625" style="26" customWidth="1"/>
    <col min="781" max="781" width="15.28515625" style="26" customWidth="1"/>
    <col min="782" max="782" width="11.7109375" style="26" customWidth="1"/>
    <col min="783" max="1022" width="9.140625" style="26"/>
    <col min="1023" max="1023" width="37.7109375" style="26" customWidth="1"/>
    <col min="1024" max="1024" width="12.5703125" style="26" customWidth="1"/>
    <col min="1025" max="1025" width="14.5703125" style="26" customWidth="1"/>
    <col min="1026" max="1026" width="14.28515625" style="26" customWidth="1"/>
    <col min="1027" max="1028" width="14.7109375" style="26" customWidth="1"/>
    <col min="1029" max="1029" width="12" style="26" customWidth="1"/>
    <col min="1030" max="1030" width="3.28515625" style="26" customWidth="1"/>
    <col min="1031" max="1031" width="16.5703125" style="26" customWidth="1"/>
    <col min="1032" max="1032" width="13.42578125" style="26" customWidth="1"/>
    <col min="1033" max="1033" width="15.85546875" style="26" customWidth="1"/>
    <col min="1034" max="1034" width="15.5703125" style="26" customWidth="1"/>
    <col min="1035" max="1035" width="15.7109375" style="26" customWidth="1"/>
    <col min="1036" max="1036" width="16.28515625" style="26" customWidth="1"/>
    <col min="1037" max="1037" width="15.28515625" style="26" customWidth="1"/>
    <col min="1038" max="1038" width="11.7109375" style="26" customWidth="1"/>
    <col min="1039" max="1278" width="9.140625" style="26"/>
    <col min="1279" max="1279" width="37.7109375" style="26" customWidth="1"/>
    <col min="1280" max="1280" width="12.5703125" style="26" customWidth="1"/>
    <col min="1281" max="1281" width="14.5703125" style="26" customWidth="1"/>
    <col min="1282" max="1282" width="14.28515625" style="26" customWidth="1"/>
    <col min="1283" max="1284" width="14.7109375" style="26" customWidth="1"/>
    <col min="1285" max="1285" width="12" style="26" customWidth="1"/>
    <col min="1286" max="1286" width="3.28515625" style="26" customWidth="1"/>
    <col min="1287" max="1287" width="16.5703125" style="26" customWidth="1"/>
    <col min="1288" max="1288" width="13.42578125" style="26" customWidth="1"/>
    <col min="1289" max="1289" width="15.85546875" style="26" customWidth="1"/>
    <col min="1290" max="1290" width="15.5703125" style="26" customWidth="1"/>
    <col min="1291" max="1291" width="15.7109375" style="26" customWidth="1"/>
    <col min="1292" max="1292" width="16.28515625" style="26" customWidth="1"/>
    <col min="1293" max="1293" width="15.28515625" style="26" customWidth="1"/>
    <col min="1294" max="1294" width="11.7109375" style="26" customWidth="1"/>
    <col min="1295" max="1534" width="9.140625" style="26"/>
    <col min="1535" max="1535" width="37.7109375" style="26" customWidth="1"/>
    <col min="1536" max="1536" width="12.5703125" style="26" customWidth="1"/>
    <col min="1537" max="1537" width="14.5703125" style="26" customWidth="1"/>
    <col min="1538" max="1538" width="14.28515625" style="26" customWidth="1"/>
    <col min="1539" max="1540" width="14.7109375" style="26" customWidth="1"/>
    <col min="1541" max="1541" width="12" style="26" customWidth="1"/>
    <col min="1542" max="1542" width="3.28515625" style="26" customWidth="1"/>
    <col min="1543" max="1543" width="16.5703125" style="26" customWidth="1"/>
    <col min="1544" max="1544" width="13.42578125" style="26" customWidth="1"/>
    <col min="1545" max="1545" width="15.85546875" style="26" customWidth="1"/>
    <col min="1546" max="1546" width="15.5703125" style="26" customWidth="1"/>
    <col min="1547" max="1547" width="15.7109375" style="26" customWidth="1"/>
    <col min="1548" max="1548" width="16.28515625" style="26" customWidth="1"/>
    <col min="1549" max="1549" width="15.28515625" style="26" customWidth="1"/>
    <col min="1550" max="1550" width="11.7109375" style="26" customWidth="1"/>
    <col min="1551" max="1790" width="9.140625" style="26"/>
    <col min="1791" max="1791" width="37.7109375" style="26" customWidth="1"/>
    <col min="1792" max="1792" width="12.5703125" style="26" customWidth="1"/>
    <col min="1793" max="1793" width="14.5703125" style="26" customWidth="1"/>
    <col min="1794" max="1794" width="14.28515625" style="26" customWidth="1"/>
    <col min="1795" max="1796" width="14.7109375" style="26" customWidth="1"/>
    <col min="1797" max="1797" width="12" style="26" customWidth="1"/>
    <col min="1798" max="1798" width="3.28515625" style="26" customWidth="1"/>
    <col min="1799" max="1799" width="16.5703125" style="26" customWidth="1"/>
    <col min="1800" max="1800" width="13.42578125" style="26" customWidth="1"/>
    <col min="1801" max="1801" width="15.85546875" style="26" customWidth="1"/>
    <col min="1802" max="1802" width="15.5703125" style="26" customWidth="1"/>
    <col min="1803" max="1803" width="15.7109375" style="26" customWidth="1"/>
    <col min="1804" max="1804" width="16.28515625" style="26" customWidth="1"/>
    <col min="1805" max="1805" width="15.28515625" style="26" customWidth="1"/>
    <col min="1806" max="1806" width="11.7109375" style="26" customWidth="1"/>
    <col min="1807" max="2046" width="9.140625" style="26"/>
    <col min="2047" max="2047" width="37.7109375" style="26" customWidth="1"/>
    <col min="2048" max="2048" width="12.5703125" style="26" customWidth="1"/>
    <col min="2049" max="2049" width="14.5703125" style="26" customWidth="1"/>
    <col min="2050" max="2050" width="14.28515625" style="26" customWidth="1"/>
    <col min="2051" max="2052" width="14.7109375" style="26" customWidth="1"/>
    <col min="2053" max="2053" width="12" style="26" customWidth="1"/>
    <col min="2054" max="2054" width="3.28515625" style="26" customWidth="1"/>
    <col min="2055" max="2055" width="16.5703125" style="26" customWidth="1"/>
    <col min="2056" max="2056" width="13.42578125" style="26" customWidth="1"/>
    <col min="2057" max="2057" width="15.85546875" style="26" customWidth="1"/>
    <col min="2058" max="2058" width="15.5703125" style="26" customWidth="1"/>
    <col min="2059" max="2059" width="15.7109375" style="26" customWidth="1"/>
    <col min="2060" max="2060" width="16.28515625" style="26" customWidth="1"/>
    <col min="2061" max="2061" width="15.28515625" style="26" customWidth="1"/>
    <col min="2062" max="2062" width="11.7109375" style="26" customWidth="1"/>
    <col min="2063" max="2302" width="9.140625" style="26"/>
    <col min="2303" max="2303" width="37.7109375" style="26" customWidth="1"/>
    <col min="2304" max="2304" width="12.5703125" style="26" customWidth="1"/>
    <col min="2305" max="2305" width="14.5703125" style="26" customWidth="1"/>
    <col min="2306" max="2306" width="14.28515625" style="26" customWidth="1"/>
    <col min="2307" max="2308" width="14.7109375" style="26" customWidth="1"/>
    <col min="2309" max="2309" width="12" style="26" customWidth="1"/>
    <col min="2310" max="2310" width="3.28515625" style="26" customWidth="1"/>
    <col min="2311" max="2311" width="16.5703125" style="26" customWidth="1"/>
    <col min="2312" max="2312" width="13.42578125" style="26" customWidth="1"/>
    <col min="2313" max="2313" width="15.85546875" style="26" customWidth="1"/>
    <col min="2314" max="2314" width="15.5703125" style="26" customWidth="1"/>
    <col min="2315" max="2315" width="15.7109375" style="26" customWidth="1"/>
    <col min="2316" max="2316" width="16.28515625" style="26" customWidth="1"/>
    <col min="2317" max="2317" width="15.28515625" style="26" customWidth="1"/>
    <col min="2318" max="2318" width="11.7109375" style="26" customWidth="1"/>
    <col min="2319" max="2558" width="9.140625" style="26"/>
    <col min="2559" max="2559" width="37.7109375" style="26" customWidth="1"/>
    <col min="2560" max="2560" width="12.5703125" style="26" customWidth="1"/>
    <col min="2561" max="2561" width="14.5703125" style="26" customWidth="1"/>
    <col min="2562" max="2562" width="14.28515625" style="26" customWidth="1"/>
    <col min="2563" max="2564" width="14.7109375" style="26" customWidth="1"/>
    <col min="2565" max="2565" width="12" style="26" customWidth="1"/>
    <col min="2566" max="2566" width="3.28515625" style="26" customWidth="1"/>
    <col min="2567" max="2567" width="16.5703125" style="26" customWidth="1"/>
    <col min="2568" max="2568" width="13.42578125" style="26" customWidth="1"/>
    <col min="2569" max="2569" width="15.85546875" style="26" customWidth="1"/>
    <col min="2570" max="2570" width="15.5703125" style="26" customWidth="1"/>
    <col min="2571" max="2571" width="15.7109375" style="26" customWidth="1"/>
    <col min="2572" max="2572" width="16.28515625" style="26" customWidth="1"/>
    <col min="2573" max="2573" width="15.28515625" style="26" customWidth="1"/>
    <col min="2574" max="2574" width="11.7109375" style="26" customWidth="1"/>
    <col min="2575" max="2814" width="9.140625" style="26"/>
    <col min="2815" max="2815" width="37.7109375" style="26" customWidth="1"/>
    <col min="2816" max="2816" width="12.5703125" style="26" customWidth="1"/>
    <col min="2817" max="2817" width="14.5703125" style="26" customWidth="1"/>
    <col min="2818" max="2818" width="14.28515625" style="26" customWidth="1"/>
    <col min="2819" max="2820" width="14.7109375" style="26" customWidth="1"/>
    <col min="2821" max="2821" width="12" style="26" customWidth="1"/>
    <col min="2822" max="2822" width="3.28515625" style="26" customWidth="1"/>
    <col min="2823" max="2823" width="16.5703125" style="26" customWidth="1"/>
    <col min="2824" max="2824" width="13.42578125" style="26" customWidth="1"/>
    <col min="2825" max="2825" width="15.85546875" style="26" customWidth="1"/>
    <col min="2826" max="2826" width="15.5703125" style="26" customWidth="1"/>
    <col min="2827" max="2827" width="15.7109375" style="26" customWidth="1"/>
    <col min="2828" max="2828" width="16.28515625" style="26" customWidth="1"/>
    <col min="2829" max="2829" width="15.28515625" style="26" customWidth="1"/>
    <col min="2830" max="2830" width="11.7109375" style="26" customWidth="1"/>
    <col min="2831" max="3070" width="9.140625" style="26"/>
    <col min="3071" max="3071" width="37.7109375" style="26" customWidth="1"/>
    <col min="3072" max="3072" width="12.5703125" style="26" customWidth="1"/>
    <col min="3073" max="3073" width="14.5703125" style="26" customWidth="1"/>
    <col min="3074" max="3074" width="14.28515625" style="26" customWidth="1"/>
    <col min="3075" max="3076" width="14.7109375" style="26" customWidth="1"/>
    <col min="3077" max="3077" width="12" style="26" customWidth="1"/>
    <col min="3078" max="3078" width="3.28515625" style="26" customWidth="1"/>
    <col min="3079" max="3079" width="16.5703125" style="26" customWidth="1"/>
    <col min="3080" max="3080" width="13.42578125" style="26" customWidth="1"/>
    <col min="3081" max="3081" width="15.85546875" style="26" customWidth="1"/>
    <col min="3082" max="3082" width="15.5703125" style="26" customWidth="1"/>
    <col min="3083" max="3083" width="15.7109375" style="26" customWidth="1"/>
    <col min="3084" max="3084" width="16.28515625" style="26" customWidth="1"/>
    <col min="3085" max="3085" width="15.28515625" style="26" customWidth="1"/>
    <col min="3086" max="3086" width="11.7109375" style="26" customWidth="1"/>
    <col min="3087" max="3326" width="9.140625" style="26"/>
    <col min="3327" max="3327" width="37.7109375" style="26" customWidth="1"/>
    <col min="3328" max="3328" width="12.5703125" style="26" customWidth="1"/>
    <col min="3329" max="3329" width="14.5703125" style="26" customWidth="1"/>
    <col min="3330" max="3330" width="14.28515625" style="26" customWidth="1"/>
    <col min="3331" max="3332" width="14.7109375" style="26" customWidth="1"/>
    <col min="3333" max="3333" width="12" style="26" customWidth="1"/>
    <col min="3334" max="3334" width="3.28515625" style="26" customWidth="1"/>
    <col min="3335" max="3335" width="16.5703125" style="26" customWidth="1"/>
    <col min="3336" max="3336" width="13.42578125" style="26" customWidth="1"/>
    <col min="3337" max="3337" width="15.85546875" style="26" customWidth="1"/>
    <col min="3338" max="3338" width="15.5703125" style="26" customWidth="1"/>
    <col min="3339" max="3339" width="15.7109375" style="26" customWidth="1"/>
    <col min="3340" max="3340" width="16.28515625" style="26" customWidth="1"/>
    <col min="3341" max="3341" width="15.28515625" style="26" customWidth="1"/>
    <col min="3342" max="3342" width="11.7109375" style="26" customWidth="1"/>
    <col min="3343" max="3582" width="9.140625" style="26"/>
    <col min="3583" max="3583" width="37.7109375" style="26" customWidth="1"/>
    <col min="3584" max="3584" width="12.5703125" style="26" customWidth="1"/>
    <col min="3585" max="3585" width="14.5703125" style="26" customWidth="1"/>
    <col min="3586" max="3586" width="14.28515625" style="26" customWidth="1"/>
    <col min="3587" max="3588" width="14.7109375" style="26" customWidth="1"/>
    <col min="3589" max="3589" width="12" style="26" customWidth="1"/>
    <col min="3590" max="3590" width="3.28515625" style="26" customWidth="1"/>
    <col min="3591" max="3591" width="16.5703125" style="26" customWidth="1"/>
    <col min="3592" max="3592" width="13.42578125" style="26" customWidth="1"/>
    <col min="3593" max="3593" width="15.85546875" style="26" customWidth="1"/>
    <col min="3594" max="3594" width="15.5703125" style="26" customWidth="1"/>
    <col min="3595" max="3595" width="15.7109375" style="26" customWidth="1"/>
    <col min="3596" max="3596" width="16.28515625" style="26" customWidth="1"/>
    <col min="3597" max="3597" width="15.28515625" style="26" customWidth="1"/>
    <col min="3598" max="3598" width="11.7109375" style="26" customWidth="1"/>
    <col min="3599" max="3838" width="9.140625" style="26"/>
    <col min="3839" max="3839" width="37.7109375" style="26" customWidth="1"/>
    <col min="3840" max="3840" width="12.5703125" style="26" customWidth="1"/>
    <col min="3841" max="3841" width="14.5703125" style="26" customWidth="1"/>
    <col min="3842" max="3842" width="14.28515625" style="26" customWidth="1"/>
    <col min="3843" max="3844" width="14.7109375" style="26" customWidth="1"/>
    <col min="3845" max="3845" width="12" style="26" customWidth="1"/>
    <col min="3846" max="3846" width="3.28515625" style="26" customWidth="1"/>
    <col min="3847" max="3847" width="16.5703125" style="26" customWidth="1"/>
    <col min="3848" max="3848" width="13.42578125" style="26" customWidth="1"/>
    <col min="3849" max="3849" width="15.85546875" style="26" customWidth="1"/>
    <col min="3850" max="3850" width="15.5703125" style="26" customWidth="1"/>
    <col min="3851" max="3851" width="15.7109375" style="26" customWidth="1"/>
    <col min="3852" max="3852" width="16.28515625" style="26" customWidth="1"/>
    <col min="3853" max="3853" width="15.28515625" style="26" customWidth="1"/>
    <col min="3854" max="3854" width="11.7109375" style="26" customWidth="1"/>
    <col min="3855" max="4094" width="9.140625" style="26"/>
    <col min="4095" max="4095" width="37.7109375" style="26" customWidth="1"/>
    <col min="4096" max="4096" width="12.5703125" style="26" customWidth="1"/>
    <col min="4097" max="4097" width="14.5703125" style="26" customWidth="1"/>
    <col min="4098" max="4098" width="14.28515625" style="26" customWidth="1"/>
    <col min="4099" max="4100" width="14.7109375" style="26" customWidth="1"/>
    <col min="4101" max="4101" width="12" style="26" customWidth="1"/>
    <col min="4102" max="4102" width="3.28515625" style="26" customWidth="1"/>
    <col min="4103" max="4103" width="16.5703125" style="26" customWidth="1"/>
    <col min="4104" max="4104" width="13.42578125" style="26" customWidth="1"/>
    <col min="4105" max="4105" width="15.85546875" style="26" customWidth="1"/>
    <col min="4106" max="4106" width="15.5703125" style="26" customWidth="1"/>
    <col min="4107" max="4107" width="15.7109375" style="26" customWidth="1"/>
    <col min="4108" max="4108" width="16.28515625" style="26" customWidth="1"/>
    <col min="4109" max="4109" width="15.28515625" style="26" customWidth="1"/>
    <col min="4110" max="4110" width="11.7109375" style="26" customWidth="1"/>
    <col min="4111" max="4350" width="9.140625" style="26"/>
    <col min="4351" max="4351" width="37.7109375" style="26" customWidth="1"/>
    <col min="4352" max="4352" width="12.5703125" style="26" customWidth="1"/>
    <col min="4353" max="4353" width="14.5703125" style="26" customWidth="1"/>
    <col min="4354" max="4354" width="14.28515625" style="26" customWidth="1"/>
    <col min="4355" max="4356" width="14.7109375" style="26" customWidth="1"/>
    <col min="4357" max="4357" width="12" style="26" customWidth="1"/>
    <col min="4358" max="4358" width="3.28515625" style="26" customWidth="1"/>
    <col min="4359" max="4359" width="16.5703125" style="26" customWidth="1"/>
    <col min="4360" max="4360" width="13.42578125" style="26" customWidth="1"/>
    <col min="4361" max="4361" width="15.85546875" style="26" customWidth="1"/>
    <col min="4362" max="4362" width="15.5703125" style="26" customWidth="1"/>
    <col min="4363" max="4363" width="15.7109375" style="26" customWidth="1"/>
    <col min="4364" max="4364" width="16.28515625" style="26" customWidth="1"/>
    <col min="4365" max="4365" width="15.28515625" style="26" customWidth="1"/>
    <col min="4366" max="4366" width="11.7109375" style="26" customWidth="1"/>
    <col min="4367" max="4606" width="9.140625" style="26"/>
    <col min="4607" max="4607" width="37.7109375" style="26" customWidth="1"/>
    <col min="4608" max="4608" width="12.5703125" style="26" customWidth="1"/>
    <col min="4609" max="4609" width="14.5703125" style="26" customWidth="1"/>
    <col min="4610" max="4610" width="14.28515625" style="26" customWidth="1"/>
    <col min="4611" max="4612" width="14.7109375" style="26" customWidth="1"/>
    <col min="4613" max="4613" width="12" style="26" customWidth="1"/>
    <col min="4614" max="4614" width="3.28515625" style="26" customWidth="1"/>
    <col min="4615" max="4615" width="16.5703125" style="26" customWidth="1"/>
    <col min="4616" max="4616" width="13.42578125" style="26" customWidth="1"/>
    <col min="4617" max="4617" width="15.85546875" style="26" customWidth="1"/>
    <col min="4618" max="4618" width="15.5703125" style="26" customWidth="1"/>
    <col min="4619" max="4619" width="15.7109375" style="26" customWidth="1"/>
    <col min="4620" max="4620" width="16.28515625" style="26" customWidth="1"/>
    <col min="4621" max="4621" width="15.28515625" style="26" customWidth="1"/>
    <col min="4622" max="4622" width="11.7109375" style="26" customWidth="1"/>
    <col min="4623" max="4862" width="9.140625" style="26"/>
    <col min="4863" max="4863" width="37.7109375" style="26" customWidth="1"/>
    <col min="4864" max="4864" width="12.5703125" style="26" customWidth="1"/>
    <col min="4865" max="4865" width="14.5703125" style="26" customWidth="1"/>
    <col min="4866" max="4866" width="14.28515625" style="26" customWidth="1"/>
    <col min="4867" max="4868" width="14.7109375" style="26" customWidth="1"/>
    <col min="4869" max="4869" width="12" style="26" customWidth="1"/>
    <col min="4870" max="4870" width="3.28515625" style="26" customWidth="1"/>
    <col min="4871" max="4871" width="16.5703125" style="26" customWidth="1"/>
    <col min="4872" max="4872" width="13.42578125" style="26" customWidth="1"/>
    <col min="4873" max="4873" width="15.85546875" style="26" customWidth="1"/>
    <col min="4874" max="4874" width="15.5703125" style="26" customWidth="1"/>
    <col min="4875" max="4875" width="15.7109375" style="26" customWidth="1"/>
    <col min="4876" max="4876" width="16.28515625" style="26" customWidth="1"/>
    <col min="4877" max="4877" width="15.28515625" style="26" customWidth="1"/>
    <col min="4878" max="4878" width="11.7109375" style="26" customWidth="1"/>
    <col min="4879" max="5118" width="9.140625" style="26"/>
    <col min="5119" max="5119" width="37.7109375" style="26" customWidth="1"/>
    <col min="5120" max="5120" width="12.5703125" style="26" customWidth="1"/>
    <col min="5121" max="5121" width="14.5703125" style="26" customWidth="1"/>
    <col min="5122" max="5122" width="14.28515625" style="26" customWidth="1"/>
    <col min="5123" max="5124" width="14.7109375" style="26" customWidth="1"/>
    <col min="5125" max="5125" width="12" style="26" customWidth="1"/>
    <col min="5126" max="5126" width="3.28515625" style="26" customWidth="1"/>
    <col min="5127" max="5127" width="16.5703125" style="26" customWidth="1"/>
    <col min="5128" max="5128" width="13.42578125" style="26" customWidth="1"/>
    <col min="5129" max="5129" width="15.85546875" style="26" customWidth="1"/>
    <col min="5130" max="5130" width="15.5703125" style="26" customWidth="1"/>
    <col min="5131" max="5131" width="15.7109375" style="26" customWidth="1"/>
    <col min="5132" max="5132" width="16.28515625" style="26" customWidth="1"/>
    <col min="5133" max="5133" width="15.28515625" style="26" customWidth="1"/>
    <col min="5134" max="5134" width="11.7109375" style="26" customWidth="1"/>
    <col min="5135" max="5374" width="9.140625" style="26"/>
    <col min="5375" max="5375" width="37.7109375" style="26" customWidth="1"/>
    <col min="5376" max="5376" width="12.5703125" style="26" customWidth="1"/>
    <col min="5377" max="5377" width="14.5703125" style="26" customWidth="1"/>
    <col min="5378" max="5378" width="14.28515625" style="26" customWidth="1"/>
    <col min="5379" max="5380" width="14.7109375" style="26" customWidth="1"/>
    <col min="5381" max="5381" width="12" style="26" customWidth="1"/>
    <col min="5382" max="5382" width="3.28515625" style="26" customWidth="1"/>
    <col min="5383" max="5383" width="16.5703125" style="26" customWidth="1"/>
    <col min="5384" max="5384" width="13.42578125" style="26" customWidth="1"/>
    <col min="5385" max="5385" width="15.85546875" style="26" customWidth="1"/>
    <col min="5386" max="5386" width="15.5703125" style="26" customWidth="1"/>
    <col min="5387" max="5387" width="15.7109375" style="26" customWidth="1"/>
    <col min="5388" max="5388" width="16.28515625" style="26" customWidth="1"/>
    <col min="5389" max="5389" width="15.28515625" style="26" customWidth="1"/>
    <col min="5390" max="5390" width="11.7109375" style="26" customWidth="1"/>
    <col min="5391" max="5630" width="9.140625" style="26"/>
    <col min="5631" max="5631" width="37.7109375" style="26" customWidth="1"/>
    <col min="5632" max="5632" width="12.5703125" style="26" customWidth="1"/>
    <col min="5633" max="5633" width="14.5703125" style="26" customWidth="1"/>
    <col min="5634" max="5634" width="14.28515625" style="26" customWidth="1"/>
    <col min="5635" max="5636" width="14.7109375" style="26" customWidth="1"/>
    <col min="5637" max="5637" width="12" style="26" customWidth="1"/>
    <col min="5638" max="5638" width="3.28515625" style="26" customWidth="1"/>
    <col min="5639" max="5639" width="16.5703125" style="26" customWidth="1"/>
    <col min="5640" max="5640" width="13.42578125" style="26" customWidth="1"/>
    <col min="5641" max="5641" width="15.85546875" style="26" customWidth="1"/>
    <col min="5642" max="5642" width="15.5703125" style="26" customWidth="1"/>
    <col min="5643" max="5643" width="15.7109375" style="26" customWidth="1"/>
    <col min="5644" max="5644" width="16.28515625" style="26" customWidth="1"/>
    <col min="5645" max="5645" width="15.28515625" style="26" customWidth="1"/>
    <col min="5646" max="5646" width="11.7109375" style="26" customWidth="1"/>
    <col min="5647" max="5886" width="9.140625" style="26"/>
    <col min="5887" max="5887" width="37.7109375" style="26" customWidth="1"/>
    <col min="5888" max="5888" width="12.5703125" style="26" customWidth="1"/>
    <col min="5889" max="5889" width="14.5703125" style="26" customWidth="1"/>
    <col min="5890" max="5890" width="14.28515625" style="26" customWidth="1"/>
    <col min="5891" max="5892" width="14.7109375" style="26" customWidth="1"/>
    <col min="5893" max="5893" width="12" style="26" customWidth="1"/>
    <col min="5894" max="5894" width="3.28515625" style="26" customWidth="1"/>
    <col min="5895" max="5895" width="16.5703125" style="26" customWidth="1"/>
    <col min="5896" max="5896" width="13.42578125" style="26" customWidth="1"/>
    <col min="5897" max="5897" width="15.85546875" style="26" customWidth="1"/>
    <col min="5898" max="5898" width="15.5703125" style="26" customWidth="1"/>
    <col min="5899" max="5899" width="15.7109375" style="26" customWidth="1"/>
    <col min="5900" max="5900" width="16.28515625" style="26" customWidth="1"/>
    <col min="5901" max="5901" width="15.28515625" style="26" customWidth="1"/>
    <col min="5902" max="5902" width="11.7109375" style="26" customWidth="1"/>
    <col min="5903" max="6142" width="9.140625" style="26"/>
    <col min="6143" max="6143" width="37.7109375" style="26" customWidth="1"/>
    <col min="6144" max="6144" width="12.5703125" style="26" customWidth="1"/>
    <col min="6145" max="6145" width="14.5703125" style="26" customWidth="1"/>
    <col min="6146" max="6146" width="14.28515625" style="26" customWidth="1"/>
    <col min="6147" max="6148" width="14.7109375" style="26" customWidth="1"/>
    <col min="6149" max="6149" width="12" style="26" customWidth="1"/>
    <col min="6150" max="6150" width="3.28515625" style="26" customWidth="1"/>
    <col min="6151" max="6151" width="16.5703125" style="26" customWidth="1"/>
    <col min="6152" max="6152" width="13.42578125" style="26" customWidth="1"/>
    <col min="6153" max="6153" width="15.85546875" style="26" customWidth="1"/>
    <col min="6154" max="6154" width="15.5703125" style="26" customWidth="1"/>
    <col min="6155" max="6155" width="15.7109375" style="26" customWidth="1"/>
    <col min="6156" max="6156" width="16.28515625" style="26" customWidth="1"/>
    <col min="6157" max="6157" width="15.28515625" style="26" customWidth="1"/>
    <col min="6158" max="6158" width="11.7109375" style="26" customWidth="1"/>
    <col min="6159" max="6398" width="9.140625" style="26"/>
    <col min="6399" max="6399" width="37.7109375" style="26" customWidth="1"/>
    <col min="6400" max="6400" width="12.5703125" style="26" customWidth="1"/>
    <col min="6401" max="6401" width="14.5703125" style="26" customWidth="1"/>
    <col min="6402" max="6402" width="14.28515625" style="26" customWidth="1"/>
    <col min="6403" max="6404" width="14.7109375" style="26" customWidth="1"/>
    <col min="6405" max="6405" width="12" style="26" customWidth="1"/>
    <col min="6406" max="6406" width="3.28515625" style="26" customWidth="1"/>
    <col min="6407" max="6407" width="16.5703125" style="26" customWidth="1"/>
    <col min="6408" max="6408" width="13.42578125" style="26" customWidth="1"/>
    <col min="6409" max="6409" width="15.85546875" style="26" customWidth="1"/>
    <col min="6410" max="6410" width="15.5703125" style="26" customWidth="1"/>
    <col min="6411" max="6411" width="15.7109375" style="26" customWidth="1"/>
    <col min="6412" max="6412" width="16.28515625" style="26" customWidth="1"/>
    <col min="6413" max="6413" width="15.28515625" style="26" customWidth="1"/>
    <col min="6414" max="6414" width="11.7109375" style="26" customWidth="1"/>
    <col min="6415" max="6654" width="9.140625" style="26"/>
    <col min="6655" max="6655" width="37.7109375" style="26" customWidth="1"/>
    <col min="6656" max="6656" width="12.5703125" style="26" customWidth="1"/>
    <col min="6657" max="6657" width="14.5703125" style="26" customWidth="1"/>
    <col min="6658" max="6658" width="14.28515625" style="26" customWidth="1"/>
    <col min="6659" max="6660" width="14.7109375" style="26" customWidth="1"/>
    <col min="6661" max="6661" width="12" style="26" customWidth="1"/>
    <col min="6662" max="6662" width="3.28515625" style="26" customWidth="1"/>
    <col min="6663" max="6663" width="16.5703125" style="26" customWidth="1"/>
    <col min="6664" max="6664" width="13.42578125" style="26" customWidth="1"/>
    <col min="6665" max="6665" width="15.85546875" style="26" customWidth="1"/>
    <col min="6666" max="6666" width="15.5703125" style="26" customWidth="1"/>
    <col min="6667" max="6667" width="15.7109375" style="26" customWidth="1"/>
    <col min="6668" max="6668" width="16.28515625" style="26" customWidth="1"/>
    <col min="6669" max="6669" width="15.28515625" style="26" customWidth="1"/>
    <col min="6670" max="6670" width="11.7109375" style="26" customWidth="1"/>
    <col min="6671" max="6910" width="9.140625" style="26"/>
    <col min="6911" max="6911" width="37.7109375" style="26" customWidth="1"/>
    <col min="6912" max="6912" width="12.5703125" style="26" customWidth="1"/>
    <col min="6913" max="6913" width="14.5703125" style="26" customWidth="1"/>
    <col min="6914" max="6914" width="14.28515625" style="26" customWidth="1"/>
    <col min="6915" max="6916" width="14.7109375" style="26" customWidth="1"/>
    <col min="6917" max="6917" width="12" style="26" customWidth="1"/>
    <col min="6918" max="6918" width="3.28515625" style="26" customWidth="1"/>
    <col min="6919" max="6919" width="16.5703125" style="26" customWidth="1"/>
    <col min="6920" max="6920" width="13.42578125" style="26" customWidth="1"/>
    <col min="6921" max="6921" width="15.85546875" style="26" customWidth="1"/>
    <col min="6922" max="6922" width="15.5703125" style="26" customWidth="1"/>
    <col min="6923" max="6923" width="15.7109375" style="26" customWidth="1"/>
    <col min="6924" max="6924" width="16.28515625" style="26" customWidth="1"/>
    <col min="6925" max="6925" width="15.28515625" style="26" customWidth="1"/>
    <col min="6926" max="6926" width="11.7109375" style="26" customWidth="1"/>
    <col min="6927" max="7166" width="9.140625" style="26"/>
    <col min="7167" max="7167" width="37.7109375" style="26" customWidth="1"/>
    <col min="7168" max="7168" width="12.5703125" style="26" customWidth="1"/>
    <col min="7169" max="7169" width="14.5703125" style="26" customWidth="1"/>
    <col min="7170" max="7170" width="14.28515625" style="26" customWidth="1"/>
    <col min="7171" max="7172" width="14.7109375" style="26" customWidth="1"/>
    <col min="7173" max="7173" width="12" style="26" customWidth="1"/>
    <col min="7174" max="7174" width="3.28515625" style="26" customWidth="1"/>
    <col min="7175" max="7175" width="16.5703125" style="26" customWidth="1"/>
    <col min="7176" max="7176" width="13.42578125" style="26" customWidth="1"/>
    <col min="7177" max="7177" width="15.85546875" style="26" customWidth="1"/>
    <col min="7178" max="7178" width="15.5703125" style="26" customWidth="1"/>
    <col min="7179" max="7179" width="15.7109375" style="26" customWidth="1"/>
    <col min="7180" max="7180" width="16.28515625" style="26" customWidth="1"/>
    <col min="7181" max="7181" width="15.28515625" style="26" customWidth="1"/>
    <col min="7182" max="7182" width="11.7109375" style="26" customWidth="1"/>
    <col min="7183" max="7422" width="9.140625" style="26"/>
    <col min="7423" max="7423" width="37.7109375" style="26" customWidth="1"/>
    <col min="7424" max="7424" width="12.5703125" style="26" customWidth="1"/>
    <col min="7425" max="7425" width="14.5703125" style="26" customWidth="1"/>
    <col min="7426" max="7426" width="14.28515625" style="26" customWidth="1"/>
    <col min="7427" max="7428" width="14.7109375" style="26" customWidth="1"/>
    <col min="7429" max="7429" width="12" style="26" customWidth="1"/>
    <col min="7430" max="7430" width="3.28515625" style="26" customWidth="1"/>
    <col min="7431" max="7431" width="16.5703125" style="26" customWidth="1"/>
    <col min="7432" max="7432" width="13.42578125" style="26" customWidth="1"/>
    <col min="7433" max="7433" width="15.85546875" style="26" customWidth="1"/>
    <col min="7434" max="7434" width="15.5703125" style="26" customWidth="1"/>
    <col min="7435" max="7435" width="15.7109375" style="26" customWidth="1"/>
    <col min="7436" max="7436" width="16.28515625" style="26" customWidth="1"/>
    <col min="7437" max="7437" width="15.28515625" style="26" customWidth="1"/>
    <col min="7438" max="7438" width="11.7109375" style="26" customWidth="1"/>
    <col min="7439" max="7678" width="9.140625" style="26"/>
    <col min="7679" max="7679" width="37.7109375" style="26" customWidth="1"/>
    <col min="7680" max="7680" width="12.5703125" style="26" customWidth="1"/>
    <col min="7681" max="7681" width="14.5703125" style="26" customWidth="1"/>
    <col min="7682" max="7682" width="14.28515625" style="26" customWidth="1"/>
    <col min="7683" max="7684" width="14.7109375" style="26" customWidth="1"/>
    <col min="7685" max="7685" width="12" style="26" customWidth="1"/>
    <col min="7686" max="7686" width="3.28515625" style="26" customWidth="1"/>
    <col min="7687" max="7687" width="16.5703125" style="26" customWidth="1"/>
    <col min="7688" max="7688" width="13.42578125" style="26" customWidth="1"/>
    <col min="7689" max="7689" width="15.85546875" style="26" customWidth="1"/>
    <col min="7690" max="7690" width="15.5703125" style="26" customWidth="1"/>
    <col min="7691" max="7691" width="15.7109375" style="26" customWidth="1"/>
    <col min="7692" max="7692" width="16.28515625" style="26" customWidth="1"/>
    <col min="7693" max="7693" width="15.28515625" style="26" customWidth="1"/>
    <col min="7694" max="7694" width="11.7109375" style="26" customWidth="1"/>
    <col min="7695" max="7934" width="9.140625" style="26"/>
    <col min="7935" max="7935" width="37.7109375" style="26" customWidth="1"/>
    <col min="7936" max="7936" width="12.5703125" style="26" customWidth="1"/>
    <col min="7937" max="7937" width="14.5703125" style="26" customWidth="1"/>
    <col min="7938" max="7938" width="14.28515625" style="26" customWidth="1"/>
    <col min="7939" max="7940" width="14.7109375" style="26" customWidth="1"/>
    <col min="7941" max="7941" width="12" style="26" customWidth="1"/>
    <col min="7942" max="7942" width="3.28515625" style="26" customWidth="1"/>
    <col min="7943" max="7943" width="16.5703125" style="26" customWidth="1"/>
    <col min="7944" max="7944" width="13.42578125" style="26" customWidth="1"/>
    <col min="7945" max="7945" width="15.85546875" style="26" customWidth="1"/>
    <col min="7946" max="7946" width="15.5703125" style="26" customWidth="1"/>
    <col min="7947" max="7947" width="15.7109375" style="26" customWidth="1"/>
    <col min="7948" max="7948" width="16.28515625" style="26" customWidth="1"/>
    <col min="7949" max="7949" width="15.28515625" style="26" customWidth="1"/>
    <col min="7950" max="7950" width="11.7109375" style="26" customWidth="1"/>
    <col min="7951" max="8190" width="9.140625" style="26"/>
    <col min="8191" max="8191" width="37.7109375" style="26" customWidth="1"/>
    <col min="8192" max="8192" width="12.5703125" style="26" customWidth="1"/>
    <col min="8193" max="8193" width="14.5703125" style="26" customWidth="1"/>
    <col min="8194" max="8194" width="14.28515625" style="26" customWidth="1"/>
    <col min="8195" max="8196" width="14.7109375" style="26" customWidth="1"/>
    <col min="8197" max="8197" width="12" style="26" customWidth="1"/>
    <col min="8198" max="8198" width="3.28515625" style="26" customWidth="1"/>
    <col min="8199" max="8199" width="16.5703125" style="26" customWidth="1"/>
    <col min="8200" max="8200" width="13.42578125" style="26" customWidth="1"/>
    <col min="8201" max="8201" width="15.85546875" style="26" customWidth="1"/>
    <col min="8202" max="8202" width="15.5703125" style="26" customWidth="1"/>
    <col min="8203" max="8203" width="15.7109375" style="26" customWidth="1"/>
    <col min="8204" max="8204" width="16.28515625" style="26" customWidth="1"/>
    <col min="8205" max="8205" width="15.28515625" style="26" customWidth="1"/>
    <col min="8206" max="8206" width="11.7109375" style="26" customWidth="1"/>
    <col min="8207" max="8446" width="9.140625" style="26"/>
    <col min="8447" max="8447" width="37.7109375" style="26" customWidth="1"/>
    <col min="8448" max="8448" width="12.5703125" style="26" customWidth="1"/>
    <col min="8449" max="8449" width="14.5703125" style="26" customWidth="1"/>
    <col min="8450" max="8450" width="14.28515625" style="26" customWidth="1"/>
    <col min="8451" max="8452" width="14.7109375" style="26" customWidth="1"/>
    <col min="8453" max="8453" width="12" style="26" customWidth="1"/>
    <col min="8454" max="8454" width="3.28515625" style="26" customWidth="1"/>
    <col min="8455" max="8455" width="16.5703125" style="26" customWidth="1"/>
    <col min="8456" max="8456" width="13.42578125" style="26" customWidth="1"/>
    <col min="8457" max="8457" width="15.85546875" style="26" customWidth="1"/>
    <col min="8458" max="8458" width="15.5703125" style="26" customWidth="1"/>
    <col min="8459" max="8459" width="15.7109375" style="26" customWidth="1"/>
    <col min="8460" max="8460" width="16.28515625" style="26" customWidth="1"/>
    <col min="8461" max="8461" width="15.28515625" style="26" customWidth="1"/>
    <col min="8462" max="8462" width="11.7109375" style="26" customWidth="1"/>
    <col min="8463" max="8702" width="9.140625" style="26"/>
    <col min="8703" max="8703" width="37.7109375" style="26" customWidth="1"/>
    <col min="8704" max="8704" width="12.5703125" style="26" customWidth="1"/>
    <col min="8705" max="8705" width="14.5703125" style="26" customWidth="1"/>
    <col min="8706" max="8706" width="14.28515625" style="26" customWidth="1"/>
    <col min="8707" max="8708" width="14.7109375" style="26" customWidth="1"/>
    <col min="8709" max="8709" width="12" style="26" customWidth="1"/>
    <col min="8710" max="8710" width="3.28515625" style="26" customWidth="1"/>
    <col min="8711" max="8711" width="16.5703125" style="26" customWidth="1"/>
    <col min="8712" max="8712" width="13.42578125" style="26" customWidth="1"/>
    <col min="8713" max="8713" width="15.85546875" style="26" customWidth="1"/>
    <col min="8714" max="8714" width="15.5703125" style="26" customWidth="1"/>
    <col min="8715" max="8715" width="15.7109375" style="26" customWidth="1"/>
    <col min="8716" max="8716" width="16.28515625" style="26" customWidth="1"/>
    <col min="8717" max="8717" width="15.28515625" style="26" customWidth="1"/>
    <col min="8718" max="8718" width="11.7109375" style="26" customWidth="1"/>
    <col min="8719" max="8958" width="9.140625" style="26"/>
    <col min="8959" max="8959" width="37.7109375" style="26" customWidth="1"/>
    <col min="8960" max="8960" width="12.5703125" style="26" customWidth="1"/>
    <col min="8961" max="8961" width="14.5703125" style="26" customWidth="1"/>
    <col min="8962" max="8962" width="14.28515625" style="26" customWidth="1"/>
    <col min="8963" max="8964" width="14.7109375" style="26" customWidth="1"/>
    <col min="8965" max="8965" width="12" style="26" customWidth="1"/>
    <col min="8966" max="8966" width="3.28515625" style="26" customWidth="1"/>
    <col min="8967" max="8967" width="16.5703125" style="26" customWidth="1"/>
    <col min="8968" max="8968" width="13.42578125" style="26" customWidth="1"/>
    <col min="8969" max="8969" width="15.85546875" style="26" customWidth="1"/>
    <col min="8970" max="8970" width="15.5703125" style="26" customWidth="1"/>
    <col min="8971" max="8971" width="15.7109375" style="26" customWidth="1"/>
    <col min="8972" max="8972" width="16.28515625" style="26" customWidth="1"/>
    <col min="8973" max="8973" width="15.28515625" style="26" customWidth="1"/>
    <col min="8974" max="8974" width="11.7109375" style="26" customWidth="1"/>
    <col min="8975" max="9214" width="9.140625" style="26"/>
    <col min="9215" max="9215" width="37.7109375" style="26" customWidth="1"/>
    <col min="9216" max="9216" width="12.5703125" style="26" customWidth="1"/>
    <col min="9217" max="9217" width="14.5703125" style="26" customWidth="1"/>
    <col min="9218" max="9218" width="14.28515625" style="26" customWidth="1"/>
    <col min="9219" max="9220" width="14.7109375" style="26" customWidth="1"/>
    <col min="9221" max="9221" width="12" style="26" customWidth="1"/>
    <col min="9222" max="9222" width="3.28515625" style="26" customWidth="1"/>
    <col min="9223" max="9223" width="16.5703125" style="26" customWidth="1"/>
    <col min="9224" max="9224" width="13.42578125" style="26" customWidth="1"/>
    <col min="9225" max="9225" width="15.85546875" style="26" customWidth="1"/>
    <col min="9226" max="9226" width="15.5703125" style="26" customWidth="1"/>
    <col min="9227" max="9227" width="15.7109375" style="26" customWidth="1"/>
    <col min="9228" max="9228" width="16.28515625" style="26" customWidth="1"/>
    <col min="9229" max="9229" width="15.28515625" style="26" customWidth="1"/>
    <col min="9230" max="9230" width="11.7109375" style="26" customWidth="1"/>
    <col min="9231" max="9470" width="9.140625" style="26"/>
    <col min="9471" max="9471" width="37.7109375" style="26" customWidth="1"/>
    <col min="9472" max="9472" width="12.5703125" style="26" customWidth="1"/>
    <col min="9473" max="9473" width="14.5703125" style="26" customWidth="1"/>
    <col min="9474" max="9474" width="14.28515625" style="26" customWidth="1"/>
    <col min="9475" max="9476" width="14.7109375" style="26" customWidth="1"/>
    <col min="9477" max="9477" width="12" style="26" customWidth="1"/>
    <col min="9478" max="9478" width="3.28515625" style="26" customWidth="1"/>
    <col min="9479" max="9479" width="16.5703125" style="26" customWidth="1"/>
    <col min="9480" max="9480" width="13.42578125" style="26" customWidth="1"/>
    <col min="9481" max="9481" width="15.85546875" style="26" customWidth="1"/>
    <col min="9482" max="9482" width="15.5703125" style="26" customWidth="1"/>
    <col min="9483" max="9483" width="15.7109375" style="26" customWidth="1"/>
    <col min="9484" max="9484" width="16.28515625" style="26" customWidth="1"/>
    <col min="9485" max="9485" width="15.28515625" style="26" customWidth="1"/>
    <col min="9486" max="9486" width="11.7109375" style="26" customWidth="1"/>
    <col min="9487" max="9726" width="9.140625" style="26"/>
    <col min="9727" max="9727" width="37.7109375" style="26" customWidth="1"/>
    <col min="9728" max="9728" width="12.5703125" style="26" customWidth="1"/>
    <col min="9729" max="9729" width="14.5703125" style="26" customWidth="1"/>
    <col min="9730" max="9730" width="14.28515625" style="26" customWidth="1"/>
    <col min="9731" max="9732" width="14.7109375" style="26" customWidth="1"/>
    <col min="9733" max="9733" width="12" style="26" customWidth="1"/>
    <col min="9734" max="9734" width="3.28515625" style="26" customWidth="1"/>
    <col min="9735" max="9735" width="16.5703125" style="26" customWidth="1"/>
    <col min="9736" max="9736" width="13.42578125" style="26" customWidth="1"/>
    <col min="9737" max="9737" width="15.85546875" style="26" customWidth="1"/>
    <col min="9738" max="9738" width="15.5703125" style="26" customWidth="1"/>
    <col min="9739" max="9739" width="15.7109375" style="26" customWidth="1"/>
    <col min="9740" max="9740" width="16.28515625" style="26" customWidth="1"/>
    <col min="9741" max="9741" width="15.28515625" style="26" customWidth="1"/>
    <col min="9742" max="9742" width="11.7109375" style="26" customWidth="1"/>
    <col min="9743" max="9982" width="9.140625" style="26"/>
    <col min="9983" max="9983" width="37.7109375" style="26" customWidth="1"/>
    <col min="9984" max="9984" width="12.5703125" style="26" customWidth="1"/>
    <col min="9985" max="9985" width="14.5703125" style="26" customWidth="1"/>
    <col min="9986" max="9986" width="14.28515625" style="26" customWidth="1"/>
    <col min="9987" max="9988" width="14.7109375" style="26" customWidth="1"/>
    <col min="9989" max="9989" width="12" style="26" customWidth="1"/>
    <col min="9990" max="9990" width="3.28515625" style="26" customWidth="1"/>
    <col min="9991" max="9991" width="16.5703125" style="26" customWidth="1"/>
    <col min="9992" max="9992" width="13.42578125" style="26" customWidth="1"/>
    <col min="9993" max="9993" width="15.85546875" style="26" customWidth="1"/>
    <col min="9994" max="9994" width="15.5703125" style="26" customWidth="1"/>
    <col min="9995" max="9995" width="15.7109375" style="26" customWidth="1"/>
    <col min="9996" max="9996" width="16.28515625" style="26" customWidth="1"/>
    <col min="9997" max="9997" width="15.28515625" style="26" customWidth="1"/>
    <col min="9998" max="9998" width="11.7109375" style="26" customWidth="1"/>
    <col min="9999" max="10238" width="9.140625" style="26"/>
    <col min="10239" max="10239" width="37.7109375" style="26" customWidth="1"/>
    <col min="10240" max="10240" width="12.5703125" style="26" customWidth="1"/>
    <col min="10241" max="10241" width="14.5703125" style="26" customWidth="1"/>
    <col min="10242" max="10242" width="14.28515625" style="26" customWidth="1"/>
    <col min="10243" max="10244" width="14.7109375" style="26" customWidth="1"/>
    <col min="10245" max="10245" width="12" style="26" customWidth="1"/>
    <col min="10246" max="10246" width="3.28515625" style="26" customWidth="1"/>
    <col min="10247" max="10247" width="16.5703125" style="26" customWidth="1"/>
    <col min="10248" max="10248" width="13.42578125" style="26" customWidth="1"/>
    <col min="10249" max="10249" width="15.85546875" style="26" customWidth="1"/>
    <col min="10250" max="10250" width="15.5703125" style="26" customWidth="1"/>
    <col min="10251" max="10251" width="15.7109375" style="26" customWidth="1"/>
    <col min="10252" max="10252" width="16.28515625" style="26" customWidth="1"/>
    <col min="10253" max="10253" width="15.28515625" style="26" customWidth="1"/>
    <col min="10254" max="10254" width="11.7109375" style="26" customWidth="1"/>
    <col min="10255" max="10494" width="9.140625" style="26"/>
    <col min="10495" max="10495" width="37.7109375" style="26" customWidth="1"/>
    <col min="10496" max="10496" width="12.5703125" style="26" customWidth="1"/>
    <col min="10497" max="10497" width="14.5703125" style="26" customWidth="1"/>
    <col min="10498" max="10498" width="14.28515625" style="26" customWidth="1"/>
    <col min="10499" max="10500" width="14.7109375" style="26" customWidth="1"/>
    <col min="10501" max="10501" width="12" style="26" customWidth="1"/>
    <col min="10502" max="10502" width="3.28515625" style="26" customWidth="1"/>
    <col min="10503" max="10503" width="16.5703125" style="26" customWidth="1"/>
    <col min="10504" max="10504" width="13.42578125" style="26" customWidth="1"/>
    <col min="10505" max="10505" width="15.85546875" style="26" customWidth="1"/>
    <col min="10506" max="10506" width="15.5703125" style="26" customWidth="1"/>
    <col min="10507" max="10507" width="15.7109375" style="26" customWidth="1"/>
    <col min="10508" max="10508" width="16.28515625" style="26" customWidth="1"/>
    <col min="10509" max="10509" width="15.28515625" style="26" customWidth="1"/>
    <col min="10510" max="10510" width="11.7109375" style="26" customWidth="1"/>
    <col min="10511" max="10750" width="9.140625" style="26"/>
    <col min="10751" max="10751" width="37.7109375" style="26" customWidth="1"/>
    <col min="10752" max="10752" width="12.5703125" style="26" customWidth="1"/>
    <col min="10753" max="10753" width="14.5703125" style="26" customWidth="1"/>
    <col min="10754" max="10754" width="14.28515625" style="26" customWidth="1"/>
    <col min="10755" max="10756" width="14.7109375" style="26" customWidth="1"/>
    <col min="10757" max="10757" width="12" style="26" customWidth="1"/>
    <col min="10758" max="10758" width="3.28515625" style="26" customWidth="1"/>
    <col min="10759" max="10759" width="16.5703125" style="26" customWidth="1"/>
    <col min="10760" max="10760" width="13.42578125" style="26" customWidth="1"/>
    <col min="10761" max="10761" width="15.85546875" style="26" customWidth="1"/>
    <col min="10762" max="10762" width="15.5703125" style="26" customWidth="1"/>
    <col min="10763" max="10763" width="15.7109375" style="26" customWidth="1"/>
    <col min="10764" max="10764" width="16.28515625" style="26" customWidth="1"/>
    <col min="10765" max="10765" width="15.28515625" style="26" customWidth="1"/>
    <col min="10766" max="10766" width="11.7109375" style="26" customWidth="1"/>
    <col min="10767" max="11006" width="9.140625" style="26"/>
    <col min="11007" max="11007" width="37.7109375" style="26" customWidth="1"/>
    <col min="11008" max="11008" width="12.5703125" style="26" customWidth="1"/>
    <col min="11009" max="11009" width="14.5703125" style="26" customWidth="1"/>
    <col min="11010" max="11010" width="14.28515625" style="26" customWidth="1"/>
    <col min="11011" max="11012" width="14.7109375" style="26" customWidth="1"/>
    <col min="11013" max="11013" width="12" style="26" customWidth="1"/>
    <col min="11014" max="11014" width="3.28515625" style="26" customWidth="1"/>
    <col min="11015" max="11015" width="16.5703125" style="26" customWidth="1"/>
    <col min="11016" max="11016" width="13.42578125" style="26" customWidth="1"/>
    <col min="11017" max="11017" width="15.85546875" style="26" customWidth="1"/>
    <col min="11018" max="11018" width="15.5703125" style="26" customWidth="1"/>
    <col min="11019" max="11019" width="15.7109375" style="26" customWidth="1"/>
    <col min="11020" max="11020" width="16.28515625" style="26" customWidth="1"/>
    <col min="11021" max="11021" width="15.28515625" style="26" customWidth="1"/>
    <col min="11022" max="11022" width="11.7109375" style="26" customWidth="1"/>
    <col min="11023" max="11262" width="9.140625" style="26"/>
    <col min="11263" max="11263" width="37.7109375" style="26" customWidth="1"/>
    <col min="11264" max="11264" width="12.5703125" style="26" customWidth="1"/>
    <col min="11265" max="11265" width="14.5703125" style="26" customWidth="1"/>
    <col min="11266" max="11266" width="14.28515625" style="26" customWidth="1"/>
    <col min="11267" max="11268" width="14.7109375" style="26" customWidth="1"/>
    <col min="11269" max="11269" width="12" style="26" customWidth="1"/>
    <col min="11270" max="11270" width="3.28515625" style="26" customWidth="1"/>
    <col min="11271" max="11271" width="16.5703125" style="26" customWidth="1"/>
    <col min="11272" max="11272" width="13.42578125" style="26" customWidth="1"/>
    <col min="11273" max="11273" width="15.85546875" style="26" customWidth="1"/>
    <col min="11274" max="11274" width="15.5703125" style="26" customWidth="1"/>
    <col min="11275" max="11275" width="15.7109375" style="26" customWidth="1"/>
    <col min="11276" max="11276" width="16.28515625" style="26" customWidth="1"/>
    <col min="11277" max="11277" width="15.28515625" style="26" customWidth="1"/>
    <col min="11278" max="11278" width="11.7109375" style="26" customWidth="1"/>
    <col min="11279" max="11518" width="9.140625" style="26"/>
    <col min="11519" max="11519" width="37.7109375" style="26" customWidth="1"/>
    <col min="11520" max="11520" width="12.5703125" style="26" customWidth="1"/>
    <col min="11521" max="11521" width="14.5703125" style="26" customWidth="1"/>
    <col min="11522" max="11522" width="14.28515625" style="26" customWidth="1"/>
    <col min="11523" max="11524" width="14.7109375" style="26" customWidth="1"/>
    <col min="11525" max="11525" width="12" style="26" customWidth="1"/>
    <col min="11526" max="11526" width="3.28515625" style="26" customWidth="1"/>
    <col min="11527" max="11527" width="16.5703125" style="26" customWidth="1"/>
    <col min="11528" max="11528" width="13.42578125" style="26" customWidth="1"/>
    <col min="11529" max="11529" width="15.85546875" style="26" customWidth="1"/>
    <col min="11530" max="11530" width="15.5703125" style="26" customWidth="1"/>
    <col min="11531" max="11531" width="15.7109375" style="26" customWidth="1"/>
    <col min="11532" max="11532" width="16.28515625" style="26" customWidth="1"/>
    <col min="11533" max="11533" width="15.28515625" style="26" customWidth="1"/>
    <col min="11534" max="11534" width="11.7109375" style="26" customWidth="1"/>
    <col min="11535" max="11774" width="9.140625" style="26"/>
    <col min="11775" max="11775" width="37.7109375" style="26" customWidth="1"/>
    <col min="11776" max="11776" width="12.5703125" style="26" customWidth="1"/>
    <col min="11777" max="11777" width="14.5703125" style="26" customWidth="1"/>
    <col min="11778" max="11778" width="14.28515625" style="26" customWidth="1"/>
    <col min="11779" max="11780" width="14.7109375" style="26" customWidth="1"/>
    <col min="11781" max="11781" width="12" style="26" customWidth="1"/>
    <col min="11782" max="11782" width="3.28515625" style="26" customWidth="1"/>
    <col min="11783" max="11783" width="16.5703125" style="26" customWidth="1"/>
    <col min="11784" max="11784" width="13.42578125" style="26" customWidth="1"/>
    <col min="11785" max="11785" width="15.85546875" style="26" customWidth="1"/>
    <col min="11786" max="11786" width="15.5703125" style="26" customWidth="1"/>
    <col min="11787" max="11787" width="15.7109375" style="26" customWidth="1"/>
    <col min="11788" max="11788" width="16.28515625" style="26" customWidth="1"/>
    <col min="11789" max="11789" width="15.28515625" style="26" customWidth="1"/>
    <col min="11790" max="11790" width="11.7109375" style="26" customWidth="1"/>
    <col min="11791" max="12030" width="9.140625" style="26"/>
    <col min="12031" max="12031" width="37.7109375" style="26" customWidth="1"/>
    <col min="12032" max="12032" width="12.5703125" style="26" customWidth="1"/>
    <col min="12033" max="12033" width="14.5703125" style="26" customWidth="1"/>
    <col min="12034" max="12034" width="14.28515625" style="26" customWidth="1"/>
    <col min="12035" max="12036" width="14.7109375" style="26" customWidth="1"/>
    <col min="12037" max="12037" width="12" style="26" customWidth="1"/>
    <col min="12038" max="12038" width="3.28515625" style="26" customWidth="1"/>
    <col min="12039" max="12039" width="16.5703125" style="26" customWidth="1"/>
    <col min="12040" max="12040" width="13.42578125" style="26" customWidth="1"/>
    <col min="12041" max="12041" width="15.85546875" style="26" customWidth="1"/>
    <col min="12042" max="12042" width="15.5703125" style="26" customWidth="1"/>
    <col min="12043" max="12043" width="15.7109375" style="26" customWidth="1"/>
    <col min="12044" max="12044" width="16.28515625" style="26" customWidth="1"/>
    <col min="12045" max="12045" width="15.28515625" style="26" customWidth="1"/>
    <col min="12046" max="12046" width="11.7109375" style="26" customWidth="1"/>
    <col min="12047" max="12286" width="9.140625" style="26"/>
    <col min="12287" max="12287" width="37.7109375" style="26" customWidth="1"/>
    <col min="12288" max="12288" width="12.5703125" style="26" customWidth="1"/>
    <col min="12289" max="12289" width="14.5703125" style="26" customWidth="1"/>
    <col min="12290" max="12290" width="14.28515625" style="26" customWidth="1"/>
    <col min="12291" max="12292" width="14.7109375" style="26" customWidth="1"/>
    <col min="12293" max="12293" width="12" style="26" customWidth="1"/>
    <col min="12294" max="12294" width="3.28515625" style="26" customWidth="1"/>
    <col min="12295" max="12295" width="16.5703125" style="26" customWidth="1"/>
    <col min="12296" max="12296" width="13.42578125" style="26" customWidth="1"/>
    <col min="12297" max="12297" width="15.85546875" style="26" customWidth="1"/>
    <col min="12298" max="12298" width="15.5703125" style="26" customWidth="1"/>
    <col min="12299" max="12299" width="15.7109375" style="26" customWidth="1"/>
    <col min="12300" max="12300" width="16.28515625" style="26" customWidth="1"/>
    <col min="12301" max="12301" width="15.28515625" style="26" customWidth="1"/>
    <col min="12302" max="12302" width="11.7109375" style="26" customWidth="1"/>
    <col min="12303" max="12542" width="9.140625" style="26"/>
    <col min="12543" max="12543" width="37.7109375" style="26" customWidth="1"/>
    <col min="12544" max="12544" width="12.5703125" style="26" customWidth="1"/>
    <col min="12545" max="12545" width="14.5703125" style="26" customWidth="1"/>
    <col min="12546" max="12546" width="14.28515625" style="26" customWidth="1"/>
    <col min="12547" max="12548" width="14.7109375" style="26" customWidth="1"/>
    <col min="12549" max="12549" width="12" style="26" customWidth="1"/>
    <col min="12550" max="12550" width="3.28515625" style="26" customWidth="1"/>
    <col min="12551" max="12551" width="16.5703125" style="26" customWidth="1"/>
    <col min="12552" max="12552" width="13.42578125" style="26" customWidth="1"/>
    <col min="12553" max="12553" width="15.85546875" style="26" customWidth="1"/>
    <col min="12554" max="12554" width="15.5703125" style="26" customWidth="1"/>
    <col min="12555" max="12555" width="15.7109375" style="26" customWidth="1"/>
    <col min="12556" max="12556" width="16.28515625" style="26" customWidth="1"/>
    <col min="12557" max="12557" width="15.28515625" style="26" customWidth="1"/>
    <col min="12558" max="12558" width="11.7109375" style="26" customWidth="1"/>
    <col min="12559" max="12798" width="9.140625" style="26"/>
    <col min="12799" max="12799" width="37.7109375" style="26" customWidth="1"/>
    <col min="12800" max="12800" width="12.5703125" style="26" customWidth="1"/>
    <col min="12801" max="12801" width="14.5703125" style="26" customWidth="1"/>
    <col min="12802" max="12802" width="14.28515625" style="26" customWidth="1"/>
    <col min="12803" max="12804" width="14.7109375" style="26" customWidth="1"/>
    <col min="12805" max="12805" width="12" style="26" customWidth="1"/>
    <col min="12806" max="12806" width="3.28515625" style="26" customWidth="1"/>
    <col min="12807" max="12807" width="16.5703125" style="26" customWidth="1"/>
    <col min="12808" max="12808" width="13.42578125" style="26" customWidth="1"/>
    <col min="12809" max="12809" width="15.85546875" style="26" customWidth="1"/>
    <col min="12810" max="12810" width="15.5703125" style="26" customWidth="1"/>
    <col min="12811" max="12811" width="15.7109375" style="26" customWidth="1"/>
    <col min="12812" max="12812" width="16.28515625" style="26" customWidth="1"/>
    <col min="12813" max="12813" width="15.28515625" style="26" customWidth="1"/>
    <col min="12814" max="12814" width="11.7109375" style="26" customWidth="1"/>
    <col min="12815" max="13054" width="9.140625" style="26"/>
    <col min="13055" max="13055" width="37.7109375" style="26" customWidth="1"/>
    <col min="13056" max="13056" width="12.5703125" style="26" customWidth="1"/>
    <col min="13057" max="13057" width="14.5703125" style="26" customWidth="1"/>
    <col min="13058" max="13058" width="14.28515625" style="26" customWidth="1"/>
    <col min="13059" max="13060" width="14.7109375" style="26" customWidth="1"/>
    <col min="13061" max="13061" width="12" style="26" customWidth="1"/>
    <col min="13062" max="13062" width="3.28515625" style="26" customWidth="1"/>
    <col min="13063" max="13063" width="16.5703125" style="26" customWidth="1"/>
    <col min="13064" max="13064" width="13.42578125" style="26" customWidth="1"/>
    <col min="13065" max="13065" width="15.85546875" style="26" customWidth="1"/>
    <col min="13066" max="13066" width="15.5703125" style="26" customWidth="1"/>
    <col min="13067" max="13067" width="15.7109375" style="26" customWidth="1"/>
    <col min="13068" max="13068" width="16.28515625" style="26" customWidth="1"/>
    <col min="13069" max="13069" width="15.28515625" style="26" customWidth="1"/>
    <col min="13070" max="13070" width="11.7109375" style="26" customWidth="1"/>
    <col min="13071" max="13310" width="9.140625" style="26"/>
    <col min="13311" max="13311" width="37.7109375" style="26" customWidth="1"/>
    <col min="13312" max="13312" width="12.5703125" style="26" customWidth="1"/>
    <col min="13313" max="13313" width="14.5703125" style="26" customWidth="1"/>
    <col min="13314" max="13314" width="14.28515625" style="26" customWidth="1"/>
    <col min="13315" max="13316" width="14.7109375" style="26" customWidth="1"/>
    <col min="13317" max="13317" width="12" style="26" customWidth="1"/>
    <col min="13318" max="13318" width="3.28515625" style="26" customWidth="1"/>
    <col min="13319" max="13319" width="16.5703125" style="26" customWidth="1"/>
    <col min="13320" max="13320" width="13.42578125" style="26" customWidth="1"/>
    <col min="13321" max="13321" width="15.85546875" style="26" customWidth="1"/>
    <col min="13322" max="13322" width="15.5703125" style="26" customWidth="1"/>
    <col min="13323" max="13323" width="15.7109375" style="26" customWidth="1"/>
    <col min="13324" max="13324" width="16.28515625" style="26" customWidth="1"/>
    <col min="13325" max="13325" width="15.28515625" style="26" customWidth="1"/>
    <col min="13326" max="13326" width="11.7109375" style="26" customWidth="1"/>
    <col min="13327" max="13566" width="9.140625" style="26"/>
    <col min="13567" max="13567" width="37.7109375" style="26" customWidth="1"/>
    <col min="13568" max="13568" width="12.5703125" style="26" customWidth="1"/>
    <col min="13569" max="13569" width="14.5703125" style="26" customWidth="1"/>
    <col min="13570" max="13570" width="14.28515625" style="26" customWidth="1"/>
    <col min="13571" max="13572" width="14.7109375" style="26" customWidth="1"/>
    <col min="13573" max="13573" width="12" style="26" customWidth="1"/>
    <col min="13574" max="13574" width="3.28515625" style="26" customWidth="1"/>
    <col min="13575" max="13575" width="16.5703125" style="26" customWidth="1"/>
    <col min="13576" max="13576" width="13.42578125" style="26" customWidth="1"/>
    <col min="13577" max="13577" width="15.85546875" style="26" customWidth="1"/>
    <col min="13578" max="13578" width="15.5703125" style="26" customWidth="1"/>
    <col min="13579" max="13579" width="15.7109375" style="26" customWidth="1"/>
    <col min="13580" max="13580" width="16.28515625" style="26" customWidth="1"/>
    <col min="13581" max="13581" width="15.28515625" style="26" customWidth="1"/>
    <col min="13582" max="13582" width="11.7109375" style="26" customWidth="1"/>
    <col min="13583" max="13822" width="9.140625" style="26"/>
    <col min="13823" max="13823" width="37.7109375" style="26" customWidth="1"/>
    <col min="13824" max="13824" width="12.5703125" style="26" customWidth="1"/>
    <col min="13825" max="13825" width="14.5703125" style="26" customWidth="1"/>
    <col min="13826" max="13826" width="14.28515625" style="26" customWidth="1"/>
    <col min="13827" max="13828" width="14.7109375" style="26" customWidth="1"/>
    <col min="13829" max="13829" width="12" style="26" customWidth="1"/>
    <col min="13830" max="13830" width="3.28515625" style="26" customWidth="1"/>
    <col min="13831" max="13831" width="16.5703125" style="26" customWidth="1"/>
    <col min="13832" max="13832" width="13.42578125" style="26" customWidth="1"/>
    <col min="13833" max="13833" width="15.85546875" style="26" customWidth="1"/>
    <col min="13834" max="13834" width="15.5703125" style="26" customWidth="1"/>
    <col min="13835" max="13835" width="15.7109375" style="26" customWidth="1"/>
    <col min="13836" max="13836" width="16.28515625" style="26" customWidth="1"/>
    <col min="13837" max="13837" width="15.28515625" style="26" customWidth="1"/>
    <col min="13838" max="13838" width="11.7109375" style="26" customWidth="1"/>
    <col min="13839" max="14078" width="9.140625" style="26"/>
    <col min="14079" max="14079" width="37.7109375" style="26" customWidth="1"/>
    <col min="14080" max="14080" width="12.5703125" style="26" customWidth="1"/>
    <col min="14081" max="14081" width="14.5703125" style="26" customWidth="1"/>
    <col min="14082" max="14082" width="14.28515625" style="26" customWidth="1"/>
    <col min="14083" max="14084" width="14.7109375" style="26" customWidth="1"/>
    <col min="14085" max="14085" width="12" style="26" customWidth="1"/>
    <col min="14086" max="14086" width="3.28515625" style="26" customWidth="1"/>
    <col min="14087" max="14087" width="16.5703125" style="26" customWidth="1"/>
    <col min="14088" max="14088" width="13.42578125" style="26" customWidth="1"/>
    <col min="14089" max="14089" width="15.85546875" style="26" customWidth="1"/>
    <col min="14090" max="14090" width="15.5703125" style="26" customWidth="1"/>
    <col min="14091" max="14091" width="15.7109375" style="26" customWidth="1"/>
    <col min="14092" max="14092" width="16.28515625" style="26" customWidth="1"/>
    <col min="14093" max="14093" width="15.28515625" style="26" customWidth="1"/>
    <col min="14094" max="14094" width="11.7109375" style="26" customWidth="1"/>
    <col min="14095" max="14334" width="9.140625" style="26"/>
    <col min="14335" max="14335" width="37.7109375" style="26" customWidth="1"/>
    <col min="14336" max="14336" width="12.5703125" style="26" customWidth="1"/>
    <col min="14337" max="14337" width="14.5703125" style="26" customWidth="1"/>
    <col min="14338" max="14338" width="14.28515625" style="26" customWidth="1"/>
    <col min="14339" max="14340" width="14.7109375" style="26" customWidth="1"/>
    <col min="14341" max="14341" width="12" style="26" customWidth="1"/>
    <col min="14342" max="14342" width="3.28515625" style="26" customWidth="1"/>
    <col min="14343" max="14343" width="16.5703125" style="26" customWidth="1"/>
    <col min="14344" max="14344" width="13.42578125" style="26" customWidth="1"/>
    <col min="14345" max="14345" width="15.85546875" style="26" customWidth="1"/>
    <col min="14346" max="14346" width="15.5703125" style="26" customWidth="1"/>
    <col min="14347" max="14347" width="15.7109375" style="26" customWidth="1"/>
    <col min="14348" max="14348" width="16.28515625" style="26" customWidth="1"/>
    <col min="14349" max="14349" width="15.28515625" style="26" customWidth="1"/>
    <col min="14350" max="14350" width="11.7109375" style="26" customWidth="1"/>
    <col min="14351" max="14590" width="9.140625" style="26"/>
    <col min="14591" max="14591" width="37.7109375" style="26" customWidth="1"/>
    <col min="14592" max="14592" width="12.5703125" style="26" customWidth="1"/>
    <col min="14593" max="14593" width="14.5703125" style="26" customWidth="1"/>
    <col min="14594" max="14594" width="14.28515625" style="26" customWidth="1"/>
    <col min="14595" max="14596" width="14.7109375" style="26" customWidth="1"/>
    <col min="14597" max="14597" width="12" style="26" customWidth="1"/>
    <col min="14598" max="14598" width="3.28515625" style="26" customWidth="1"/>
    <col min="14599" max="14599" width="16.5703125" style="26" customWidth="1"/>
    <col min="14600" max="14600" width="13.42578125" style="26" customWidth="1"/>
    <col min="14601" max="14601" width="15.85546875" style="26" customWidth="1"/>
    <col min="14602" max="14602" width="15.5703125" style="26" customWidth="1"/>
    <col min="14603" max="14603" width="15.7109375" style="26" customWidth="1"/>
    <col min="14604" max="14604" width="16.28515625" style="26" customWidth="1"/>
    <col min="14605" max="14605" width="15.28515625" style="26" customWidth="1"/>
    <col min="14606" max="14606" width="11.7109375" style="26" customWidth="1"/>
    <col min="14607" max="14846" width="9.140625" style="26"/>
    <col min="14847" max="14847" width="37.7109375" style="26" customWidth="1"/>
    <col min="14848" max="14848" width="12.5703125" style="26" customWidth="1"/>
    <col min="14849" max="14849" width="14.5703125" style="26" customWidth="1"/>
    <col min="14850" max="14850" width="14.28515625" style="26" customWidth="1"/>
    <col min="14851" max="14852" width="14.7109375" style="26" customWidth="1"/>
    <col min="14853" max="14853" width="12" style="26" customWidth="1"/>
    <col min="14854" max="14854" width="3.28515625" style="26" customWidth="1"/>
    <col min="14855" max="14855" width="16.5703125" style="26" customWidth="1"/>
    <col min="14856" max="14856" width="13.42578125" style="26" customWidth="1"/>
    <col min="14857" max="14857" width="15.85546875" style="26" customWidth="1"/>
    <col min="14858" max="14858" width="15.5703125" style="26" customWidth="1"/>
    <col min="14859" max="14859" width="15.7109375" style="26" customWidth="1"/>
    <col min="14860" max="14860" width="16.28515625" style="26" customWidth="1"/>
    <col min="14861" max="14861" width="15.28515625" style="26" customWidth="1"/>
    <col min="14862" max="14862" width="11.7109375" style="26" customWidth="1"/>
    <col min="14863" max="15102" width="9.140625" style="26"/>
    <col min="15103" max="15103" width="37.7109375" style="26" customWidth="1"/>
    <col min="15104" max="15104" width="12.5703125" style="26" customWidth="1"/>
    <col min="15105" max="15105" width="14.5703125" style="26" customWidth="1"/>
    <col min="15106" max="15106" width="14.28515625" style="26" customWidth="1"/>
    <col min="15107" max="15108" width="14.7109375" style="26" customWidth="1"/>
    <col min="15109" max="15109" width="12" style="26" customWidth="1"/>
    <col min="15110" max="15110" width="3.28515625" style="26" customWidth="1"/>
    <col min="15111" max="15111" width="16.5703125" style="26" customWidth="1"/>
    <col min="15112" max="15112" width="13.42578125" style="26" customWidth="1"/>
    <col min="15113" max="15113" width="15.85546875" style="26" customWidth="1"/>
    <col min="15114" max="15114" width="15.5703125" style="26" customWidth="1"/>
    <col min="15115" max="15115" width="15.7109375" style="26" customWidth="1"/>
    <col min="15116" max="15116" width="16.28515625" style="26" customWidth="1"/>
    <col min="15117" max="15117" width="15.28515625" style="26" customWidth="1"/>
    <col min="15118" max="15118" width="11.7109375" style="26" customWidth="1"/>
    <col min="15119" max="15358" width="9.140625" style="26"/>
    <col min="15359" max="15359" width="37.7109375" style="26" customWidth="1"/>
    <col min="15360" max="15360" width="12.5703125" style="26" customWidth="1"/>
    <col min="15361" max="15361" width="14.5703125" style="26" customWidth="1"/>
    <col min="15362" max="15362" width="14.28515625" style="26" customWidth="1"/>
    <col min="15363" max="15364" width="14.7109375" style="26" customWidth="1"/>
    <col min="15365" max="15365" width="12" style="26" customWidth="1"/>
    <col min="15366" max="15366" width="3.28515625" style="26" customWidth="1"/>
    <col min="15367" max="15367" width="16.5703125" style="26" customWidth="1"/>
    <col min="15368" max="15368" width="13.42578125" style="26" customWidth="1"/>
    <col min="15369" max="15369" width="15.85546875" style="26" customWidth="1"/>
    <col min="15370" max="15370" width="15.5703125" style="26" customWidth="1"/>
    <col min="15371" max="15371" width="15.7109375" style="26" customWidth="1"/>
    <col min="15372" max="15372" width="16.28515625" style="26" customWidth="1"/>
    <col min="15373" max="15373" width="15.28515625" style="26" customWidth="1"/>
    <col min="15374" max="15374" width="11.7109375" style="26" customWidth="1"/>
    <col min="15375" max="15614" width="9.140625" style="26"/>
    <col min="15615" max="15615" width="37.7109375" style="26" customWidth="1"/>
    <col min="15616" max="15616" width="12.5703125" style="26" customWidth="1"/>
    <col min="15617" max="15617" width="14.5703125" style="26" customWidth="1"/>
    <col min="15618" max="15618" width="14.28515625" style="26" customWidth="1"/>
    <col min="15619" max="15620" width="14.7109375" style="26" customWidth="1"/>
    <col min="15621" max="15621" width="12" style="26" customWidth="1"/>
    <col min="15622" max="15622" width="3.28515625" style="26" customWidth="1"/>
    <col min="15623" max="15623" width="16.5703125" style="26" customWidth="1"/>
    <col min="15624" max="15624" width="13.42578125" style="26" customWidth="1"/>
    <col min="15625" max="15625" width="15.85546875" style="26" customWidth="1"/>
    <col min="15626" max="15626" width="15.5703125" style="26" customWidth="1"/>
    <col min="15627" max="15627" width="15.7109375" style="26" customWidth="1"/>
    <col min="15628" max="15628" width="16.28515625" style="26" customWidth="1"/>
    <col min="15629" max="15629" width="15.28515625" style="26" customWidth="1"/>
    <col min="15630" max="15630" width="11.7109375" style="26" customWidth="1"/>
    <col min="15631" max="15870" width="9.140625" style="26"/>
    <col min="15871" max="15871" width="37.7109375" style="26" customWidth="1"/>
    <col min="15872" max="15872" width="12.5703125" style="26" customWidth="1"/>
    <col min="15873" max="15873" width="14.5703125" style="26" customWidth="1"/>
    <col min="15874" max="15874" width="14.28515625" style="26" customWidth="1"/>
    <col min="15875" max="15876" width="14.7109375" style="26" customWidth="1"/>
    <col min="15877" max="15877" width="12" style="26" customWidth="1"/>
    <col min="15878" max="15878" width="3.28515625" style="26" customWidth="1"/>
    <col min="15879" max="15879" width="16.5703125" style="26" customWidth="1"/>
    <col min="15880" max="15880" width="13.42578125" style="26" customWidth="1"/>
    <col min="15881" max="15881" width="15.85546875" style="26" customWidth="1"/>
    <col min="15882" max="15882" width="15.5703125" style="26" customWidth="1"/>
    <col min="15883" max="15883" width="15.7109375" style="26" customWidth="1"/>
    <col min="15884" max="15884" width="16.28515625" style="26" customWidth="1"/>
    <col min="15885" max="15885" width="15.28515625" style="26" customWidth="1"/>
    <col min="15886" max="15886" width="11.7109375" style="26" customWidth="1"/>
    <col min="15887" max="16126" width="9.140625" style="26"/>
    <col min="16127" max="16127" width="37.7109375" style="26" customWidth="1"/>
    <col min="16128" max="16128" width="12.5703125" style="26" customWidth="1"/>
    <col min="16129" max="16129" width="14.5703125" style="26" customWidth="1"/>
    <col min="16130" max="16130" width="14.28515625" style="26" customWidth="1"/>
    <col min="16131" max="16132" width="14.7109375" style="26" customWidth="1"/>
    <col min="16133" max="16133" width="12" style="26" customWidth="1"/>
    <col min="16134" max="16134" width="3.28515625" style="26" customWidth="1"/>
    <col min="16135" max="16135" width="16.5703125" style="26" customWidth="1"/>
    <col min="16136" max="16136" width="13.42578125" style="26" customWidth="1"/>
    <col min="16137" max="16137" width="15.85546875" style="26" customWidth="1"/>
    <col min="16138" max="16138" width="15.5703125" style="26" customWidth="1"/>
    <col min="16139" max="16139" width="15.7109375" style="26" customWidth="1"/>
    <col min="16140" max="16140" width="16.28515625" style="26" customWidth="1"/>
    <col min="16141" max="16141" width="15.28515625" style="26" customWidth="1"/>
    <col min="16142" max="16142" width="11.7109375" style="26" customWidth="1"/>
    <col min="16143" max="16384" width="9.140625" style="26"/>
  </cols>
  <sheetData>
    <row r="1" spans="1:16" ht="38.25" hidden="1" customHeight="1" x14ac:dyDescent="0.2">
      <c r="A1" s="84" t="s">
        <v>180</v>
      </c>
      <c r="B1" s="84"/>
      <c r="C1" s="84"/>
      <c r="D1" s="84"/>
      <c r="E1" s="84"/>
      <c r="F1" s="84"/>
    </row>
    <row r="2" spans="1:16" ht="49.5" customHeight="1" x14ac:dyDescent="0.2">
      <c r="A2" s="85" t="s">
        <v>181</v>
      </c>
      <c r="B2" s="85"/>
      <c r="C2" s="85"/>
      <c r="D2" s="85"/>
      <c r="E2" s="85"/>
      <c r="F2" s="86"/>
      <c r="G2" s="86"/>
      <c r="I2" s="78" t="s">
        <v>182</v>
      </c>
      <c r="J2" s="78"/>
      <c r="K2" s="78"/>
      <c r="L2" s="78"/>
      <c r="M2" s="78"/>
      <c r="N2" s="78"/>
      <c r="O2" s="87" t="s">
        <v>183</v>
      </c>
      <c r="P2" s="87"/>
    </row>
    <row r="3" spans="1:16" ht="19.5" customHeight="1" x14ac:dyDescent="0.2">
      <c r="A3" s="29"/>
      <c r="B3" s="81" t="s">
        <v>184</v>
      </c>
      <c r="C3" s="81" t="s">
        <v>185</v>
      </c>
      <c r="D3" s="88" t="s">
        <v>186</v>
      </c>
      <c r="E3" s="89"/>
      <c r="F3" s="81" t="s">
        <v>187</v>
      </c>
      <c r="G3" s="88" t="s">
        <v>188</v>
      </c>
      <c r="I3" s="78" t="s">
        <v>189</v>
      </c>
      <c r="J3" s="78" t="s">
        <v>190</v>
      </c>
      <c r="K3" s="78" t="s">
        <v>191</v>
      </c>
      <c r="L3" s="80"/>
      <c r="M3" s="78" t="s">
        <v>187</v>
      </c>
      <c r="N3" s="78" t="s">
        <v>192</v>
      </c>
      <c r="O3" s="87"/>
      <c r="P3" s="87"/>
    </row>
    <row r="4" spans="1:16" ht="19.5" customHeight="1" x14ac:dyDescent="0.2">
      <c r="A4" s="29"/>
      <c r="B4" s="82"/>
      <c r="C4" s="82"/>
      <c r="D4" s="90"/>
      <c r="E4" s="91"/>
      <c r="F4" s="82"/>
      <c r="G4" s="90"/>
      <c r="I4" s="80"/>
      <c r="J4" s="80"/>
      <c r="K4" s="80"/>
      <c r="L4" s="80"/>
      <c r="M4" s="80"/>
      <c r="N4" s="78"/>
      <c r="O4" s="87"/>
      <c r="P4" s="87"/>
    </row>
    <row r="5" spans="1:16" ht="36" customHeight="1" x14ac:dyDescent="0.2">
      <c r="A5" s="29"/>
      <c r="B5" s="82"/>
      <c r="C5" s="82"/>
      <c r="D5" s="81" t="s">
        <v>193</v>
      </c>
      <c r="E5" s="81" t="s">
        <v>194</v>
      </c>
      <c r="F5" s="82"/>
      <c r="G5" s="90"/>
      <c r="I5" s="80"/>
      <c r="J5" s="80"/>
      <c r="K5" s="80"/>
      <c r="L5" s="80"/>
      <c r="M5" s="80"/>
      <c r="N5" s="78"/>
      <c r="O5" s="87"/>
      <c r="P5" s="87"/>
    </row>
    <row r="6" spans="1:16" ht="33.75" customHeight="1" x14ac:dyDescent="0.2">
      <c r="A6" s="29"/>
      <c r="B6" s="82"/>
      <c r="C6" s="82"/>
      <c r="D6" s="82"/>
      <c r="E6" s="82"/>
      <c r="F6" s="82"/>
      <c r="G6" s="90"/>
      <c r="I6" s="80"/>
      <c r="J6" s="80"/>
      <c r="K6" s="78" t="s">
        <v>193</v>
      </c>
      <c r="L6" s="78" t="s">
        <v>194</v>
      </c>
      <c r="M6" s="80"/>
      <c r="N6" s="78"/>
      <c r="O6" s="78" t="s">
        <v>105</v>
      </c>
      <c r="P6" s="79" t="s">
        <v>195</v>
      </c>
    </row>
    <row r="7" spans="1:16" ht="13.5" customHeight="1" x14ac:dyDescent="0.2">
      <c r="A7" s="29"/>
      <c r="B7" s="83"/>
      <c r="C7" s="83"/>
      <c r="D7" s="83"/>
      <c r="E7" s="83"/>
      <c r="F7" s="83"/>
      <c r="G7" s="92"/>
      <c r="I7" s="80"/>
      <c r="J7" s="80"/>
      <c r="K7" s="78"/>
      <c r="L7" s="78"/>
      <c r="M7" s="80"/>
      <c r="N7" s="78"/>
      <c r="O7" s="78"/>
      <c r="P7" s="79"/>
    </row>
    <row r="8" spans="1:16" ht="15.75" customHeight="1" x14ac:dyDescent="0.2">
      <c r="A8" s="29"/>
      <c r="B8" s="30">
        <v>1</v>
      </c>
      <c r="C8" s="30">
        <v>2</v>
      </c>
      <c r="D8" s="31">
        <v>3</v>
      </c>
      <c r="E8" s="31">
        <v>4</v>
      </c>
      <c r="F8" s="31">
        <v>5</v>
      </c>
      <c r="G8" s="31">
        <v>6</v>
      </c>
      <c r="I8" s="31">
        <v>7</v>
      </c>
      <c r="J8" s="31">
        <v>8</v>
      </c>
      <c r="K8" s="31">
        <v>9</v>
      </c>
      <c r="L8" s="31">
        <v>10</v>
      </c>
      <c r="M8" s="31">
        <v>11</v>
      </c>
      <c r="N8" s="31">
        <v>12</v>
      </c>
      <c r="O8" s="31">
        <v>13</v>
      </c>
      <c r="P8" s="31">
        <v>14</v>
      </c>
    </row>
    <row r="9" spans="1:16" ht="46.5" customHeight="1" x14ac:dyDescent="0.2">
      <c r="A9" s="29"/>
      <c r="B9" s="32" t="s">
        <v>196</v>
      </c>
      <c r="C9" s="33" t="s">
        <v>197</v>
      </c>
      <c r="D9" s="33" t="s">
        <v>198</v>
      </c>
      <c r="E9" s="33" t="s">
        <v>197</v>
      </c>
      <c r="F9" s="34" t="s">
        <v>197</v>
      </c>
      <c r="G9" s="35" t="s">
        <v>197</v>
      </c>
      <c r="I9" s="36"/>
      <c r="J9" s="36"/>
      <c r="K9" s="36"/>
      <c r="L9" s="36"/>
      <c r="M9" s="36"/>
      <c r="N9" s="36"/>
      <c r="O9" s="36"/>
      <c r="P9" s="37"/>
    </row>
    <row r="10" spans="1:16" ht="36" customHeight="1" x14ac:dyDescent="0.2">
      <c r="A10" s="38" t="s">
        <v>2</v>
      </c>
      <c r="B10" s="39">
        <v>12901</v>
      </c>
      <c r="C10" s="39">
        <v>9680</v>
      </c>
      <c r="D10" s="39">
        <v>1666</v>
      </c>
      <c r="E10" s="39">
        <v>1555</v>
      </c>
      <c r="F10" s="39">
        <v>0</v>
      </c>
      <c r="G10" s="40">
        <v>8875</v>
      </c>
      <c r="I10" s="36">
        <f>SUM(J10:M10)</f>
        <v>8255029.379999999</v>
      </c>
      <c r="J10" s="36">
        <v>2125094.06</v>
      </c>
      <c r="K10" s="36">
        <v>2948448.63</v>
      </c>
      <c r="L10" s="36">
        <v>3181486.6899999995</v>
      </c>
      <c r="M10" s="36"/>
      <c r="N10" s="36">
        <v>6285026.0999999996</v>
      </c>
      <c r="O10" s="36">
        <v>7558014.6000000015</v>
      </c>
      <c r="P10" s="37">
        <v>16</v>
      </c>
    </row>
    <row r="11" spans="1:16" ht="36" customHeight="1" x14ac:dyDescent="0.2">
      <c r="A11" s="38" t="s">
        <v>3</v>
      </c>
      <c r="B11" s="39">
        <v>66130</v>
      </c>
      <c r="C11" s="39">
        <v>48650</v>
      </c>
      <c r="D11" s="39">
        <v>9536</v>
      </c>
      <c r="E11" s="39">
        <v>7944</v>
      </c>
      <c r="F11" s="39">
        <v>0</v>
      </c>
      <c r="G11" s="40">
        <v>45530</v>
      </c>
      <c r="I11" s="36">
        <f t="shared" ref="I11:I74" si="0">SUM(J11:M11)</f>
        <v>46814272.879999995</v>
      </c>
      <c r="J11" s="36">
        <v>11219695.810000001</v>
      </c>
      <c r="K11" s="36">
        <v>17813086.399999999</v>
      </c>
      <c r="L11" s="36">
        <v>17781490.669999998</v>
      </c>
      <c r="M11" s="36"/>
      <c r="N11" s="36">
        <v>35282006.259999998</v>
      </c>
      <c r="O11" s="36">
        <v>18276452.800000001</v>
      </c>
      <c r="P11" s="37">
        <v>31</v>
      </c>
    </row>
    <row r="12" spans="1:16" ht="36" customHeight="1" x14ac:dyDescent="0.2">
      <c r="A12" s="38" t="s">
        <v>4</v>
      </c>
      <c r="B12" s="39">
        <v>27580</v>
      </c>
      <c r="C12" s="39">
        <v>20365</v>
      </c>
      <c r="D12" s="39">
        <v>3858</v>
      </c>
      <c r="E12" s="39">
        <v>3357</v>
      </c>
      <c r="F12" s="39">
        <v>0</v>
      </c>
      <c r="G12" s="40">
        <v>18955</v>
      </c>
      <c r="I12" s="36">
        <f t="shared" si="0"/>
        <v>19625591.379999999</v>
      </c>
      <c r="J12" s="36">
        <v>4660706.0999999996</v>
      </c>
      <c r="K12" s="36">
        <v>7219077.9000000004</v>
      </c>
      <c r="L12" s="36">
        <v>7745807.379999999</v>
      </c>
      <c r="M12" s="36"/>
      <c r="N12" s="36">
        <v>13325086.35</v>
      </c>
      <c r="O12" s="36">
        <v>11356090.800000001</v>
      </c>
      <c r="P12" s="37">
        <v>17</v>
      </c>
    </row>
    <row r="13" spans="1:16" ht="36" customHeight="1" x14ac:dyDescent="0.2">
      <c r="A13" s="38" t="s">
        <v>5</v>
      </c>
      <c r="B13" s="39">
        <v>48904</v>
      </c>
      <c r="C13" s="39">
        <v>36614</v>
      </c>
      <c r="D13" s="39">
        <v>6425</v>
      </c>
      <c r="E13" s="39">
        <v>5865</v>
      </c>
      <c r="F13" s="39">
        <v>0</v>
      </c>
      <c r="G13" s="40">
        <v>33593</v>
      </c>
      <c r="I13" s="36">
        <f t="shared" si="0"/>
        <v>31315948.620000005</v>
      </c>
      <c r="J13" s="36">
        <v>7285418.6200000001</v>
      </c>
      <c r="K13" s="36">
        <v>11275355.629999999</v>
      </c>
      <c r="L13" s="36">
        <v>12755174.370000003</v>
      </c>
      <c r="M13" s="36"/>
      <c r="N13" s="36">
        <v>24829851.300000001</v>
      </c>
      <c r="O13" s="36">
        <v>18285642.799999997</v>
      </c>
      <c r="P13" s="37">
        <v>32</v>
      </c>
    </row>
    <row r="14" spans="1:16" ht="36" customHeight="1" x14ac:dyDescent="0.2">
      <c r="A14" s="38" t="s">
        <v>6</v>
      </c>
      <c r="B14" s="39">
        <v>35059</v>
      </c>
      <c r="C14" s="39">
        <v>25615</v>
      </c>
      <c r="D14" s="39">
        <v>5195</v>
      </c>
      <c r="E14" s="39">
        <v>4249</v>
      </c>
      <c r="F14" s="39">
        <v>0</v>
      </c>
      <c r="G14" s="40">
        <v>24098</v>
      </c>
      <c r="I14" s="36">
        <f t="shared" si="0"/>
        <v>24715805.140000001</v>
      </c>
      <c r="J14" s="36">
        <v>5548795.6600000001</v>
      </c>
      <c r="K14" s="36">
        <v>9865024.0999999996</v>
      </c>
      <c r="L14" s="36">
        <v>9301985.3800000008</v>
      </c>
      <c r="M14" s="36"/>
      <c r="N14" s="36">
        <v>18114804.09</v>
      </c>
      <c r="O14" s="36">
        <v>12362882.4</v>
      </c>
      <c r="P14" s="37">
        <v>21</v>
      </c>
    </row>
    <row r="15" spans="1:16" ht="36" customHeight="1" x14ac:dyDescent="0.2">
      <c r="A15" s="38" t="s">
        <v>7</v>
      </c>
      <c r="B15" s="39">
        <v>34303</v>
      </c>
      <c r="C15" s="39">
        <v>25339</v>
      </c>
      <c r="D15" s="39">
        <v>4830</v>
      </c>
      <c r="E15" s="39">
        <v>4134</v>
      </c>
      <c r="F15" s="39">
        <v>0</v>
      </c>
      <c r="G15" s="40">
        <v>23579</v>
      </c>
      <c r="I15" s="36">
        <f t="shared" si="0"/>
        <v>22718446.870000001</v>
      </c>
      <c r="J15" s="36">
        <v>4682682.47</v>
      </c>
      <c r="K15" s="36">
        <v>9026464.790000001</v>
      </c>
      <c r="L15" s="36">
        <v>9009299.6099999994</v>
      </c>
      <c r="M15" s="36"/>
      <c r="N15" s="36">
        <v>17899183.450000003</v>
      </c>
      <c r="O15" s="36">
        <v>16296585.199999997</v>
      </c>
      <c r="P15" s="37">
        <v>30</v>
      </c>
    </row>
    <row r="16" spans="1:16" ht="36" customHeight="1" x14ac:dyDescent="0.2">
      <c r="A16" s="38" t="s">
        <v>8</v>
      </c>
      <c r="B16" s="39">
        <v>37433</v>
      </c>
      <c r="C16" s="39">
        <v>27837</v>
      </c>
      <c r="D16" s="39">
        <v>5080</v>
      </c>
      <c r="E16" s="39">
        <v>4516</v>
      </c>
      <c r="F16" s="39">
        <v>0</v>
      </c>
      <c r="G16" s="40">
        <v>25730</v>
      </c>
      <c r="I16" s="36">
        <f t="shared" si="0"/>
        <v>25102510.75</v>
      </c>
      <c r="J16" s="36">
        <v>5774949.6600000001</v>
      </c>
      <c r="K16" s="36">
        <v>9289091.9199999999</v>
      </c>
      <c r="L16" s="36">
        <v>10038469.17</v>
      </c>
      <c r="M16" s="36"/>
      <c r="N16" s="36">
        <v>19485356.300000001</v>
      </c>
      <c r="O16" s="36">
        <v>15152414.4</v>
      </c>
      <c r="P16" s="37">
        <v>26</v>
      </c>
    </row>
    <row r="17" spans="1:16" ht="36" customHeight="1" x14ac:dyDescent="0.2">
      <c r="A17" s="38" t="s">
        <v>9</v>
      </c>
      <c r="B17" s="39">
        <v>2098</v>
      </c>
      <c r="C17" s="39">
        <v>1539</v>
      </c>
      <c r="D17" s="39">
        <v>242</v>
      </c>
      <c r="E17" s="39">
        <v>317</v>
      </c>
      <c r="F17" s="39">
        <v>0</v>
      </c>
      <c r="G17" s="40">
        <v>1798</v>
      </c>
      <c r="I17" s="36">
        <f t="shared" si="0"/>
        <v>1359790.36</v>
      </c>
      <c r="J17" s="36">
        <v>257808.38999999998</v>
      </c>
      <c r="K17" s="36">
        <v>387638.08999999997</v>
      </c>
      <c r="L17" s="36">
        <v>714343.88000000012</v>
      </c>
      <c r="M17" s="36"/>
      <c r="N17" s="36">
        <v>1268977.94</v>
      </c>
      <c r="O17" s="36">
        <v>1758618</v>
      </c>
      <c r="P17" s="37">
        <v>3</v>
      </c>
    </row>
    <row r="18" spans="1:16" ht="36" customHeight="1" x14ac:dyDescent="0.2">
      <c r="A18" s="38" t="s">
        <v>10</v>
      </c>
      <c r="B18" s="39">
        <v>7005</v>
      </c>
      <c r="C18" s="39">
        <v>4784</v>
      </c>
      <c r="D18" s="39">
        <v>1169</v>
      </c>
      <c r="E18" s="39">
        <v>1052</v>
      </c>
      <c r="F18" s="39">
        <v>0</v>
      </c>
      <c r="G18" s="40">
        <v>6004</v>
      </c>
      <c r="I18" s="36">
        <f t="shared" si="0"/>
        <v>5618412.4900000002</v>
      </c>
      <c r="J18" s="36">
        <v>1084279.48</v>
      </c>
      <c r="K18" s="36">
        <v>2207062.1</v>
      </c>
      <c r="L18" s="36">
        <v>2327070.91</v>
      </c>
      <c r="M18" s="36"/>
      <c r="N18" s="36">
        <v>4501752.9400000004</v>
      </c>
      <c r="O18" s="36">
        <v>4386438</v>
      </c>
      <c r="P18" s="37">
        <v>7</v>
      </c>
    </row>
    <row r="19" spans="1:16" ht="36" customHeight="1" x14ac:dyDescent="0.2">
      <c r="A19" s="38" t="s">
        <v>11</v>
      </c>
      <c r="B19" s="39">
        <v>11202</v>
      </c>
      <c r="C19" s="39">
        <v>7557</v>
      </c>
      <c r="D19" s="39">
        <v>1943</v>
      </c>
      <c r="E19" s="39">
        <v>1702</v>
      </c>
      <c r="F19" s="39">
        <v>0</v>
      </c>
      <c r="G19" s="40">
        <v>9600</v>
      </c>
      <c r="I19" s="36">
        <f t="shared" si="0"/>
        <v>9084596.1500000004</v>
      </c>
      <c r="J19" s="36">
        <v>1716206.01</v>
      </c>
      <c r="K19" s="36">
        <v>3428407.4800000004</v>
      </c>
      <c r="L19" s="36">
        <v>3939982.66</v>
      </c>
      <c r="M19" s="36"/>
      <c r="N19" s="36">
        <v>7431689.3500000006</v>
      </c>
      <c r="O19" s="36">
        <v>1172412</v>
      </c>
      <c r="P19" s="37">
        <v>2</v>
      </c>
    </row>
    <row r="20" spans="1:16" ht="36" customHeight="1" x14ac:dyDescent="0.2">
      <c r="A20" s="38" t="s">
        <v>12</v>
      </c>
      <c r="B20" s="39">
        <v>13210</v>
      </c>
      <c r="C20" s="39">
        <v>8724</v>
      </c>
      <c r="D20" s="39">
        <v>2458</v>
      </c>
      <c r="E20" s="39">
        <v>2028</v>
      </c>
      <c r="F20" s="39">
        <v>0</v>
      </c>
      <c r="G20" s="40">
        <v>11321</v>
      </c>
      <c r="I20" s="36">
        <f t="shared" si="0"/>
        <v>10803531.620000001</v>
      </c>
      <c r="J20" s="36">
        <v>1983141.2599999998</v>
      </c>
      <c r="K20" s="36">
        <v>4212002.12</v>
      </c>
      <c r="L20" s="36">
        <v>4608388.24</v>
      </c>
      <c r="M20" s="36"/>
      <c r="N20" s="36">
        <v>8645870.9800000004</v>
      </c>
      <c r="O20" s="36">
        <v>3665982.8</v>
      </c>
      <c r="P20" s="37">
        <v>5</v>
      </c>
    </row>
    <row r="21" spans="1:16" ht="36" customHeight="1" x14ac:dyDescent="0.2">
      <c r="A21" s="38" t="s">
        <v>13</v>
      </c>
      <c r="B21" s="39">
        <v>6478</v>
      </c>
      <c r="C21" s="39">
        <v>4535</v>
      </c>
      <c r="D21" s="39">
        <v>964</v>
      </c>
      <c r="E21" s="39">
        <v>979</v>
      </c>
      <c r="F21" s="39">
        <v>0</v>
      </c>
      <c r="G21" s="40">
        <v>5551</v>
      </c>
      <c r="I21" s="36">
        <f t="shared" si="0"/>
        <v>4841403.17</v>
      </c>
      <c r="J21" s="36">
        <v>1030987.95</v>
      </c>
      <c r="K21" s="36">
        <v>1698796.6099999999</v>
      </c>
      <c r="L21" s="36">
        <v>2111618.61</v>
      </c>
      <c r="M21" s="36"/>
      <c r="N21" s="36">
        <v>4161598.09</v>
      </c>
      <c r="O21" s="36">
        <v>4901895</v>
      </c>
      <c r="P21" s="37">
        <v>8</v>
      </c>
    </row>
    <row r="22" spans="1:16" ht="36" customHeight="1" x14ac:dyDescent="0.2">
      <c r="A22" s="38" t="s">
        <v>14</v>
      </c>
      <c r="B22" s="39">
        <v>5253</v>
      </c>
      <c r="C22" s="39">
        <v>3537</v>
      </c>
      <c r="D22" s="39">
        <v>916</v>
      </c>
      <c r="E22" s="39">
        <v>800</v>
      </c>
      <c r="F22" s="39">
        <v>0</v>
      </c>
      <c r="G22" s="40">
        <v>4502</v>
      </c>
      <c r="I22" s="36">
        <f t="shared" si="0"/>
        <v>4176093.4000000004</v>
      </c>
      <c r="J22" s="36">
        <v>735333.78999999992</v>
      </c>
      <c r="K22" s="36">
        <v>1664170.08</v>
      </c>
      <c r="L22" s="36">
        <v>1776589.53</v>
      </c>
      <c r="M22" s="36"/>
      <c r="N22" s="36">
        <v>3457023.25</v>
      </c>
      <c r="O22" s="36">
        <v>3739590</v>
      </c>
      <c r="P22" s="37">
        <v>6</v>
      </c>
    </row>
    <row r="23" spans="1:16" s="43" customFormat="1" ht="31.5" customHeight="1" x14ac:dyDescent="0.2">
      <c r="A23" s="41" t="s">
        <v>15</v>
      </c>
      <c r="B23" s="42">
        <f t="shared" ref="B23:G23" si="1">SUM(B17:B22)</f>
        <v>45246</v>
      </c>
      <c r="C23" s="42">
        <f t="shared" si="1"/>
        <v>30676</v>
      </c>
      <c r="D23" s="42">
        <f t="shared" si="1"/>
        <v>7692</v>
      </c>
      <c r="E23" s="42">
        <f t="shared" si="1"/>
        <v>6878</v>
      </c>
      <c r="F23" s="42">
        <f t="shared" si="1"/>
        <v>0</v>
      </c>
      <c r="G23" s="42">
        <f t="shared" si="1"/>
        <v>38776</v>
      </c>
      <c r="I23" s="44">
        <f t="shared" ref="I23:P23" si="2">I17+I18+I19+I20+I21+I22</f>
        <v>35883827.189999998</v>
      </c>
      <c r="J23" s="44">
        <f t="shared" si="2"/>
        <v>6807756.8799999999</v>
      </c>
      <c r="K23" s="44">
        <f t="shared" si="2"/>
        <v>13598076.479999999</v>
      </c>
      <c r="L23" s="44">
        <f t="shared" si="2"/>
        <v>15477993.83</v>
      </c>
      <c r="M23" s="44">
        <f t="shared" si="2"/>
        <v>0</v>
      </c>
      <c r="N23" s="44">
        <f t="shared" si="2"/>
        <v>29466912.550000001</v>
      </c>
      <c r="O23" s="44">
        <f t="shared" si="2"/>
        <v>19624935.800000001</v>
      </c>
      <c r="P23" s="45">
        <f t="shared" si="2"/>
        <v>31</v>
      </c>
    </row>
    <row r="24" spans="1:16" ht="36" customHeight="1" x14ac:dyDescent="0.2">
      <c r="A24" s="38" t="s">
        <v>16</v>
      </c>
      <c r="B24" s="39">
        <v>38829</v>
      </c>
      <c r="C24" s="39">
        <v>29296</v>
      </c>
      <c r="D24" s="39">
        <v>4882</v>
      </c>
      <c r="E24" s="39">
        <v>4651</v>
      </c>
      <c r="F24" s="39">
        <v>0</v>
      </c>
      <c r="G24" s="40">
        <v>26712</v>
      </c>
      <c r="I24" s="36">
        <f t="shared" si="0"/>
        <v>24869598.839999996</v>
      </c>
      <c r="J24" s="36">
        <v>6288311.6499999994</v>
      </c>
      <c r="K24" s="36">
        <v>8101335.6699999981</v>
      </c>
      <c r="L24" s="36">
        <v>10479951.52</v>
      </c>
      <c r="M24" s="36"/>
      <c r="N24" s="36">
        <v>19334899.400000002</v>
      </c>
      <c r="O24" s="36">
        <v>18871869</v>
      </c>
      <c r="P24" s="37">
        <v>26</v>
      </c>
    </row>
    <row r="25" spans="1:16" ht="36" customHeight="1" x14ac:dyDescent="0.2">
      <c r="A25" s="38" t="s">
        <v>17</v>
      </c>
      <c r="B25" s="39">
        <v>22381</v>
      </c>
      <c r="C25" s="39">
        <v>16903</v>
      </c>
      <c r="D25" s="39">
        <v>2788</v>
      </c>
      <c r="E25" s="39">
        <v>2690</v>
      </c>
      <c r="F25" s="39">
        <v>0</v>
      </c>
      <c r="G25" s="40">
        <v>15395</v>
      </c>
      <c r="I25" s="36">
        <f t="shared" si="0"/>
        <v>14596393.499999996</v>
      </c>
      <c r="J25" s="36">
        <v>3441315.3</v>
      </c>
      <c r="K25" s="36">
        <v>5026039.1899999995</v>
      </c>
      <c r="L25" s="36">
        <v>6129039.0099999979</v>
      </c>
      <c r="M25" s="36"/>
      <c r="N25" s="36">
        <v>11160248.300000001</v>
      </c>
      <c r="O25" s="36">
        <v>9534862</v>
      </c>
      <c r="P25" s="37">
        <v>16</v>
      </c>
    </row>
    <row r="26" spans="1:16" ht="36" customHeight="1" x14ac:dyDescent="0.2">
      <c r="A26" s="38" t="s">
        <v>18</v>
      </c>
      <c r="B26" s="39">
        <v>36259</v>
      </c>
      <c r="C26" s="39">
        <v>26044</v>
      </c>
      <c r="D26" s="39">
        <v>5843</v>
      </c>
      <c r="E26" s="39">
        <v>4372</v>
      </c>
      <c r="F26" s="39">
        <v>0</v>
      </c>
      <c r="G26" s="40">
        <v>24923</v>
      </c>
      <c r="I26" s="36">
        <f t="shared" si="0"/>
        <v>26498389.040000003</v>
      </c>
      <c r="J26" s="36">
        <v>5682395.9900000002</v>
      </c>
      <c r="K26" s="36">
        <v>11134883.02</v>
      </c>
      <c r="L26" s="36">
        <v>9681110.0300000049</v>
      </c>
      <c r="M26" s="36"/>
      <c r="N26" s="36">
        <v>18714807.120000001</v>
      </c>
      <c r="O26" s="36">
        <v>8453302</v>
      </c>
      <c r="P26" s="37">
        <v>14</v>
      </c>
    </row>
    <row r="27" spans="1:16" ht="36" customHeight="1" x14ac:dyDescent="0.2">
      <c r="A27" s="38" t="s">
        <v>19</v>
      </c>
      <c r="B27" s="39">
        <v>19835</v>
      </c>
      <c r="C27" s="39">
        <v>14830</v>
      </c>
      <c r="D27" s="39">
        <v>2601</v>
      </c>
      <c r="E27" s="39">
        <v>2404</v>
      </c>
      <c r="F27" s="39">
        <v>0</v>
      </c>
      <c r="G27" s="40">
        <v>13633</v>
      </c>
      <c r="I27" s="36">
        <f t="shared" si="0"/>
        <v>12740567.949999999</v>
      </c>
      <c r="J27" s="36">
        <v>2801028.79</v>
      </c>
      <c r="K27" s="36">
        <v>4666668.8199999994</v>
      </c>
      <c r="L27" s="36">
        <v>5272870.3400000008</v>
      </c>
      <c r="M27" s="36"/>
      <c r="N27" s="36">
        <v>10093368.82</v>
      </c>
      <c r="O27" s="36">
        <v>12975366.600000001</v>
      </c>
      <c r="P27" s="37">
        <v>19</v>
      </c>
    </row>
    <row r="28" spans="1:16" ht="36" customHeight="1" x14ac:dyDescent="0.2">
      <c r="A28" s="38" t="s">
        <v>20</v>
      </c>
      <c r="B28" s="39">
        <v>18141</v>
      </c>
      <c r="C28" s="39">
        <v>13399</v>
      </c>
      <c r="D28" s="39">
        <v>2519</v>
      </c>
      <c r="E28" s="39">
        <v>2223</v>
      </c>
      <c r="F28" s="39">
        <v>0</v>
      </c>
      <c r="G28" s="40">
        <v>12470</v>
      </c>
      <c r="I28" s="36">
        <f t="shared" si="0"/>
        <v>12846119.560000002</v>
      </c>
      <c r="J28" s="36">
        <v>2940789.96</v>
      </c>
      <c r="K28" s="36">
        <v>4792591.790000001</v>
      </c>
      <c r="L28" s="36">
        <v>5112737.8100000005</v>
      </c>
      <c r="M28" s="36"/>
      <c r="N28" s="36">
        <v>9183850.3800000008</v>
      </c>
      <c r="O28" s="36">
        <v>10351589.400000002</v>
      </c>
      <c r="P28" s="37">
        <v>18</v>
      </c>
    </row>
    <row r="29" spans="1:16" ht="36" customHeight="1" x14ac:dyDescent="0.2">
      <c r="A29" s="38" t="s">
        <v>21</v>
      </c>
      <c r="B29" s="39">
        <v>33659</v>
      </c>
      <c r="C29" s="39">
        <v>25211</v>
      </c>
      <c r="D29" s="39">
        <v>4371</v>
      </c>
      <c r="E29" s="39">
        <v>4077</v>
      </c>
      <c r="F29" s="39">
        <v>0</v>
      </c>
      <c r="G29" s="40">
        <v>23136</v>
      </c>
      <c r="I29" s="36">
        <f t="shared" si="0"/>
        <v>21868971.020000003</v>
      </c>
      <c r="J29" s="36">
        <v>5339855.0600000005</v>
      </c>
      <c r="K29" s="36">
        <v>7744298.75</v>
      </c>
      <c r="L29" s="36">
        <v>8784817.2100000028</v>
      </c>
      <c r="M29" s="36"/>
      <c r="N29" s="36">
        <v>17727115.739999998</v>
      </c>
      <c r="O29" s="36">
        <v>8026979.4000000004</v>
      </c>
      <c r="P29" s="37">
        <v>13</v>
      </c>
    </row>
    <row r="30" spans="1:16" ht="36" customHeight="1" x14ac:dyDescent="0.2">
      <c r="A30" s="38" t="s">
        <v>22</v>
      </c>
      <c r="B30" s="39">
        <v>17929</v>
      </c>
      <c r="C30" s="39">
        <v>13653</v>
      </c>
      <c r="D30" s="39">
        <v>2085</v>
      </c>
      <c r="E30" s="39">
        <v>2191</v>
      </c>
      <c r="F30" s="39">
        <v>0</v>
      </c>
      <c r="G30" s="40">
        <v>12323</v>
      </c>
      <c r="I30" s="36">
        <f t="shared" si="0"/>
        <v>11360160.719999999</v>
      </c>
      <c r="J30" s="36">
        <v>2598530.7399999998</v>
      </c>
      <c r="K30" s="36">
        <v>3738650.02</v>
      </c>
      <c r="L30" s="36">
        <v>5022979.959999999</v>
      </c>
      <c r="M30" s="36"/>
      <c r="N30" s="36">
        <v>9313797.9500000011</v>
      </c>
      <c r="O30" s="36">
        <v>8089642.7999999998</v>
      </c>
      <c r="P30" s="37">
        <v>14</v>
      </c>
    </row>
    <row r="31" spans="1:16" ht="36" customHeight="1" x14ac:dyDescent="0.2">
      <c r="A31" s="38" t="s">
        <v>23</v>
      </c>
      <c r="B31" s="39">
        <v>25320</v>
      </c>
      <c r="C31" s="39">
        <v>18500</v>
      </c>
      <c r="D31" s="39">
        <v>3719</v>
      </c>
      <c r="E31" s="39">
        <v>3101</v>
      </c>
      <c r="F31" s="39">
        <v>0</v>
      </c>
      <c r="G31" s="40">
        <v>17404</v>
      </c>
      <c r="I31" s="36">
        <f t="shared" si="0"/>
        <v>17485041.219999999</v>
      </c>
      <c r="J31" s="36">
        <v>3914782.8499999996</v>
      </c>
      <c r="K31" s="36">
        <v>6703447.5</v>
      </c>
      <c r="L31" s="36">
        <v>6866810.870000001</v>
      </c>
      <c r="M31" s="36"/>
      <c r="N31" s="36">
        <v>12365774.76</v>
      </c>
      <c r="O31" s="36">
        <v>13296553</v>
      </c>
      <c r="P31" s="37">
        <v>19</v>
      </c>
    </row>
    <row r="32" spans="1:16" ht="36" customHeight="1" x14ac:dyDescent="0.2">
      <c r="A32" s="38" t="s">
        <v>24</v>
      </c>
      <c r="B32" s="39">
        <v>22860</v>
      </c>
      <c r="C32" s="39">
        <v>16946</v>
      </c>
      <c r="D32" s="39">
        <v>3156</v>
      </c>
      <c r="E32" s="39">
        <v>2758</v>
      </c>
      <c r="F32" s="39">
        <v>0</v>
      </c>
      <c r="G32" s="40">
        <v>15713</v>
      </c>
      <c r="I32" s="36">
        <f t="shared" si="0"/>
        <v>15253997.48</v>
      </c>
      <c r="J32" s="36">
        <v>3436793.8</v>
      </c>
      <c r="K32" s="36">
        <v>5914237.5499999998</v>
      </c>
      <c r="L32" s="36">
        <v>5902966.1300000008</v>
      </c>
      <c r="M32" s="36"/>
      <c r="N32" s="36">
        <v>11198633.48</v>
      </c>
      <c r="O32" s="36">
        <v>18144115.599999994</v>
      </c>
      <c r="P32" s="37">
        <v>39</v>
      </c>
    </row>
    <row r="33" spans="1:16" ht="36" customHeight="1" x14ac:dyDescent="0.2">
      <c r="A33" s="38" t="s">
        <v>25</v>
      </c>
      <c r="B33" s="39">
        <v>24350</v>
      </c>
      <c r="C33" s="39">
        <v>17918</v>
      </c>
      <c r="D33" s="39">
        <v>3487</v>
      </c>
      <c r="E33" s="39">
        <v>2945</v>
      </c>
      <c r="F33" s="39">
        <v>0</v>
      </c>
      <c r="G33" s="40">
        <v>16738</v>
      </c>
      <c r="I33" s="36">
        <f t="shared" si="0"/>
        <v>16695413.98</v>
      </c>
      <c r="J33" s="36">
        <v>3943503.61</v>
      </c>
      <c r="K33" s="36">
        <v>6330725.2800000003</v>
      </c>
      <c r="L33" s="36">
        <v>6421185.0900000008</v>
      </c>
      <c r="M33" s="36"/>
      <c r="N33" s="36">
        <v>12319011.24</v>
      </c>
      <c r="O33" s="36">
        <v>9389403</v>
      </c>
      <c r="P33" s="37">
        <v>16</v>
      </c>
    </row>
    <row r="34" spans="1:16" ht="36" customHeight="1" x14ac:dyDescent="0.2">
      <c r="A34" s="38" t="s">
        <v>26</v>
      </c>
      <c r="B34" s="39">
        <v>55770</v>
      </c>
      <c r="C34" s="39">
        <v>40118</v>
      </c>
      <c r="D34" s="39">
        <v>8844</v>
      </c>
      <c r="E34" s="39">
        <v>6808</v>
      </c>
      <c r="F34" s="39">
        <v>0</v>
      </c>
      <c r="G34" s="40">
        <v>38297</v>
      </c>
      <c r="I34" s="36">
        <f t="shared" si="0"/>
        <v>40036111.370000005</v>
      </c>
      <c r="J34" s="36">
        <v>8154773.1600000001</v>
      </c>
      <c r="K34" s="36">
        <v>16565822.090000004</v>
      </c>
      <c r="L34" s="36">
        <v>15315516.120000001</v>
      </c>
      <c r="M34" s="36"/>
      <c r="N34" s="36">
        <v>28866082.420000002</v>
      </c>
      <c r="O34" s="36">
        <v>11763400</v>
      </c>
      <c r="P34" s="37">
        <v>19</v>
      </c>
    </row>
    <row r="35" spans="1:16" ht="36" customHeight="1" x14ac:dyDescent="0.2">
      <c r="A35" s="38" t="s">
        <v>27</v>
      </c>
      <c r="B35" s="39">
        <v>34522</v>
      </c>
      <c r="C35" s="39">
        <v>25482</v>
      </c>
      <c r="D35" s="39">
        <v>4839</v>
      </c>
      <c r="E35" s="39">
        <v>4201</v>
      </c>
      <c r="F35" s="39">
        <v>0</v>
      </c>
      <c r="G35" s="40">
        <v>23729</v>
      </c>
      <c r="I35" s="36">
        <f t="shared" si="0"/>
        <v>23537397.140000004</v>
      </c>
      <c r="J35" s="36">
        <v>5074411.4700000007</v>
      </c>
      <c r="K35" s="36">
        <v>8953563.3100000005</v>
      </c>
      <c r="L35" s="36">
        <v>9509422.3600000031</v>
      </c>
      <c r="M35" s="36"/>
      <c r="N35" s="36">
        <v>17366525.439999998</v>
      </c>
      <c r="O35" s="36">
        <v>16296526.800000001</v>
      </c>
      <c r="P35" s="37">
        <v>28</v>
      </c>
    </row>
    <row r="36" spans="1:16" ht="36" customHeight="1" x14ac:dyDescent="0.2">
      <c r="A36" s="38" t="s">
        <v>28</v>
      </c>
      <c r="B36" s="39">
        <v>59139</v>
      </c>
      <c r="C36" s="39">
        <v>42306</v>
      </c>
      <c r="D36" s="39">
        <v>9717</v>
      </c>
      <c r="E36" s="39">
        <v>7116</v>
      </c>
      <c r="F36" s="39">
        <v>0</v>
      </c>
      <c r="G36" s="40">
        <v>40649</v>
      </c>
      <c r="I36" s="36">
        <f t="shared" si="0"/>
        <v>41792931.989999995</v>
      </c>
      <c r="J36" s="36">
        <v>8578591.5399999991</v>
      </c>
      <c r="K36" s="36">
        <v>17995496.289999999</v>
      </c>
      <c r="L36" s="36">
        <v>15218844.159999998</v>
      </c>
      <c r="M36" s="36"/>
      <c r="N36" s="36">
        <v>30438487.009999998</v>
      </c>
      <c r="O36" s="36">
        <v>14379484</v>
      </c>
      <c r="P36" s="37">
        <v>20</v>
      </c>
    </row>
    <row r="37" spans="1:16" ht="36" customHeight="1" x14ac:dyDescent="0.2">
      <c r="A37" s="38" t="s">
        <v>29</v>
      </c>
      <c r="B37" s="39">
        <v>30879</v>
      </c>
      <c r="C37" s="39">
        <v>22758</v>
      </c>
      <c r="D37" s="39">
        <v>4421</v>
      </c>
      <c r="E37" s="39">
        <v>3700</v>
      </c>
      <c r="F37" s="39">
        <v>0</v>
      </c>
      <c r="G37" s="40">
        <v>21226</v>
      </c>
      <c r="I37" s="36">
        <f t="shared" si="0"/>
        <v>21084139.990000002</v>
      </c>
      <c r="J37" s="36">
        <v>4807449.04</v>
      </c>
      <c r="K37" s="36">
        <v>8188709.0600000005</v>
      </c>
      <c r="L37" s="36">
        <v>8087981.8899999987</v>
      </c>
      <c r="M37" s="36"/>
      <c r="N37" s="36">
        <v>15522341.360000001</v>
      </c>
      <c r="O37" s="36">
        <v>1617120</v>
      </c>
      <c r="P37" s="37">
        <v>3</v>
      </c>
    </row>
    <row r="38" spans="1:16" s="47" customFormat="1" ht="32.25" customHeight="1" x14ac:dyDescent="0.2">
      <c r="A38" s="41" t="s">
        <v>30</v>
      </c>
      <c r="B38" s="46">
        <f t="shared" ref="B38:G38" si="3">SUM(B10:B37)-B23</f>
        <v>747429</v>
      </c>
      <c r="C38" s="46">
        <f t="shared" si="3"/>
        <v>548140</v>
      </c>
      <c r="D38" s="46">
        <f t="shared" si="3"/>
        <v>107554</v>
      </c>
      <c r="E38" s="46">
        <f t="shared" si="3"/>
        <v>91735</v>
      </c>
      <c r="F38" s="46">
        <f t="shared" si="3"/>
        <v>0</v>
      </c>
      <c r="G38" s="46">
        <f t="shared" si="3"/>
        <v>521484</v>
      </c>
      <c r="I38" s="48">
        <f>SUM(I10:I37)-I23</f>
        <v>515096666.01000005</v>
      </c>
      <c r="J38" s="48">
        <f t="shared" ref="J38:P38" si="4">SUM(J10:J37)-J23</f>
        <v>115107632.21999998</v>
      </c>
      <c r="K38" s="48">
        <f t="shared" si="4"/>
        <v>196891094.19000003</v>
      </c>
      <c r="L38" s="48">
        <f t="shared" si="4"/>
        <v>203097939.59999999</v>
      </c>
      <c r="M38" s="48">
        <f t="shared" si="4"/>
        <v>0</v>
      </c>
      <c r="N38" s="48">
        <f t="shared" si="4"/>
        <v>388293169.82000005</v>
      </c>
      <c r="O38" s="48">
        <f t="shared" si="4"/>
        <v>280103232.40000004</v>
      </c>
      <c r="P38" s="49">
        <f t="shared" si="4"/>
        <v>468</v>
      </c>
    </row>
    <row r="39" spans="1:16" ht="36" customHeight="1" x14ac:dyDescent="0.2">
      <c r="A39" s="38" t="s">
        <v>178</v>
      </c>
      <c r="B39" s="39">
        <v>395787</v>
      </c>
      <c r="C39" s="39">
        <v>395787</v>
      </c>
      <c r="D39" s="39">
        <v>0</v>
      </c>
      <c r="E39" s="39">
        <v>0</v>
      </c>
      <c r="F39" s="39">
        <v>0</v>
      </c>
      <c r="G39" s="40">
        <v>62340</v>
      </c>
      <c r="I39" s="36">
        <f t="shared" si="0"/>
        <v>136546800.60000002</v>
      </c>
      <c r="J39" s="36">
        <v>136546800.60000002</v>
      </c>
      <c r="K39" s="36"/>
      <c r="L39" s="36"/>
      <c r="M39" s="36"/>
      <c r="N39" s="36">
        <v>49923305.060000002</v>
      </c>
      <c r="O39" s="36"/>
      <c r="P39" s="37"/>
    </row>
    <row r="40" spans="1:16" ht="36" customHeight="1" x14ac:dyDescent="0.2">
      <c r="A40" s="38" t="s">
        <v>31</v>
      </c>
      <c r="B40" s="39">
        <v>33729</v>
      </c>
      <c r="C40" s="39">
        <v>19904</v>
      </c>
      <c r="D40" s="39">
        <v>4286</v>
      </c>
      <c r="E40" s="39">
        <v>9539</v>
      </c>
      <c r="F40" s="39">
        <v>0</v>
      </c>
      <c r="G40" s="40">
        <v>66542</v>
      </c>
      <c r="I40" s="36">
        <f t="shared" si="0"/>
        <v>28549396.560000002</v>
      </c>
      <c r="J40" s="36">
        <v>3530438.98</v>
      </c>
      <c r="K40" s="36">
        <v>4593614.47</v>
      </c>
      <c r="L40" s="36">
        <v>20425343.110000003</v>
      </c>
      <c r="M40" s="36"/>
      <c r="N40" s="36">
        <v>51206617.539999999</v>
      </c>
      <c r="O40" s="36">
        <v>1618200</v>
      </c>
      <c r="P40" s="37">
        <v>1</v>
      </c>
    </row>
    <row r="41" spans="1:16" ht="36" customHeight="1" x14ac:dyDescent="0.2">
      <c r="A41" s="38" t="s">
        <v>32</v>
      </c>
      <c r="B41" s="39">
        <v>226111</v>
      </c>
      <c r="C41" s="39">
        <v>196595</v>
      </c>
      <c r="D41" s="39">
        <v>29267</v>
      </c>
      <c r="E41" s="39">
        <v>249</v>
      </c>
      <c r="F41" s="39">
        <v>0</v>
      </c>
      <c r="G41" s="40">
        <v>102644</v>
      </c>
      <c r="I41" s="36">
        <f t="shared" si="0"/>
        <v>118124490.08000001</v>
      </c>
      <c r="J41" s="36">
        <v>49300618.25</v>
      </c>
      <c r="K41" s="36">
        <v>67146657.63000001</v>
      </c>
      <c r="L41" s="36">
        <v>1677214.1999999997</v>
      </c>
      <c r="M41" s="36"/>
      <c r="N41" s="36">
        <v>89779096.859999999</v>
      </c>
      <c r="O41" s="36"/>
      <c r="P41" s="37"/>
    </row>
    <row r="42" spans="1:16" ht="36" customHeight="1" x14ac:dyDescent="0.2">
      <c r="A42" s="38" t="s">
        <v>33</v>
      </c>
      <c r="B42" s="39">
        <v>69145</v>
      </c>
      <c r="C42" s="39">
        <v>59448</v>
      </c>
      <c r="D42" s="39">
        <v>3006</v>
      </c>
      <c r="E42" s="39">
        <v>6691</v>
      </c>
      <c r="F42" s="39">
        <v>0</v>
      </c>
      <c r="G42" s="40">
        <v>122727</v>
      </c>
      <c r="I42" s="36">
        <f t="shared" si="0"/>
        <v>35727084.840000004</v>
      </c>
      <c r="J42" s="36">
        <v>18548709.300000001</v>
      </c>
      <c r="K42" s="36">
        <v>3174087.7599999993</v>
      </c>
      <c r="L42" s="36">
        <v>14004287.780000001</v>
      </c>
      <c r="M42" s="36"/>
      <c r="N42" s="36">
        <v>88946049.320000008</v>
      </c>
      <c r="O42" s="36">
        <v>1409056</v>
      </c>
      <c r="P42" s="37">
        <v>1</v>
      </c>
    </row>
    <row r="43" spans="1:16" ht="36" customHeight="1" x14ac:dyDescent="0.2">
      <c r="A43" s="38" t="s">
        <v>34</v>
      </c>
      <c r="B43" s="39">
        <v>31517</v>
      </c>
      <c r="C43" s="39">
        <v>18226</v>
      </c>
      <c r="D43" s="39">
        <v>4120</v>
      </c>
      <c r="E43" s="39">
        <v>9171</v>
      </c>
      <c r="F43" s="39">
        <v>0</v>
      </c>
      <c r="G43" s="40">
        <v>61270</v>
      </c>
      <c r="I43" s="36">
        <f t="shared" si="0"/>
        <v>27047542.509999998</v>
      </c>
      <c r="J43" s="36">
        <v>3265063.88</v>
      </c>
      <c r="K43" s="36">
        <v>4408980.08</v>
      </c>
      <c r="L43" s="36">
        <v>19373498.549999997</v>
      </c>
      <c r="M43" s="36"/>
      <c r="N43" s="36">
        <v>42504941.260000005</v>
      </c>
      <c r="O43" s="36"/>
      <c r="P43" s="37"/>
    </row>
    <row r="44" spans="1:16" ht="36" customHeight="1" x14ac:dyDescent="0.2">
      <c r="A44" s="38" t="s">
        <v>35</v>
      </c>
      <c r="B44" s="39">
        <v>649429</v>
      </c>
      <c r="C44" s="39">
        <v>565294</v>
      </c>
      <c r="D44" s="39">
        <v>82540</v>
      </c>
      <c r="E44" s="39">
        <v>1595</v>
      </c>
      <c r="F44" s="39">
        <v>0</v>
      </c>
      <c r="G44" s="40">
        <v>176327</v>
      </c>
      <c r="I44" s="36">
        <f t="shared" si="0"/>
        <v>330742962.31999999</v>
      </c>
      <c r="J44" s="36">
        <v>128102186.36000001</v>
      </c>
      <c r="K44" s="36">
        <v>191897174.95999998</v>
      </c>
      <c r="L44" s="36">
        <v>10743600.999999998</v>
      </c>
      <c r="M44" s="36"/>
      <c r="N44" s="36">
        <v>143527659.82999998</v>
      </c>
      <c r="O44" s="36"/>
      <c r="P44" s="37"/>
    </row>
    <row r="45" spans="1:16" ht="36" customHeight="1" x14ac:dyDescent="0.2">
      <c r="A45" s="38" t="s">
        <v>36</v>
      </c>
      <c r="B45" s="39">
        <v>107061</v>
      </c>
      <c r="C45" s="39">
        <v>73923</v>
      </c>
      <c r="D45" s="39">
        <v>18408</v>
      </c>
      <c r="E45" s="39">
        <v>14730</v>
      </c>
      <c r="F45" s="39">
        <v>0</v>
      </c>
      <c r="G45" s="40">
        <v>113083</v>
      </c>
      <c r="I45" s="36">
        <f t="shared" si="0"/>
        <v>82167100.789999992</v>
      </c>
      <c r="J45" s="36">
        <v>17061281.390000001</v>
      </c>
      <c r="K45" s="36">
        <v>33716417.710000001</v>
      </c>
      <c r="L45" s="36">
        <v>31389401.689999998</v>
      </c>
      <c r="M45" s="36"/>
      <c r="N45" s="36">
        <v>87429715.829999998</v>
      </c>
      <c r="O45" s="36"/>
      <c r="P45" s="37"/>
    </row>
    <row r="46" spans="1:16" ht="36" customHeight="1" x14ac:dyDescent="0.2">
      <c r="A46" s="38" t="s">
        <v>37</v>
      </c>
      <c r="B46" s="39">
        <v>42547</v>
      </c>
      <c r="C46" s="39">
        <v>27312</v>
      </c>
      <c r="D46" s="39">
        <v>4723</v>
      </c>
      <c r="E46" s="39">
        <v>10512</v>
      </c>
      <c r="F46" s="39">
        <v>0</v>
      </c>
      <c r="G46" s="40">
        <v>77850</v>
      </c>
      <c r="I46" s="36">
        <f t="shared" si="0"/>
        <v>32983174.73</v>
      </c>
      <c r="J46" s="36">
        <v>5179103.24</v>
      </c>
      <c r="K46" s="36">
        <v>4944076.05</v>
      </c>
      <c r="L46" s="36">
        <v>22859995.440000001</v>
      </c>
      <c r="M46" s="36"/>
      <c r="N46" s="36">
        <v>56833895.5</v>
      </c>
      <c r="O46" s="36">
        <v>2975530</v>
      </c>
      <c r="P46" s="37">
        <v>4</v>
      </c>
    </row>
    <row r="47" spans="1:16" ht="36" customHeight="1" x14ac:dyDescent="0.2">
      <c r="A47" s="38" t="s">
        <v>38</v>
      </c>
      <c r="B47" s="39">
        <v>96919</v>
      </c>
      <c r="C47" s="39">
        <v>78812</v>
      </c>
      <c r="D47" s="39">
        <v>5613</v>
      </c>
      <c r="E47" s="39">
        <v>12494</v>
      </c>
      <c r="F47" s="39">
        <v>0</v>
      </c>
      <c r="G47" s="40">
        <v>121440</v>
      </c>
      <c r="I47" s="36">
        <f t="shared" si="0"/>
        <v>49741336.089999989</v>
      </c>
      <c r="J47" s="36">
        <v>17399739.059999999</v>
      </c>
      <c r="K47" s="36">
        <v>5873084.5999999987</v>
      </c>
      <c r="L47" s="36">
        <v>26468512.429999996</v>
      </c>
      <c r="M47" s="36"/>
      <c r="N47" s="36">
        <v>91228913.979999989</v>
      </c>
      <c r="O47" s="36"/>
      <c r="P47" s="37"/>
    </row>
    <row r="48" spans="1:16" ht="36" customHeight="1" x14ac:dyDescent="0.2">
      <c r="A48" s="38" t="s">
        <v>39</v>
      </c>
      <c r="B48" s="39">
        <v>35458</v>
      </c>
      <c r="C48" s="39">
        <v>23327</v>
      </c>
      <c r="D48" s="39">
        <v>3761</v>
      </c>
      <c r="E48" s="39">
        <v>8370</v>
      </c>
      <c r="F48" s="39">
        <v>0</v>
      </c>
      <c r="G48" s="40">
        <v>60492</v>
      </c>
      <c r="I48" s="36">
        <f t="shared" si="0"/>
        <v>25249519.239999998</v>
      </c>
      <c r="J48" s="36">
        <v>4381959.09</v>
      </c>
      <c r="K48" s="36">
        <v>4326425.96</v>
      </c>
      <c r="L48" s="36">
        <v>16541134.189999998</v>
      </c>
      <c r="M48" s="36"/>
      <c r="N48" s="36">
        <v>42132496.310000002</v>
      </c>
      <c r="O48" s="36"/>
      <c r="P48" s="37"/>
    </row>
    <row r="49" spans="1:16" ht="36" customHeight="1" x14ac:dyDescent="0.2">
      <c r="A49" s="38" t="s">
        <v>40</v>
      </c>
      <c r="B49" s="39">
        <v>79801</v>
      </c>
      <c r="C49" s="39">
        <v>48330</v>
      </c>
      <c r="D49" s="39">
        <v>9756</v>
      </c>
      <c r="E49" s="39">
        <v>21715</v>
      </c>
      <c r="F49" s="39">
        <v>0</v>
      </c>
      <c r="G49" s="40">
        <v>170464</v>
      </c>
      <c r="I49" s="36">
        <f t="shared" si="0"/>
        <v>61918411.440000005</v>
      </c>
      <c r="J49" s="36">
        <v>8667222</v>
      </c>
      <c r="K49" s="36">
        <v>9704915.9199999999</v>
      </c>
      <c r="L49" s="36">
        <v>43546273.520000003</v>
      </c>
      <c r="M49" s="36"/>
      <c r="N49" s="36">
        <v>127208988.72</v>
      </c>
      <c r="O49" s="36"/>
      <c r="P49" s="37"/>
    </row>
    <row r="50" spans="1:16" ht="36" customHeight="1" x14ac:dyDescent="0.2">
      <c r="A50" s="38" t="s">
        <v>41</v>
      </c>
      <c r="B50" s="39">
        <v>70422</v>
      </c>
      <c r="C50" s="39">
        <v>52896</v>
      </c>
      <c r="D50" s="39">
        <v>5433</v>
      </c>
      <c r="E50" s="39">
        <v>12093</v>
      </c>
      <c r="F50" s="39">
        <v>0</v>
      </c>
      <c r="G50" s="40">
        <v>128409</v>
      </c>
      <c r="I50" s="36">
        <f t="shared" si="0"/>
        <v>42019889.030000001</v>
      </c>
      <c r="J50" s="36">
        <v>10874558.08</v>
      </c>
      <c r="K50" s="36">
        <v>5694887.9399999995</v>
      </c>
      <c r="L50" s="36">
        <v>25450443.009999998</v>
      </c>
      <c r="M50" s="36"/>
      <c r="N50" s="36">
        <v>103434084.05</v>
      </c>
      <c r="O50" s="36">
        <v>2869574</v>
      </c>
      <c r="P50" s="37">
        <v>3</v>
      </c>
    </row>
    <row r="51" spans="1:16" s="47" customFormat="1" ht="32.25" customHeight="1" x14ac:dyDescent="0.2">
      <c r="A51" s="41" t="s">
        <v>42</v>
      </c>
      <c r="B51" s="46">
        <f t="shared" ref="B51:G51" si="5">SUM(B39:B50)</f>
        <v>1837926</v>
      </c>
      <c r="C51" s="46">
        <f t="shared" si="5"/>
        <v>1559854</v>
      </c>
      <c r="D51" s="46">
        <f t="shared" si="5"/>
        <v>170913</v>
      </c>
      <c r="E51" s="46">
        <f t="shared" si="5"/>
        <v>107159</v>
      </c>
      <c r="F51" s="46">
        <f t="shared" si="5"/>
        <v>0</v>
      </c>
      <c r="G51" s="46">
        <f t="shared" si="5"/>
        <v>1263588</v>
      </c>
      <c r="I51" s="48">
        <f>SUM(I39:I50)</f>
        <v>970817708.23000014</v>
      </c>
      <c r="J51" s="48">
        <f t="shared" ref="J51:P51" si="6">SUM(J39:J50)</f>
        <v>402857680.22999996</v>
      </c>
      <c r="K51" s="48">
        <f t="shared" si="6"/>
        <v>335480323.07999998</v>
      </c>
      <c r="L51" s="48">
        <f t="shared" si="6"/>
        <v>232479704.91999999</v>
      </c>
      <c r="M51" s="48">
        <f t="shared" si="6"/>
        <v>0</v>
      </c>
      <c r="N51" s="48">
        <f t="shared" si="6"/>
        <v>974155764.25999999</v>
      </c>
      <c r="O51" s="48">
        <f>SUM(O39:O50)</f>
        <v>8872360</v>
      </c>
      <c r="P51" s="49">
        <f t="shared" si="6"/>
        <v>9</v>
      </c>
    </row>
    <row r="52" spans="1:16" ht="36" customHeight="1" x14ac:dyDescent="0.2">
      <c r="A52" s="38" t="s">
        <v>43</v>
      </c>
      <c r="B52" s="39">
        <v>4159</v>
      </c>
      <c r="C52" s="39">
        <v>4159</v>
      </c>
      <c r="D52" s="39">
        <v>0</v>
      </c>
      <c r="E52" s="39">
        <v>0</v>
      </c>
      <c r="F52" s="39">
        <v>0</v>
      </c>
      <c r="G52" s="40">
        <v>1009</v>
      </c>
      <c r="I52" s="36">
        <f t="shared" si="0"/>
        <v>737064.23</v>
      </c>
      <c r="J52" s="36">
        <v>737064.23</v>
      </c>
      <c r="K52" s="36"/>
      <c r="L52" s="36"/>
      <c r="M52" s="36"/>
      <c r="N52" s="36">
        <v>743977.61999999988</v>
      </c>
      <c r="O52" s="36"/>
      <c r="P52" s="37"/>
    </row>
    <row r="53" spans="1:16" ht="36" customHeight="1" x14ac:dyDescent="0.2">
      <c r="A53" s="38" t="s">
        <v>199</v>
      </c>
      <c r="B53" s="39">
        <v>9000</v>
      </c>
      <c r="C53" s="39">
        <v>9000</v>
      </c>
      <c r="D53" s="39">
        <v>0</v>
      </c>
      <c r="E53" s="39">
        <v>0</v>
      </c>
      <c r="F53" s="39">
        <v>0</v>
      </c>
      <c r="G53" s="40">
        <v>0</v>
      </c>
      <c r="I53" s="36">
        <f t="shared" si="0"/>
        <v>4263226.2</v>
      </c>
      <c r="J53" s="36">
        <v>4263226.2</v>
      </c>
      <c r="K53" s="36"/>
      <c r="L53" s="36"/>
      <c r="M53" s="36"/>
      <c r="N53" s="36"/>
      <c r="O53" s="36"/>
      <c r="P53" s="37"/>
    </row>
    <row r="54" spans="1:16" ht="36" customHeight="1" x14ac:dyDescent="0.2">
      <c r="A54" s="38" t="s">
        <v>44</v>
      </c>
      <c r="B54" s="39">
        <v>0</v>
      </c>
      <c r="C54" s="39">
        <v>0</v>
      </c>
      <c r="D54" s="39">
        <v>0</v>
      </c>
      <c r="E54" s="39">
        <v>0</v>
      </c>
      <c r="F54" s="39">
        <v>0</v>
      </c>
      <c r="G54" s="40">
        <v>0</v>
      </c>
      <c r="I54" s="36">
        <f t="shared" si="0"/>
        <v>0</v>
      </c>
      <c r="J54" s="36"/>
      <c r="K54" s="36"/>
      <c r="L54" s="36"/>
      <c r="M54" s="36"/>
      <c r="N54" s="36"/>
      <c r="O54" s="36"/>
      <c r="P54" s="37"/>
    </row>
    <row r="55" spans="1:16" ht="36" customHeight="1" x14ac:dyDescent="0.2">
      <c r="A55" s="38" t="s">
        <v>200</v>
      </c>
      <c r="B55" s="39">
        <v>0</v>
      </c>
      <c r="C55" s="39">
        <v>0</v>
      </c>
      <c r="D55" s="39">
        <v>0</v>
      </c>
      <c r="E55" s="39">
        <v>0</v>
      </c>
      <c r="F55" s="39">
        <v>0</v>
      </c>
      <c r="G55" s="40">
        <v>0</v>
      </c>
      <c r="I55" s="36">
        <f t="shared" si="0"/>
        <v>0</v>
      </c>
      <c r="J55" s="36"/>
      <c r="K55" s="36"/>
      <c r="L55" s="36"/>
      <c r="M55" s="36"/>
      <c r="N55" s="36"/>
      <c r="O55" s="36"/>
      <c r="P55" s="37"/>
    </row>
    <row r="56" spans="1:16" ht="36" customHeight="1" x14ac:dyDescent="0.2">
      <c r="A56" s="38" t="s">
        <v>45</v>
      </c>
      <c r="B56" s="39">
        <v>0</v>
      </c>
      <c r="C56" s="39">
        <v>0</v>
      </c>
      <c r="D56" s="39">
        <v>0</v>
      </c>
      <c r="E56" s="39">
        <v>0</v>
      </c>
      <c r="F56" s="39">
        <v>0</v>
      </c>
      <c r="G56" s="40">
        <v>0</v>
      </c>
      <c r="I56" s="36">
        <f t="shared" si="0"/>
        <v>0</v>
      </c>
      <c r="J56" s="36"/>
      <c r="K56" s="36"/>
      <c r="L56" s="36"/>
      <c r="M56" s="36"/>
      <c r="N56" s="36"/>
      <c r="O56" s="36"/>
      <c r="P56" s="37"/>
    </row>
    <row r="57" spans="1:16" ht="36" customHeight="1" x14ac:dyDescent="0.2">
      <c r="A57" s="38" t="s">
        <v>46</v>
      </c>
      <c r="B57" s="39">
        <v>60825</v>
      </c>
      <c r="C57" s="39">
        <v>55835</v>
      </c>
      <c r="D57" s="39">
        <v>0</v>
      </c>
      <c r="E57" s="39">
        <v>0</v>
      </c>
      <c r="F57" s="39">
        <v>4990</v>
      </c>
      <c r="G57" s="40">
        <v>3646</v>
      </c>
      <c r="I57" s="36">
        <f t="shared" si="0"/>
        <v>11133594.450000001</v>
      </c>
      <c r="J57" s="36">
        <v>10249965.250000002</v>
      </c>
      <c r="K57" s="36"/>
      <c r="L57" s="36"/>
      <c r="M57" s="36">
        <v>883629.20000000007</v>
      </c>
      <c r="N57" s="36">
        <v>2856353.08</v>
      </c>
      <c r="O57" s="36"/>
      <c r="P57" s="37"/>
    </row>
    <row r="58" spans="1:16" ht="36" customHeight="1" x14ac:dyDescent="0.2">
      <c r="A58" s="38" t="s">
        <v>48</v>
      </c>
      <c r="B58" s="39">
        <v>0</v>
      </c>
      <c r="C58" s="39">
        <v>0</v>
      </c>
      <c r="D58" s="39">
        <v>0</v>
      </c>
      <c r="E58" s="39">
        <v>0</v>
      </c>
      <c r="F58" s="39">
        <v>0</v>
      </c>
      <c r="G58" s="40">
        <v>0</v>
      </c>
      <c r="I58" s="36">
        <f t="shared" si="0"/>
        <v>0</v>
      </c>
      <c r="J58" s="36"/>
      <c r="K58" s="36"/>
      <c r="L58" s="36"/>
      <c r="M58" s="36"/>
      <c r="N58" s="36"/>
      <c r="O58" s="36"/>
      <c r="P58" s="37"/>
    </row>
    <row r="59" spans="1:16" ht="36" customHeight="1" x14ac:dyDescent="0.2">
      <c r="A59" s="38" t="s">
        <v>49</v>
      </c>
      <c r="B59" s="39">
        <v>70624</v>
      </c>
      <c r="C59" s="39">
        <v>49654</v>
      </c>
      <c r="D59" s="39">
        <v>0</v>
      </c>
      <c r="E59" s="39">
        <v>0</v>
      </c>
      <c r="F59" s="39">
        <v>20970</v>
      </c>
      <c r="G59" s="40">
        <v>38285</v>
      </c>
      <c r="I59" s="36">
        <f t="shared" si="0"/>
        <v>13144333.780000001</v>
      </c>
      <c r="J59" s="36">
        <v>9076986.7200000007</v>
      </c>
      <c r="K59" s="36"/>
      <c r="L59" s="36"/>
      <c r="M59" s="36">
        <v>4067347.06</v>
      </c>
      <c r="N59" s="36">
        <v>36543692.700000003</v>
      </c>
      <c r="O59" s="36"/>
      <c r="P59" s="37"/>
    </row>
    <row r="60" spans="1:16" ht="36" customHeight="1" x14ac:dyDescent="0.2">
      <c r="A60" s="38" t="s">
        <v>201</v>
      </c>
      <c r="B60" s="39">
        <v>0</v>
      </c>
      <c r="C60" s="39">
        <v>0</v>
      </c>
      <c r="D60" s="39">
        <v>0</v>
      </c>
      <c r="E60" s="39">
        <v>0</v>
      </c>
      <c r="F60" s="39">
        <v>0</v>
      </c>
      <c r="G60" s="40">
        <v>0</v>
      </c>
      <c r="I60" s="36">
        <f t="shared" si="0"/>
        <v>0</v>
      </c>
      <c r="J60" s="36"/>
      <c r="K60" s="36"/>
      <c r="L60" s="36"/>
      <c r="M60" s="36"/>
      <c r="N60" s="36"/>
      <c r="O60" s="36"/>
      <c r="P60" s="37"/>
    </row>
    <row r="61" spans="1:16" ht="36" customHeight="1" x14ac:dyDescent="0.2">
      <c r="A61" s="38" t="s">
        <v>50</v>
      </c>
      <c r="B61" s="39">
        <v>4862</v>
      </c>
      <c r="C61" s="39">
        <v>4862</v>
      </c>
      <c r="D61" s="39">
        <v>0</v>
      </c>
      <c r="E61" s="39">
        <v>0</v>
      </c>
      <c r="F61" s="39">
        <v>0</v>
      </c>
      <c r="G61" s="40">
        <v>548</v>
      </c>
      <c r="I61" s="36">
        <f t="shared" si="0"/>
        <v>1006440.69</v>
      </c>
      <c r="J61" s="36">
        <v>1006440.69</v>
      </c>
      <c r="K61" s="36"/>
      <c r="L61" s="36"/>
      <c r="M61" s="36"/>
      <c r="N61" s="36">
        <v>450657.80999999994</v>
      </c>
      <c r="O61" s="36"/>
      <c r="P61" s="37"/>
    </row>
    <row r="62" spans="1:16" ht="36" customHeight="1" x14ac:dyDescent="0.2">
      <c r="A62" s="38" t="s">
        <v>202</v>
      </c>
      <c r="B62" s="39">
        <v>0</v>
      </c>
      <c r="C62" s="39">
        <v>0</v>
      </c>
      <c r="D62" s="39">
        <v>0</v>
      </c>
      <c r="E62" s="39">
        <v>0</v>
      </c>
      <c r="F62" s="39">
        <v>0</v>
      </c>
      <c r="G62" s="40">
        <v>0</v>
      </c>
      <c r="I62" s="36">
        <f t="shared" si="0"/>
        <v>0</v>
      </c>
      <c r="J62" s="36"/>
      <c r="K62" s="36"/>
      <c r="L62" s="36"/>
      <c r="M62" s="36"/>
      <c r="N62" s="36"/>
      <c r="O62" s="36"/>
      <c r="P62" s="37"/>
    </row>
    <row r="63" spans="1:16" ht="36" customHeight="1" x14ac:dyDescent="0.2">
      <c r="A63" s="38" t="s">
        <v>51</v>
      </c>
      <c r="B63" s="39">
        <v>8689</v>
      </c>
      <c r="C63" s="39">
        <v>3699</v>
      </c>
      <c r="D63" s="39">
        <v>0</v>
      </c>
      <c r="E63" s="39">
        <v>0</v>
      </c>
      <c r="F63" s="39">
        <v>4990</v>
      </c>
      <c r="G63" s="40">
        <v>4862</v>
      </c>
      <c r="I63" s="36">
        <f t="shared" si="0"/>
        <v>1684160.4</v>
      </c>
      <c r="J63" s="36">
        <v>678026.70000000007</v>
      </c>
      <c r="K63" s="36"/>
      <c r="L63" s="36"/>
      <c r="M63" s="36">
        <v>1006133.7</v>
      </c>
      <c r="N63" s="36">
        <v>3558108.8400000003</v>
      </c>
      <c r="O63" s="36"/>
      <c r="P63" s="37"/>
    </row>
    <row r="64" spans="1:16" ht="36" customHeight="1" x14ac:dyDescent="0.2">
      <c r="A64" s="38" t="s">
        <v>52</v>
      </c>
      <c r="B64" s="39">
        <v>20860</v>
      </c>
      <c r="C64" s="39">
        <v>15870</v>
      </c>
      <c r="D64" s="39">
        <v>0</v>
      </c>
      <c r="E64" s="39">
        <v>0</v>
      </c>
      <c r="F64" s="39">
        <v>4990</v>
      </c>
      <c r="G64" s="40">
        <v>21513</v>
      </c>
      <c r="I64" s="36">
        <f t="shared" si="0"/>
        <v>2953532.5</v>
      </c>
      <c r="J64" s="36">
        <v>2194503.6</v>
      </c>
      <c r="K64" s="36"/>
      <c r="L64" s="36"/>
      <c r="M64" s="36">
        <v>759028.9</v>
      </c>
      <c r="N64" s="36">
        <v>16218731.57</v>
      </c>
      <c r="O64" s="36"/>
      <c r="P64" s="37"/>
    </row>
    <row r="65" spans="1:16" ht="36" customHeight="1" x14ac:dyDescent="0.2">
      <c r="A65" s="38" t="s">
        <v>53</v>
      </c>
      <c r="B65" s="39">
        <v>84407</v>
      </c>
      <c r="C65" s="39">
        <v>71414</v>
      </c>
      <c r="D65" s="39">
        <v>0</v>
      </c>
      <c r="E65" s="39">
        <v>0</v>
      </c>
      <c r="F65" s="39">
        <v>12993</v>
      </c>
      <c r="G65" s="40">
        <v>486</v>
      </c>
      <c r="I65" s="36">
        <f t="shared" si="0"/>
        <v>14698630.449999999</v>
      </c>
      <c r="J65" s="36">
        <v>12247501</v>
      </c>
      <c r="K65" s="36"/>
      <c r="L65" s="36"/>
      <c r="M65" s="36">
        <v>2451129.4500000002</v>
      </c>
      <c r="N65" s="36">
        <v>321464.7</v>
      </c>
      <c r="O65" s="36"/>
      <c r="P65" s="37"/>
    </row>
    <row r="66" spans="1:16" ht="36" customHeight="1" x14ac:dyDescent="0.2">
      <c r="A66" s="38" t="s">
        <v>54</v>
      </c>
      <c r="B66" s="39">
        <v>99158</v>
      </c>
      <c r="C66" s="39">
        <v>4011</v>
      </c>
      <c r="D66" s="39">
        <v>0</v>
      </c>
      <c r="E66" s="39">
        <v>88</v>
      </c>
      <c r="F66" s="39">
        <v>95059</v>
      </c>
      <c r="G66" s="40">
        <v>365</v>
      </c>
      <c r="I66" s="36">
        <f t="shared" si="0"/>
        <v>25461826.469999999</v>
      </c>
      <c r="J66" s="36">
        <v>1960177.9799999997</v>
      </c>
      <c r="K66" s="36"/>
      <c r="L66" s="36">
        <v>592750.39999999991</v>
      </c>
      <c r="M66" s="36">
        <v>22908898.09</v>
      </c>
      <c r="N66" s="36">
        <v>375507.05</v>
      </c>
      <c r="O66" s="36"/>
      <c r="P66" s="37"/>
    </row>
    <row r="67" spans="1:16" ht="36" customHeight="1" x14ac:dyDescent="0.2">
      <c r="A67" s="38" t="s">
        <v>55</v>
      </c>
      <c r="B67" s="39">
        <v>172247</v>
      </c>
      <c r="C67" s="39">
        <v>6439</v>
      </c>
      <c r="D67" s="39">
        <v>0</v>
      </c>
      <c r="E67" s="39">
        <v>0</v>
      </c>
      <c r="F67" s="39">
        <v>165808</v>
      </c>
      <c r="G67" s="40">
        <v>3446</v>
      </c>
      <c r="I67" s="36">
        <f t="shared" si="0"/>
        <v>35098579.600000001</v>
      </c>
      <c r="J67" s="36">
        <v>1023309.94</v>
      </c>
      <c r="K67" s="36"/>
      <c r="L67" s="36"/>
      <c r="M67" s="36">
        <v>34075269.660000004</v>
      </c>
      <c r="N67" s="36">
        <v>2364877.5899999994</v>
      </c>
      <c r="O67" s="36"/>
      <c r="P67" s="37"/>
    </row>
    <row r="68" spans="1:16" s="47" customFormat="1" ht="32.25" customHeight="1" x14ac:dyDescent="0.2">
      <c r="A68" s="41" t="s">
        <v>56</v>
      </c>
      <c r="B68" s="46">
        <f t="shared" ref="B68:G68" si="7">SUM(B52:B67)</f>
        <v>534831</v>
      </c>
      <c r="C68" s="46">
        <f t="shared" si="7"/>
        <v>224943</v>
      </c>
      <c r="D68" s="46">
        <f t="shared" si="7"/>
        <v>0</v>
      </c>
      <c r="E68" s="46">
        <f t="shared" si="7"/>
        <v>88</v>
      </c>
      <c r="F68" s="46">
        <f t="shared" si="7"/>
        <v>309800</v>
      </c>
      <c r="G68" s="46">
        <f t="shared" si="7"/>
        <v>74160</v>
      </c>
      <c r="I68" s="48">
        <f>SUM(I52:I67)</f>
        <v>110181388.77000001</v>
      </c>
      <c r="J68" s="48">
        <f t="shared" ref="J68:P68" si="8">SUM(J52:J67)</f>
        <v>43437202.309999995</v>
      </c>
      <c r="K68" s="48">
        <f t="shared" si="8"/>
        <v>0</v>
      </c>
      <c r="L68" s="48">
        <f t="shared" si="8"/>
        <v>592750.39999999991</v>
      </c>
      <c r="M68" s="48">
        <f t="shared" si="8"/>
        <v>66151436.060000002</v>
      </c>
      <c r="N68" s="48">
        <f>SUM(N52:N67)</f>
        <v>63433370.960000008</v>
      </c>
      <c r="O68" s="48">
        <f t="shared" si="8"/>
        <v>0</v>
      </c>
      <c r="P68" s="49">
        <f t="shared" si="8"/>
        <v>0</v>
      </c>
    </row>
    <row r="69" spans="1:16" ht="36" customHeight="1" x14ac:dyDescent="0.2">
      <c r="A69" s="38" t="s">
        <v>57</v>
      </c>
      <c r="B69" s="39">
        <v>308588</v>
      </c>
      <c r="C69" s="39">
        <v>247870</v>
      </c>
      <c r="D69" s="39">
        <v>34991</v>
      </c>
      <c r="E69" s="39">
        <v>25727</v>
      </c>
      <c r="F69" s="39">
        <v>0</v>
      </c>
      <c r="G69" s="40">
        <v>225808</v>
      </c>
      <c r="I69" s="36">
        <f t="shared" si="0"/>
        <v>173185164.59999999</v>
      </c>
      <c r="J69" s="36">
        <v>54864571.350000009</v>
      </c>
      <c r="K69" s="36">
        <v>64196072.640000001</v>
      </c>
      <c r="L69" s="36">
        <v>54124520.609999992</v>
      </c>
      <c r="M69" s="36"/>
      <c r="N69" s="36">
        <v>170402047.54000002</v>
      </c>
      <c r="O69" s="36"/>
      <c r="P69" s="37"/>
    </row>
    <row r="70" spans="1:16" ht="36" customHeight="1" x14ac:dyDescent="0.2">
      <c r="A70" s="38" t="s">
        <v>203</v>
      </c>
      <c r="B70" s="39">
        <v>9330</v>
      </c>
      <c r="C70" s="39">
        <v>9330</v>
      </c>
      <c r="D70" s="39">
        <v>0</v>
      </c>
      <c r="E70" s="39">
        <v>0</v>
      </c>
      <c r="F70" s="39">
        <v>0</v>
      </c>
      <c r="G70" s="40">
        <v>8115</v>
      </c>
      <c r="I70" s="36">
        <f t="shared" si="0"/>
        <v>1809893.7000000002</v>
      </c>
      <c r="J70" s="36">
        <v>1809893.7000000002</v>
      </c>
      <c r="K70" s="36"/>
      <c r="L70" s="36"/>
      <c r="M70" s="36"/>
      <c r="N70" s="36">
        <v>5892064.8500000006</v>
      </c>
      <c r="O70" s="36"/>
      <c r="P70" s="37"/>
    </row>
    <row r="71" spans="1:16" ht="36" customHeight="1" x14ac:dyDescent="0.2">
      <c r="A71" s="38" t="s">
        <v>58</v>
      </c>
      <c r="B71" s="39">
        <v>24046</v>
      </c>
      <c r="C71" s="39">
        <v>20900</v>
      </c>
      <c r="D71" s="39">
        <v>975</v>
      </c>
      <c r="E71" s="39">
        <v>2171</v>
      </c>
      <c r="F71" s="39">
        <v>0</v>
      </c>
      <c r="G71" s="40">
        <v>18000</v>
      </c>
      <c r="I71" s="36">
        <f t="shared" si="0"/>
        <v>10071667.59</v>
      </c>
      <c r="J71" s="36">
        <v>4363606.67</v>
      </c>
      <c r="K71" s="36">
        <v>1038946.0499999998</v>
      </c>
      <c r="L71" s="36">
        <v>4669114.87</v>
      </c>
      <c r="M71" s="36"/>
      <c r="N71" s="36">
        <v>13552280.649999999</v>
      </c>
      <c r="O71" s="36"/>
      <c r="P71" s="37"/>
    </row>
    <row r="72" spans="1:16" s="47" customFormat="1" ht="32.25" customHeight="1" x14ac:dyDescent="0.2">
      <c r="A72" s="41" t="s">
        <v>59</v>
      </c>
      <c r="B72" s="46">
        <f t="shared" ref="B72:G72" si="9">SUM(B69:B71)</f>
        <v>341964</v>
      </c>
      <c r="C72" s="46">
        <f t="shared" si="9"/>
        <v>278100</v>
      </c>
      <c r="D72" s="46">
        <f t="shared" si="9"/>
        <v>35966</v>
      </c>
      <c r="E72" s="46">
        <f t="shared" si="9"/>
        <v>27898</v>
      </c>
      <c r="F72" s="46">
        <f t="shared" si="9"/>
        <v>0</v>
      </c>
      <c r="G72" s="46">
        <f t="shared" si="9"/>
        <v>251923</v>
      </c>
      <c r="I72" s="48">
        <f>SUM(I69:I71)</f>
        <v>185066725.88999999</v>
      </c>
      <c r="J72" s="48">
        <f>SUM(J69:J71)</f>
        <v>61038071.720000014</v>
      </c>
      <c r="K72" s="48">
        <f>SUM(K69:K71)</f>
        <v>65235018.689999998</v>
      </c>
      <c r="L72" s="48">
        <f t="shared" ref="L72:P72" si="10">SUM(L69:L71)</f>
        <v>58793635.479999989</v>
      </c>
      <c r="M72" s="48">
        <f t="shared" si="10"/>
        <v>0</v>
      </c>
      <c r="N72" s="48">
        <f t="shared" si="10"/>
        <v>189846393.04000002</v>
      </c>
      <c r="O72" s="48">
        <f t="shared" si="10"/>
        <v>0</v>
      </c>
      <c r="P72" s="49">
        <f t="shared" si="10"/>
        <v>0</v>
      </c>
    </row>
    <row r="73" spans="1:16" ht="36" customHeight="1" x14ac:dyDescent="0.2">
      <c r="A73" s="38" t="s">
        <v>204</v>
      </c>
      <c r="B73" s="39">
        <v>420</v>
      </c>
      <c r="C73" s="39">
        <v>0</v>
      </c>
      <c r="D73" s="39">
        <v>0</v>
      </c>
      <c r="E73" s="39">
        <v>0</v>
      </c>
      <c r="F73" s="39">
        <v>420</v>
      </c>
      <c r="G73" s="40">
        <v>0</v>
      </c>
      <c r="I73" s="36">
        <f t="shared" si="0"/>
        <v>74373.600000000006</v>
      </c>
      <c r="J73" s="36"/>
      <c r="K73" s="36"/>
      <c r="L73" s="36"/>
      <c r="M73" s="36">
        <v>74373.600000000006</v>
      </c>
      <c r="N73" s="36"/>
      <c r="O73" s="36"/>
      <c r="P73" s="37"/>
    </row>
    <row r="74" spans="1:16" ht="36" customHeight="1" x14ac:dyDescent="0.2">
      <c r="A74" s="38" t="s">
        <v>205</v>
      </c>
      <c r="B74" s="39">
        <v>10217</v>
      </c>
      <c r="C74" s="39">
        <v>4600</v>
      </c>
      <c r="D74" s="39">
        <v>1571</v>
      </c>
      <c r="E74" s="39">
        <v>4046</v>
      </c>
      <c r="F74" s="39">
        <v>0</v>
      </c>
      <c r="G74" s="40">
        <v>12000</v>
      </c>
      <c r="I74" s="36">
        <f t="shared" si="0"/>
        <v>10913336.449999999</v>
      </c>
      <c r="J74" s="36">
        <v>740508</v>
      </c>
      <c r="K74" s="36">
        <v>1695122.2899999998</v>
      </c>
      <c r="L74" s="36">
        <v>8477706.1600000001</v>
      </c>
      <c r="M74" s="36"/>
      <c r="N74" s="36">
        <v>8131560</v>
      </c>
      <c r="O74" s="36"/>
      <c r="P74" s="37"/>
    </row>
    <row r="75" spans="1:16" ht="36" customHeight="1" x14ac:dyDescent="0.2">
      <c r="A75" s="38" t="s">
        <v>61</v>
      </c>
      <c r="B75" s="39">
        <v>2100</v>
      </c>
      <c r="C75" s="39">
        <v>2100</v>
      </c>
      <c r="D75" s="39">
        <v>0</v>
      </c>
      <c r="E75" s="39">
        <v>0</v>
      </c>
      <c r="F75" s="39">
        <v>0</v>
      </c>
      <c r="G75" s="40">
        <v>4750</v>
      </c>
      <c r="I75" s="36">
        <f t="shared" ref="I75:I92" si="11">SUM(J75:M75)</f>
        <v>408003</v>
      </c>
      <c r="J75" s="36">
        <v>408003</v>
      </c>
      <c r="K75" s="36"/>
      <c r="L75" s="36"/>
      <c r="M75" s="36"/>
      <c r="N75" s="36">
        <v>3356505.8000000007</v>
      </c>
      <c r="O75" s="36"/>
      <c r="P75" s="37"/>
    </row>
    <row r="76" spans="1:16" ht="36" customHeight="1" x14ac:dyDescent="0.2">
      <c r="A76" s="38" t="s">
        <v>206</v>
      </c>
      <c r="B76" s="39">
        <v>2640</v>
      </c>
      <c r="C76" s="39">
        <v>2640</v>
      </c>
      <c r="D76" s="39">
        <v>0</v>
      </c>
      <c r="E76" s="39">
        <v>0</v>
      </c>
      <c r="F76" s="39">
        <v>0</v>
      </c>
      <c r="G76" s="40">
        <v>3000</v>
      </c>
      <c r="I76" s="36">
        <f t="shared" si="11"/>
        <v>384940.79999999999</v>
      </c>
      <c r="J76" s="36">
        <v>384940.79999999999</v>
      </c>
      <c r="K76" s="36"/>
      <c r="L76" s="36"/>
      <c r="M76" s="36"/>
      <c r="N76" s="36">
        <v>1878804</v>
      </c>
      <c r="O76" s="36"/>
      <c r="P76" s="37"/>
    </row>
    <row r="77" spans="1:16" ht="36" customHeight="1" x14ac:dyDescent="0.2">
      <c r="A77" s="38" t="s">
        <v>207</v>
      </c>
      <c r="B77" s="39">
        <v>4960</v>
      </c>
      <c r="C77" s="39">
        <v>4960</v>
      </c>
      <c r="D77" s="39">
        <v>0</v>
      </c>
      <c r="E77" s="39">
        <v>0</v>
      </c>
      <c r="F77" s="39">
        <v>0</v>
      </c>
      <c r="G77" s="40">
        <v>16604</v>
      </c>
      <c r="I77" s="36">
        <f t="shared" si="11"/>
        <v>1094516.1599999999</v>
      </c>
      <c r="J77" s="36">
        <v>1094516.1599999999</v>
      </c>
      <c r="K77" s="36"/>
      <c r="L77" s="36"/>
      <c r="M77" s="36"/>
      <c r="N77" s="36">
        <v>15645864.599999998</v>
      </c>
      <c r="O77" s="36"/>
      <c r="P77" s="37"/>
    </row>
    <row r="78" spans="1:16" ht="36" customHeight="1" x14ac:dyDescent="0.2">
      <c r="A78" s="38" t="s">
        <v>62</v>
      </c>
      <c r="B78" s="39">
        <v>0</v>
      </c>
      <c r="C78" s="39">
        <v>0</v>
      </c>
      <c r="D78" s="39">
        <v>0</v>
      </c>
      <c r="E78" s="39">
        <v>0</v>
      </c>
      <c r="F78" s="39">
        <v>0</v>
      </c>
      <c r="G78" s="40">
        <v>100</v>
      </c>
      <c r="I78" s="36">
        <f t="shared" si="11"/>
        <v>0</v>
      </c>
      <c r="J78" s="36"/>
      <c r="K78" s="36"/>
      <c r="L78" s="36"/>
      <c r="M78" s="36"/>
      <c r="N78" s="36">
        <v>55590</v>
      </c>
      <c r="O78" s="36"/>
      <c r="P78" s="37"/>
    </row>
    <row r="79" spans="1:16" ht="36" customHeight="1" x14ac:dyDescent="0.2">
      <c r="A79" s="38" t="s">
        <v>208</v>
      </c>
      <c r="B79" s="39">
        <v>800</v>
      </c>
      <c r="C79" s="39">
        <v>800</v>
      </c>
      <c r="D79" s="39">
        <v>0</v>
      </c>
      <c r="E79" s="39">
        <v>0</v>
      </c>
      <c r="F79" s="39">
        <v>0</v>
      </c>
      <c r="G79" s="40">
        <v>500</v>
      </c>
      <c r="I79" s="36">
        <f t="shared" si="11"/>
        <v>205228</v>
      </c>
      <c r="J79" s="36">
        <v>205228</v>
      </c>
      <c r="K79" s="36"/>
      <c r="L79" s="36"/>
      <c r="M79" s="36"/>
      <c r="N79" s="36">
        <v>456681.5</v>
      </c>
      <c r="O79" s="36"/>
      <c r="P79" s="37"/>
    </row>
    <row r="80" spans="1:16" ht="36" customHeight="1" x14ac:dyDescent="0.2">
      <c r="A80" s="38" t="s">
        <v>209</v>
      </c>
      <c r="B80" s="39">
        <v>1500</v>
      </c>
      <c r="C80" s="39">
        <v>1500</v>
      </c>
      <c r="D80" s="39">
        <v>0</v>
      </c>
      <c r="E80" s="39">
        <v>0</v>
      </c>
      <c r="F80" s="39">
        <v>0</v>
      </c>
      <c r="G80" s="40">
        <v>1500</v>
      </c>
      <c r="I80" s="36">
        <f t="shared" si="11"/>
        <v>483900.00000000006</v>
      </c>
      <c r="J80" s="36">
        <v>483900.00000000006</v>
      </c>
      <c r="K80" s="36"/>
      <c r="L80" s="36"/>
      <c r="M80" s="36"/>
      <c r="N80" s="36">
        <v>1137165</v>
      </c>
      <c r="O80" s="36"/>
      <c r="P80" s="37"/>
    </row>
    <row r="81" spans="1:16" ht="36" customHeight="1" x14ac:dyDescent="0.2">
      <c r="A81" s="38" t="s">
        <v>210</v>
      </c>
      <c r="B81" s="39">
        <v>2640</v>
      </c>
      <c r="C81" s="39">
        <v>2640</v>
      </c>
      <c r="D81" s="39">
        <v>0</v>
      </c>
      <c r="E81" s="39">
        <v>0</v>
      </c>
      <c r="F81" s="39">
        <v>0</v>
      </c>
      <c r="G81" s="40">
        <v>3000</v>
      </c>
      <c r="I81" s="36">
        <f t="shared" si="11"/>
        <v>851664.00000000012</v>
      </c>
      <c r="J81" s="36">
        <v>851664.00000000012</v>
      </c>
      <c r="K81" s="36"/>
      <c r="L81" s="36"/>
      <c r="M81" s="36"/>
      <c r="N81" s="36">
        <v>2274330</v>
      </c>
      <c r="O81" s="36"/>
      <c r="P81" s="37"/>
    </row>
    <row r="82" spans="1:16" ht="36" customHeight="1" x14ac:dyDescent="0.2">
      <c r="A82" s="38" t="s">
        <v>211</v>
      </c>
      <c r="B82" s="39">
        <v>2640</v>
      </c>
      <c r="C82" s="39">
        <v>2640</v>
      </c>
      <c r="D82" s="39">
        <v>0</v>
      </c>
      <c r="E82" s="39">
        <v>0</v>
      </c>
      <c r="F82" s="39">
        <v>0</v>
      </c>
      <c r="G82" s="40">
        <v>3000</v>
      </c>
      <c r="I82" s="36">
        <f t="shared" si="11"/>
        <v>863452.8</v>
      </c>
      <c r="J82" s="36">
        <v>863452.8</v>
      </c>
      <c r="K82" s="36"/>
      <c r="L82" s="36"/>
      <c r="M82" s="36"/>
      <c r="N82" s="36">
        <v>2308959.6</v>
      </c>
      <c r="O82" s="36"/>
      <c r="P82" s="37"/>
    </row>
    <row r="83" spans="1:16" ht="36" customHeight="1" x14ac:dyDescent="0.2">
      <c r="A83" s="38" t="s">
        <v>212</v>
      </c>
      <c r="B83" s="39">
        <v>400</v>
      </c>
      <c r="C83" s="39">
        <v>400</v>
      </c>
      <c r="D83" s="39">
        <v>0</v>
      </c>
      <c r="E83" s="39">
        <v>0</v>
      </c>
      <c r="F83" s="39">
        <v>0</v>
      </c>
      <c r="G83" s="40">
        <v>400</v>
      </c>
      <c r="I83" s="36">
        <f t="shared" si="11"/>
        <v>129040.00000000001</v>
      </c>
      <c r="J83" s="36">
        <v>129040.00000000001</v>
      </c>
      <c r="K83" s="36"/>
      <c r="L83" s="36"/>
      <c r="M83" s="36"/>
      <c r="N83" s="36">
        <v>303244</v>
      </c>
      <c r="O83" s="36"/>
      <c r="P83" s="37"/>
    </row>
    <row r="84" spans="1:16" ht="36" customHeight="1" x14ac:dyDescent="0.2">
      <c r="A84" s="38" t="s">
        <v>213</v>
      </c>
      <c r="B84" s="39">
        <v>800</v>
      </c>
      <c r="C84" s="39">
        <v>800</v>
      </c>
      <c r="D84" s="39">
        <v>0</v>
      </c>
      <c r="E84" s="39">
        <v>0</v>
      </c>
      <c r="F84" s="39">
        <v>0</v>
      </c>
      <c r="G84" s="40">
        <v>500</v>
      </c>
      <c r="I84" s="36">
        <f t="shared" si="11"/>
        <v>91656</v>
      </c>
      <c r="J84" s="36">
        <v>91656</v>
      </c>
      <c r="K84" s="36"/>
      <c r="L84" s="36"/>
      <c r="M84" s="36"/>
      <c r="N84" s="36">
        <v>277950</v>
      </c>
      <c r="O84" s="36"/>
      <c r="P84" s="37"/>
    </row>
    <row r="85" spans="1:16" ht="36" customHeight="1" x14ac:dyDescent="0.2">
      <c r="A85" s="38" t="s">
        <v>71</v>
      </c>
      <c r="B85" s="39">
        <v>0</v>
      </c>
      <c r="C85" s="39">
        <v>0</v>
      </c>
      <c r="D85" s="39">
        <v>0</v>
      </c>
      <c r="E85" s="39">
        <v>0</v>
      </c>
      <c r="F85" s="39">
        <v>0</v>
      </c>
      <c r="G85" s="40">
        <v>200</v>
      </c>
      <c r="I85" s="36">
        <f t="shared" si="11"/>
        <v>0</v>
      </c>
      <c r="J85" s="36"/>
      <c r="K85" s="36"/>
      <c r="L85" s="36"/>
      <c r="M85" s="36"/>
      <c r="N85" s="36">
        <v>218138</v>
      </c>
      <c r="O85" s="36"/>
      <c r="P85" s="37"/>
    </row>
    <row r="86" spans="1:16" ht="36" customHeight="1" x14ac:dyDescent="0.2">
      <c r="A86" s="38" t="s">
        <v>214</v>
      </c>
      <c r="B86" s="39">
        <v>674</v>
      </c>
      <c r="C86" s="39">
        <v>674</v>
      </c>
      <c r="D86" s="39">
        <v>0</v>
      </c>
      <c r="E86" s="39">
        <v>0</v>
      </c>
      <c r="F86" s="39">
        <v>0</v>
      </c>
      <c r="G86" s="40">
        <v>132</v>
      </c>
      <c r="I86" s="36">
        <f t="shared" si="11"/>
        <v>103877.09999999999</v>
      </c>
      <c r="J86" s="36">
        <v>103877.09999999999</v>
      </c>
      <c r="K86" s="36"/>
      <c r="L86" s="36"/>
      <c r="M86" s="36"/>
      <c r="N86" s="36">
        <v>94348.239999999991</v>
      </c>
      <c r="O86" s="36"/>
      <c r="P86" s="37"/>
    </row>
    <row r="87" spans="1:16" ht="36" customHeight="1" x14ac:dyDescent="0.2">
      <c r="A87" s="38" t="s">
        <v>215</v>
      </c>
      <c r="B87" s="39">
        <v>3780</v>
      </c>
      <c r="C87" s="39">
        <v>3780</v>
      </c>
      <c r="D87" s="39">
        <v>0</v>
      </c>
      <c r="E87" s="39">
        <v>0</v>
      </c>
      <c r="F87" s="39">
        <v>0</v>
      </c>
      <c r="G87" s="40">
        <v>4500</v>
      </c>
      <c r="I87" s="36">
        <f t="shared" si="11"/>
        <v>1219428</v>
      </c>
      <c r="J87" s="36">
        <v>1219428</v>
      </c>
      <c r="K87" s="36"/>
      <c r="L87" s="36"/>
      <c r="M87" s="36"/>
      <c r="N87" s="36">
        <v>3411495</v>
      </c>
      <c r="O87" s="36"/>
      <c r="P87" s="37"/>
    </row>
    <row r="88" spans="1:16" ht="36" customHeight="1" x14ac:dyDescent="0.2">
      <c r="A88" s="38" t="s">
        <v>216</v>
      </c>
      <c r="B88" s="39">
        <v>400</v>
      </c>
      <c r="C88" s="39">
        <v>400</v>
      </c>
      <c r="D88" s="39">
        <v>0</v>
      </c>
      <c r="E88" s="39">
        <v>0</v>
      </c>
      <c r="F88" s="39">
        <v>0</v>
      </c>
      <c r="G88" s="40">
        <v>200</v>
      </c>
      <c r="I88" s="36">
        <f t="shared" si="11"/>
        <v>129040.00000000001</v>
      </c>
      <c r="J88" s="36">
        <v>129040.00000000001</v>
      </c>
      <c r="K88" s="36"/>
      <c r="L88" s="36"/>
      <c r="M88" s="36"/>
      <c r="N88" s="36">
        <v>151622</v>
      </c>
      <c r="O88" s="36"/>
      <c r="P88" s="37"/>
    </row>
    <row r="89" spans="1:16" ht="36" customHeight="1" x14ac:dyDescent="0.2">
      <c r="A89" s="38" t="s">
        <v>217</v>
      </c>
      <c r="B89" s="39">
        <v>3000</v>
      </c>
      <c r="C89" s="39">
        <v>0</v>
      </c>
      <c r="D89" s="39">
        <v>0</v>
      </c>
      <c r="E89" s="39">
        <v>0</v>
      </c>
      <c r="F89" s="39">
        <v>3000</v>
      </c>
      <c r="G89" s="40">
        <v>0</v>
      </c>
      <c r="I89" s="36">
        <f t="shared" si="11"/>
        <v>531240</v>
      </c>
      <c r="J89" s="36"/>
      <c r="K89" s="36"/>
      <c r="L89" s="36"/>
      <c r="M89" s="36">
        <v>531240</v>
      </c>
      <c r="N89" s="36"/>
      <c r="O89" s="36"/>
      <c r="P89" s="37"/>
    </row>
    <row r="90" spans="1:16" ht="36" customHeight="1" x14ac:dyDescent="0.2">
      <c r="A90" s="38" t="s">
        <v>218</v>
      </c>
      <c r="B90" s="39">
        <v>800</v>
      </c>
      <c r="C90" s="39">
        <v>800</v>
      </c>
      <c r="D90" s="39">
        <v>0</v>
      </c>
      <c r="E90" s="39">
        <v>0</v>
      </c>
      <c r="F90" s="39">
        <v>0</v>
      </c>
      <c r="G90" s="40">
        <v>500</v>
      </c>
      <c r="I90" s="36">
        <f t="shared" si="11"/>
        <v>115032.54000000001</v>
      </c>
      <c r="J90" s="36">
        <v>115032.54000000001</v>
      </c>
      <c r="K90" s="36"/>
      <c r="L90" s="36"/>
      <c r="M90" s="36"/>
      <c r="N90" s="36">
        <v>332006.23</v>
      </c>
      <c r="O90" s="36"/>
      <c r="P90" s="37"/>
    </row>
    <row r="91" spans="1:16" ht="36" customHeight="1" x14ac:dyDescent="0.2">
      <c r="A91" s="38" t="s">
        <v>219</v>
      </c>
      <c r="B91" s="39">
        <v>0</v>
      </c>
      <c r="C91" s="39">
        <v>0</v>
      </c>
      <c r="D91" s="39">
        <v>0</v>
      </c>
      <c r="E91" s="39">
        <v>0</v>
      </c>
      <c r="F91" s="39">
        <v>0</v>
      </c>
      <c r="G91" s="40">
        <v>10</v>
      </c>
      <c r="I91" s="36">
        <f t="shared" si="11"/>
        <v>0</v>
      </c>
      <c r="J91" s="36"/>
      <c r="K91" s="36"/>
      <c r="L91" s="36"/>
      <c r="M91" s="36"/>
      <c r="N91" s="36">
        <v>6614.5</v>
      </c>
      <c r="O91" s="36"/>
      <c r="P91" s="37"/>
    </row>
    <row r="92" spans="1:16" ht="36" customHeight="1" x14ac:dyDescent="0.2">
      <c r="A92" s="38" t="s">
        <v>220</v>
      </c>
      <c r="B92" s="39">
        <v>100</v>
      </c>
      <c r="C92" s="39">
        <v>100</v>
      </c>
      <c r="D92" s="39">
        <v>0</v>
      </c>
      <c r="E92" s="39">
        <v>0</v>
      </c>
      <c r="F92" s="39">
        <v>0</v>
      </c>
      <c r="G92" s="40">
        <v>800</v>
      </c>
      <c r="I92" s="36">
        <f t="shared" si="11"/>
        <v>15656.7</v>
      </c>
      <c r="J92" s="36">
        <v>15656.7</v>
      </c>
      <c r="K92" s="36"/>
      <c r="L92" s="36"/>
      <c r="M92" s="36"/>
      <c r="N92" s="36">
        <v>627322.5</v>
      </c>
      <c r="O92" s="36"/>
      <c r="P92" s="37"/>
    </row>
    <row r="93" spans="1:16" s="47" customFormat="1" ht="32.25" customHeight="1" x14ac:dyDescent="0.2">
      <c r="A93" s="41" t="s">
        <v>73</v>
      </c>
      <c r="B93" s="46">
        <f t="shared" ref="B93:G93" si="12">SUM(B73:B92)</f>
        <v>37871</v>
      </c>
      <c r="C93" s="46">
        <f t="shared" si="12"/>
        <v>28834</v>
      </c>
      <c r="D93" s="46">
        <f t="shared" si="12"/>
        <v>1571</v>
      </c>
      <c r="E93" s="46">
        <f t="shared" si="12"/>
        <v>4046</v>
      </c>
      <c r="F93" s="46">
        <f t="shared" si="12"/>
        <v>3420</v>
      </c>
      <c r="G93" s="46">
        <f t="shared" si="12"/>
        <v>51696</v>
      </c>
      <c r="I93" s="48">
        <f>SUM(I73:I92)</f>
        <v>17614385.149999999</v>
      </c>
      <c r="J93" s="48">
        <f t="shared" ref="J93:P93" si="13">SUM(J73:J92)</f>
        <v>6835943.0999999996</v>
      </c>
      <c r="K93" s="48">
        <f t="shared" si="13"/>
        <v>1695122.2899999998</v>
      </c>
      <c r="L93" s="48">
        <f t="shared" si="13"/>
        <v>8477706.1600000001</v>
      </c>
      <c r="M93" s="48">
        <f t="shared" si="13"/>
        <v>605613.6</v>
      </c>
      <c r="N93" s="48">
        <f t="shared" si="13"/>
        <v>40668200.969999999</v>
      </c>
      <c r="O93" s="48">
        <f t="shared" si="13"/>
        <v>0</v>
      </c>
      <c r="P93" s="49">
        <f t="shared" si="13"/>
        <v>0</v>
      </c>
    </row>
    <row r="94" spans="1:16" s="47" customFormat="1" ht="15" customHeight="1" x14ac:dyDescent="0.2">
      <c r="A94" s="41" t="s">
        <v>1</v>
      </c>
      <c r="B94" s="46">
        <f t="shared" ref="B94:G94" si="14">B38+B51+B68+B72+B93</f>
        <v>3500021</v>
      </c>
      <c r="C94" s="46">
        <f t="shared" si="14"/>
        <v>2639871</v>
      </c>
      <c r="D94" s="46">
        <f t="shared" si="14"/>
        <v>316004</v>
      </c>
      <c r="E94" s="46">
        <f t="shared" si="14"/>
        <v>230926</v>
      </c>
      <c r="F94" s="46">
        <f t="shared" si="14"/>
        <v>313220</v>
      </c>
      <c r="G94" s="46">
        <f t="shared" si="14"/>
        <v>2162851</v>
      </c>
      <c r="I94" s="48">
        <f>I38+I51+I68+I72+I93</f>
        <v>1798776874.0500002</v>
      </c>
      <c r="J94" s="48">
        <f t="shared" ref="J94:P94" si="15">J38+J51+J68+J72+J93</f>
        <v>629276529.57999992</v>
      </c>
      <c r="K94" s="48">
        <f t="shared" si="15"/>
        <v>599301558.25</v>
      </c>
      <c r="L94" s="48">
        <f t="shared" si="15"/>
        <v>503441736.56</v>
      </c>
      <c r="M94" s="48">
        <f t="shared" si="15"/>
        <v>66757049.660000004</v>
      </c>
      <c r="N94" s="48">
        <f t="shared" si="15"/>
        <v>1656396899.05</v>
      </c>
      <c r="O94" s="48">
        <f t="shared" si="15"/>
        <v>288975592.40000004</v>
      </c>
      <c r="P94" s="48">
        <f t="shared" si="15"/>
        <v>477</v>
      </c>
    </row>
    <row r="96" spans="1:16" x14ac:dyDescent="0.2">
      <c r="A96" s="50"/>
      <c r="B96" s="51"/>
      <c r="C96" s="51"/>
      <c r="D96" s="51"/>
      <c r="E96" s="51"/>
      <c r="F96" s="51"/>
      <c r="G96" s="51"/>
      <c r="H96" s="50"/>
      <c r="I96" s="52"/>
      <c r="J96" s="52"/>
      <c r="K96" s="52"/>
      <c r="L96" s="52"/>
      <c r="M96" s="52"/>
      <c r="N96" s="52"/>
      <c r="O96" s="52"/>
      <c r="P96" s="53"/>
    </row>
    <row r="97" spans="1:16" x14ac:dyDescent="0.2">
      <c r="A97" s="50"/>
      <c r="B97" s="51"/>
      <c r="C97" s="51"/>
      <c r="D97" s="51"/>
      <c r="E97" s="51"/>
      <c r="F97" s="51"/>
      <c r="G97" s="51"/>
      <c r="H97" s="50"/>
      <c r="I97" s="52"/>
      <c r="J97" s="52"/>
      <c r="K97" s="52"/>
      <c r="L97" s="52"/>
      <c r="M97" s="52"/>
      <c r="N97" s="52"/>
      <c r="O97" s="52"/>
      <c r="P97" s="53"/>
    </row>
    <row r="98" spans="1:16" x14ac:dyDescent="0.2">
      <c r="A98" s="50"/>
      <c r="B98" s="51"/>
      <c r="C98" s="51"/>
      <c r="D98" s="51"/>
      <c r="E98" s="51"/>
      <c r="F98" s="51"/>
      <c r="G98" s="51"/>
      <c r="H98" s="50"/>
      <c r="I98" s="52"/>
      <c r="J98" s="52"/>
      <c r="K98" s="52"/>
      <c r="L98" s="52"/>
      <c r="M98" s="52"/>
      <c r="N98" s="52"/>
      <c r="O98" s="52"/>
      <c r="P98" s="53"/>
    </row>
    <row r="99" spans="1:16" x14ac:dyDescent="0.2">
      <c r="A99" s="50"/>
      <c r="B99" s="51"/>
      <c r="C99" s="51"/>
      <c r="D99" s="51"/>
      <c r="E99" s="51"/>
      <c r="F99" s="51"/>
      <c r="G99" s="51"/>
      <c r="H99" s="50"/>
      <c r="I99" s="52"/>
      <c r="J99" s="52"/>
      <c r="K99" s="52"/>
      <c r="L99" s="52"/>
      <c r="M99" s="52"/>
      <c r="N99" s="52"/>
      <c r="O99" s="52"/>
      <c r="P99" s="53"/>
    </row>
    <row r="100" spans="1:16" x14ac:dyDescent="0.2">
      <c r="A100" s="50"/>
      <c r="B100" s="51"/>
      <c r="C100" s="51"/>
      <c r="D100" s="51"/>
      <c r="E100" s="51"/>
      <c r="F100" s="51"/>
      <c r="G100" s="51"/>
      <c r="H100" s="50"/>
      <c r="I100" s="52"/>
      <c r="J100" s="52"/>
      <c r="K100" s="52"/>
      <c r="L100" s="52"/>
      <c r="M100" s="52"/>
      <c r="N100" s="52"/>
      <c r="O100" s="52"/>
      <c r="P100" s="52"/>
    </row>
    <row r="101" spans="1:16" x14ac:dyDescent="0.2">
      <c r="A101" s="50"/>
      <c r="B101" s="51"/>
      <c r="C101" s="51"/>
      <c r="D101" s="51"/>
      <c r="E101" s="51"/>
      <c r="F101" s="51"/>
      <c r="G101" s="51"/>
      <c r="H101" s="50"/>
      <c r="I101" s="52"/>
      <c r="J101" s="52"/>
      <c r="K101" s="52"/>
      <c r="L101" s="52"/>
      <c r="M101" s="52"/>
      <c r="N101" s="52"/>
      <c r="O101" s="52"/>
      <c r="P101" s="53"/>
    </row>
    <row r="102" spans="1:16" x14ac:dyDescent="0.2">
      <c r="A102" s="50"/>
      <c r="B102" s="51"/>
      <c r="C102" s="51"/>
      <c r="D102" s="51"/>
      <c r="E102" s="51"/>
      <c r="F102" s="51"/>
      <c r="G102" s="51"/>
      <c r="H102" s="50"/>
      <c r="I102" s="52"/>
      <c r="J102" s="52"/>
      <c r="K102" s="52"/>
      <c r="L102" s="52"/>
      <c r="M102" s="52"/>
      <c r="N102" s="52"/>
      <c r="O102" s="52"/>
      <c r="P102" s="53"/>
    </row>
    <row r="103" spans="1:16" x14ac:dyDescent="0.2">
      <c r="A103" s="50"/>
      <c r="B103" s="51"/>
      <c r="C103" s="51"/>
      <c r="D103" s="51"/>
      <c r="E103" s="51"/>
      <c r="F103" s="51"/>
      <c r="G103" s="51"/>
      <c r="H103" s="50"/>
      <c r="I103" s="52"/>
      <c r="J103" s="52"/>
      <c r="K103" s="52"/>
      <c r="L103" s="52"/>
      <c r="M103" s="52"/>
      <c r="N103" s="52"/>
      <c r="O103" s="52"/>
      <c r="P103" s="53"/>
    </row>
    <row r="104" spans="1:16" x14ac:dyDescent="0.2">
      <c r="A104" s="50"/>
      <c r="B104" s="51"/>
      <c r="C104" s="51"/>
      <c r="D104" s="51"/>
      <c r="E104" s="51"/>
      <c r="F104" s="51"/>
      <c r="G104" s="51"/>
      <c r="H104" s="50"/>
      <c r="I104" s="52"/>
      <c r="J104" s="52"/>
      <c r="K104" s="52"/>
      <c r="L104" s="52"/>
      <c r="M104" s="52"/>
      <c r="N104" s="52"/>
      <c r="O104" s="52"/>
      <c r="P104" s="53"/>
    </row>
    <row r="105" spans="1:16" x14ac:dyDescent="0.2">
      <c r="A105" s="50"/>
      <c r="B105" s="51"/>
      <c r="C105" s="51"/>
      <c r="D105" s="51"/>
      <c r="E105" s="51"/>
      <c r="F105" s="51"/>
      <c r="G105" s="51"/>
      <c r="H105" s="50"/>
      <c r="I105" s="52"/>
      <c r="J105" s="52"/>
      <c r="K105" s="52"/>
      <c r="L105" s="52"/>
      <c r="M105" s="52"/>
      <c r="N105" s="52"/>
      <c r="O105" s="52"/>
      <c r="P105" s="53"/>
    </row>
    <row r="106" spans="1:16" x14ac:dyDescent="0.2">
      <c r="A106" s="50"/>
      <c r="B106" s="51"/>
      <c r="C106" s="51"/>
      <c r="D106" s="51"/>
      <c r="E106" s="51"/>
      <c r="F106" s="51"/>
      <c r="G106" s="51"/>
      <c r="H106" s="50"/>
      <c r="I106" s="52"/>
      <c r="J106" s="52"/>
      <c r="K106" s="52"/>
      <c r="L106" s="52"/>
      <c r="M106" s="52"/>
      <c r="N106" s="52"/>
      <c r="O106" s="52"/>
      <c r="P106" s="53"/>
    </row>
    <row r="107" spans="1:16" x14ac:dyDescent="0.2">
      <c r="A107" s="50"/>
      <c r="B107" s="51"/>
      <c r="C107" s="51"/>
      <c r="D107" s="51"/>
      <c r="E107" s="51"/>
      <c r="F107" s="51"/>
      <c r="G107" s="51"/>
      <c r="H107" s="50"/>
      <c r="I107" s="52"/>
      <c r="J107" s="52"/>
      <c r="K107" s="52"/>
      <c r="L107" s="52"/>
      <c r="M107" s="52"/>
      <c r="N107" s="52"/>
      <c r="O107" s="52"/>
      <c r="P107" s="53"/>
    </row>
    <row r="108" spans="1:16" x14ac:dyDescent="0.2">
      <c r="A108" s="50"/>
      <c r="B108" s="51"/>
      <c r="C108" s="51"/>
      <c r="D108" s="51"/>
      <c r="E108" s="51"/>
      <c r="F108" s="51"/>
      <c r="G108" s="51"/>
      <c r="H108" s="50"/>
      <c r="I108" s="52"/>
      <c r="J108" s="52"/>
      <c r="K108" s="52"/>
      <c r="L108" s="52"/>
      <c r="M108" s="52"/>
      <c r="N108" s="52"/>
      <c r="O108" s="52"/>
      <c r="P108" s="53"/>
    </row>
    <row r="109" spans="1:16" x14ac:dyDescent="0.2">
      <c r="A109" s="50"/>
      <c r="B109" s="51"/>
      <c r="C109" s="51"/>
      <c r="D109" s="51"/>
      <c r="E109" s="51"/>
      <c r="F109" s="51"/>
      <c r="G109" s="51"/>
      <c r="H109" s="50"/>
      <c r="I109" s="52"/>
      <c r="J109" s="52"/>
      <c r="K109" s="52"/>
      <c r="L109" s="52"/>
      <c r="M109" s="52"/>
      <c r="N109" s="52"/>
      <c r="O109" s="52"/>
      <c r="P109" s="53"/>
    </row>
    <row r="110" spans="1:16" x14ac:dyDescent="0.2">
      <c r="A110" s="50"/>
      <c r="B110" s="51"/>
      <c r="C110" s="51"/>
      <c r="D110" s="51"/>
      <c r="E110" s="51"/>
      <c r="F110" s="51"/>
      <c r="G110" s="51"/>
      <c r="H110" s="50"/>
      <c r="I110" s="52"/>
      <c r="J110" s="52"/>
      <c r="K110" s="52"/>
      <c r="L110" s="52"/>
      <c r="M110" s="52"/>
      <c r="N110" s="52"/>
      <c r="O110" s="52"/>
      <c r="P110" s="53"/>
    </row>
    <row r="111" spans="1:16" x14ac:dyDescent="0.2">
      <c r="A111" s="57"/>
      <c r="B111" s="54"/>
      <c r="C111" s="54"/>
      <c r="D111" s="54"/>
      <c r="E111" s="54"/>
      <c r="F111" s="54"/>
      <c r="G111" s="55"/>
      <c r="H111" s="50"/>
      <c r="I111" s="52"/>
      <c r="J111" s="52"/>
      <c r="K111" s="52"/>
      <c r="L111" s="52"/>
      <c r="M111" s="52"/>
      <c r="N111" s="52"/>
      <c r="O111" s="52"/>
      <c r="P111" s="53"/>
    </row>
    <row r="112" spans="1:16" x14ac:dyDescent="0.2">
      <c r="A112" s="57"/>
      <c r="B112" s="54"/>
      <c r="C112" s="54"/>
      <c r="D112" s="54"/>
      <c r="E112" s="54"/>
      <c r="F112" s="54"/>
      <c r="G112" s="55"/>
      <c r="H112" s="50"/>
      <c r="I112" s="52"/>
      <c r="J112" s="52"/>
      <c r="K112" s="52"/>
      <c r="L112" s="52"/>
      <c r="M112" s="52"/>
      <c r="N112" s="52"/>
      <c r="O112" s="52"/>
      <c r="P112" s="53"/>
    </row>
    <row r="113" spans="1:16" x14ac:dyDescent="0.2">
      <c r="A113" s="50"/>
      <c r="B113" s="56"/>
      <c r="C113" s="56"/>
      <c r="D113" s="56"/>
      <c r="E113" s="56"/>
      <c r="F113" s="56"/>
      <c r="G113" s="56"/>
      <c r="H113" s="50"/>
      <c r="I113" s="52"/>
      <c r="J113" s="52"/>
      <c r="K113" s="52"/>
      <c r="L113" s="52"/>
      <c r="M113" s="52"/>
      <c r="N113" s="52"/>
      <c r="O113" s="52"/>
      <c r="P113" s="53"/>
    </row>
    <row r="114" spans="1:16" x14ac:dyDescent="0.2">
      <c r="A114" s="50"/>
      <c r="B114" s="51"/>
      <c r="C114" s="51"/>
      <c r="D114" s="51"/>
      <c r="E114" s="51"/>
      <c r="F114" s="51"/>
      <c r="G114" s="51"/>
      <c r="H114" s="50"/>
      <c r="I114" s="52"/>
      <c r="J114" s="52"/>
      <c r="K114" s="52"/>
      <c r="L114" s="52"/>
      <c r="M114" s="52"/>
      <c r="N114" s="52"/>
      <c r="O114" s="52"/>
      <c r="P114" s="53"/>
    </row>
    <row r="115" spans="1:16" x14ac:dyDescent="0.2">
      <c r="A115" s="50"/>
      <c r="B115" s="51"/>
      <c r="C115" s="51"/>
      <c r="D115" s="51"/>
      <c r="E115" s="51"/>
      <c r="F115" s="51"/>
      <c r="G115" s="51"/>
      <c r="H115" s="50"/>
      <c r="I115" s="52"/>
      <c r="J115" s="52"/>
      <c r="K115" s="52"/>
      <c r="L115" s="52"/>
      <c r="M115" s="52"/>
      <c r="N115" s="52"/>
      <c r="O115" s="52"/>
      <c r="P115" s="53"/>
    </row>
    <row r="116" spans="1:16" x14ac:dyDescent="0.2">
      <c r="A116" s="50"/>
      <c r="B116" s="51"/>
      <c r="C116" s="51"/>
      <c r="D116" s="51"/>
      <c r="E116" s="51"/>
      <c r="F116" s="51"/>
      <c r="G116" s="51"/>
      <c r="H116" s="50"/>
      <c r="I116" s="52"/>
      <c r="J116" s="52"/>
      <c r="K116" s="52"/>
      <c r="L116" s="52"/>
      <c r="M116" s="52"/>
      <c r="N116" s="52"/>
      <c r="O116" s="52"/>
      <c r="P116" s="53"/>
    </row>
    <row r="117" spans="1:16" x14ac:dyDescent="0.2">
      <c r="A117" s="50"/>
      <c r="B117" s="51"/>
      <c r="C117" s="51"/>
      <c r="D117" s="51"/>
      <c r="E117" s="51"/>
      <c r="F117" s="51"/>
      <c r="G117" s="51"/>
      <c r="H117" s="50"/>
      <c r="I117" s="52"/>
      <c r="J117" s="52"/>
      <c r="K117" s="52"/>
      <c r="L117" s="52"/>
      <c r="M117" s="52"/>
      <c r="N117" s="52"/>
      <c r="O117" s="52"/>
      <c r="P117" s="53"/>
    </row>
    <row r="118" spans="1:16" x14ac:dyDescent="0.2">
      <c r="A118" s="50"/>
      <c r="B118" s="51"/>
      <c r="C118" s="51"/>
      <c r="D118" s="51"/>
      <c r="E118" s="51"/>
      <c r="F118" s="51"/>
      <c r="G118" s="51"/>
      <c r="H118" s="50"/>
      <c r="I118" s="52"/>
      <c r="J118" s="52"/>
      <c r="K118" s="52"/>
      <c r="L118" s="52"/>
      <c r="M118" s="52"/>
      <c r="N118" s="52"/>
      <c r="O118" s="52"/>
      <c r="P118" s="53"/>
    </row>
    <row r="119" spans="1:16" x14ac:dyDescent="0.2">
      <c r="A119" s="50"/>
      <c r="B119" s="51"/>
      <c r="C119" s="51"/>
      <c r="D119" s="51"/>
      <c r="E119" s="51"/>
      <c r="F119" s="51"/>
      <c r="G119" s="51"/>
      <c r="H119" s="50"/>
      <c r="I119" s="52"/>
      <c r="J119" s="52"/>
      <c r="K119" s="52"/>
      <c r="L119" s="52"/>
      <c r="M119" s="52"/>
      <c r="N119" s="52"/>
      <c r="O119" s="52"/>
      <c r="P119" s="53"/>
    </row>
    <row r="120" spans="1:16" x14ac:dyDescent="0.2">
      <c r="A120" s="50"/>
      <c r="B120" s="51"/>
      <c r="C120" s="51"/>
      <c r="D120" s="51"/>
      <c r="E120" s="51"/>
      <c r="F120" s="51"/>
      <c r="G120" s="51"/>
      <c r="H120" s="50"/>
      <c r="I120" s="52"/>
      <c r="J120" s="52"/>
      <c r="K120" s="52"/>
      <c r="L120" s="52"/>
      <c r="M120" s="52"/>
      <c r="N120" s="52"/>
      <c r="O120" s="52"/>
      <c r="P120" s="53"/>
    </row>
    <row r="121" spans="1:16" x14ac:dyDescent="0.2">
      <c r="A121" s="50"/>
      <c r="B121" s="51"/>
      <c r="C121" s="51"/>
      <c r="D121" s="51"/>
      <c r="E121" s="51"/>
      <c r="F121" s="51"/>
      <c r="G121" s="51"/>
      <c r="H121" s="50"/>
      <c r="I121" s="52"/>
      <c r="J121" s="52"/>
      <c r="K121" s="52"/>
      <c r="L121" s="52"/>
      <c r="M121" s="52"/>
      <c r="N121" s="52"/>
      <c r="O121" s="52"/>
      <c r="P121" s="53"/>
    </row>
    <row r="122" spans="1:16" x14ac:dyDescent="0.2">
      <c r="A122" s="50"/>
      <c r="B122" s="51"/>
      <c r="C122" s="51"/>
      <c r="D122" s="51"/>
      <c r="E122" s="51"/>
      <c r="F122" s="51"/>
      <c r="G122" s="51"/>
      <c r="H122" s="50"/>
      <c r="I122" s="52"/>
      <c r="J122" s="52"/>
      <c r="K122" s="52"/>
      <c r="L122" s="52"/>
      <c r="M122" s="52"/>
      <c r="N122" s="52"/>
      <c r="O122" s="52"/>
      <c r="P122" s="53"/>
    </row>
  </sheetData>
  <autoFilter ref="A9:Q94"/>
  <mergeCells count="20">
    <mergeCell ref="D5:D7"/>
    <mergeCell ref="E5:E7"/>
    <mergeCell ref="K6:K7"/>
    <mergeCell ref="L6:L7"/>
    <mergeCell ref="A1:F1"/>
    <mergeCell ref="A2:G2"/>
    <mergeCell ref="I2:N2"/>
    <mergeCell ref="B3:B7"/>
    <mergeCell ref="C3:C7"/>
    <mergeCell ref="D3:E4"/>
    <mergeCell ref="F3:F7"/>
    <mergeCell ref="G3:G7"/>
    <mergeCell ref="I3:I7"/>
    <mergeCell ref="O6:O7"/>
    <mergeCell ref="P6:P7"/>
    <mergeCell ref="J3:J7"/>
    <mergeCell ref="K3:L5"/>
    <mergeCell ref="M3:M7"/>
    <mergeCell ref="N3:N7"/>
    <mergeCell ref="O2:P5"/>
  </mergeCells>
  <pageMargins left="0" right="0" top="0" bottom="0" header="0" footer="0"/>
  <pageSetup paperSize="9" scale="40" fitToWidth="2" fitToHeight="10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6"/>
  <sheetViews>
    <sheetView topLeftCell="A12" zoomScaleNormal="100" workbookViewId="0">
      <selection sqref="A1:C49"/>
    </sheetView>
  </sheetViews>
  <sheetFormatPr defaultRowHeight="12.75" customHeight="1" x14ac:dyDescent="0.2"/>
  <cols>
    <col min="1" max="1" width="42.85546875" style="6" customWidth="1"/>
    <col min="2" max="2" width="13.28515625" style="23" customWidth="1"/>
    <col min="3" max="3" width="17.85546875" style="7" customWidth="1"/>
    <col min="257" max="257" width="42.85546875" customWidth="1"/>
    <col min="258" max="258" width="13.28515625" customWidth="1"/>
    <col min="259" max="259" width="17.85546875" customWidth="1"/>
    <col min="513" max="513" width="42.85546875" customWidth="1"/>
    <col min="514" max="514" width="13.28515625" customWidth="1"/>
    <col min="515" max="515" width="17.85546875" customWidth="1"/>
    <col min="769" max="769" width="42.85546875" customWidth="1"/>
    <col min="770" max="770" width="13.28515625" customWidth="1"/>
    <col min="771" max="771" width="17.85546875" customWidth="1"/>
    <col min="1025" max="1025" width="42.85546875" customWidth="1"/>
    <col min="1026" max="1026" width="13.28515625" customWidth="1"/>
    <col min="1027" max="1027" width="17.85546875" customWidth="1"/>
    <col min="1281" max="1281" width="42.85546875" customWidth="1"/>
    <col min="1282" max="1282" width="13.28515625" customWidth="1"/>
    <col min="1283" max="1283" width="17.85546875" customWidth="1"/>
    <col min="1537" max="1537" width="42.85546875" customWidth="1"/>
    <col min="1538" max="1538" width="13.28515625" customWidth="1"/>
    <col min="1539" max="1539" width="17.85546875" customWidth="1"/>
    <col min="1793" max="1793" width="42.85546875" customWidth="1"/>
    <col min="1794" max="1794" width="13.28515625" customWidth="1"/>
    <col min="1795" max="1795" width="17.85546875" customWidth="1"/>
    <col min="2049" max="2049" width="42.85546875" customWidth="1"/>
    <col min="2050" max="2050" width="13.28515625" customWidth="1"/>
    <col min="2051" max="2051" width="17.85546875" customWidth="1"/>
    <col min="2305" max="2305" width="42.85546875" customWidth="1"/>
    <col min="2306" max="2306" width="13.28515625" customWidth="1"/>
    <col min="2307" max="2307" width="17.85546875" customWidth="1"/>
    <col min="2561" max="2561" width="42.85546875" customWidth="1"/>
    <col min="2562" max="2562" width="13.28515625" customWidth="1"/>
    <col min="2563" max="2563" width="17.85546875" customWidth="1"/>
    <col min="2817" max="2817" width="42.85546875" customWidth="1"/>
    <col min="2818" max="2818" width="13.28515625" customWidth="1"/>
    <col min="2819" max="2819" width="17.85546875" customWidth="1"/>
    <col min="3073" max="3073" width="42.85546875" customWidth="1"/>
    <col min="3074" max="3074" width="13.28515625" customWidth="1"/>
    <col min="3075" max="3075" width="17.85546875" customWidth="1"/>
    <col min="3329" max="3329" width="42.85546875" customWidth="1"/>
    <col min="3330" max="3330" width="13.28515625" customWidth="1"/>
    <col min="3331" max="3331" width="17.85546875" customWidth="1"/>
    <col min="3585" max="3585" width="42.85546875" customWidth="1"/>
    <col min="3586" max="3586" width="13.28515625" customWidth="1"/>
    <col min="3587" max="3587" width="17.85546875" customWidth="1"/>
    <col min="3841" max="3841" width="42.85546875" customWidth="1"/>
    <col min="3842" max="3842" width="13.28515625" customWidth="1"/>
    <col min="3843" max="3843" width="17.85546875" customWidth="1"/>
    <col min="4097" max="4097" width="42.85546875" customWidth="1"/>
    <col min="4098" max="4098" width="13.28515625" customWidth="1"/>
    <col min="4099" max="4099" width="17.85546875" customWidth="1"/>
    <col min="4353" max="4353" width="42.85546875" customWidth="1"/>
    <col min="4354" max="4354" width="13.28515625" customWidth="1"/>
    <col min="4355" max="4355" width="17.85546875" customWidth="1"/>
    <col min="4609" max="4609" width="42.85546875" customWidth="1"/>
    <col min="4610" max="4610" width="13.28515625" customWidth="1"/>
    <col min="4611" max="4611" width="17.85546875" customWidth="1"/>
    <col min="4865" max="4865" width="42.85546875" customWidth="1"/>
    <col min="4866" max="4866" width="13.28515625" customWidth="1"/>
    <col min="4867" max="4867" width="17.85546875" customWidth="1"/>
    <col min="5121" max="5121" width="42.85546875" customWidth="1"/>
    <col min="5122" max="5122" width="13.28515625" customWidth="1"/>
    <col min="5123" max="5123" width="17.85546875" customWidth="1"/>
    <col min="5377" max="5377" width="42.85546875" customWidth="1"/>
    <col min="5378" max="5378" width="13.28515625" customWidth="1"/>
    <col min="5379" max="5379" width="17.85546875" customWidth="1"/>
    <col min="5633" max="5633" width="42.85546875" customWidth="1"/>
    <col min="5634" max="5634" width="13.28515625" customWidth="1"/>
    <col min="5635" max="5635" width="17.85546875" customWidth="1"/>
    <col min="5889" max="5889" width="42.85546875" customWidth="1"/>
    <col min="5890" max="5890" width="13.28515625" customWidth="1"/>
    <col min="5891" max="5891" width="17.85546875" customWidth="1"/>
    <col min="6145" max="6145" width="42.85546875" customWidth="1"/>
    <col min="6146" max="6146" width="13.28515625" customWidth="1"/>
    <col min="6147" max="6147" width="17.85546875" customWidth="1"/>
    <col min="6401" max="6401" width="42.85546875" customWidth="1"/>
    <col min="6402" max="6402" width="13.28515625" customWidth="1"/>
    <col min="6403" max="6403" width="17.85546875" customWidth="1"/>
    <col min="6657" max="6657" width="42.85546875" customWidth="1"/>
    <col min="6658" max="6658" width="13.28515625" customWidth="1"/>
    <col min="6659" max="6659" width="17.85546875" customWidth="1"/>
    <col min="6913" max="6913" width="42.85546875" customWidth="1"/>
    <col min="6914" max="6914" width="13.28515625" customWidth="1"/>
    <col min="6915" max="6915" width="17.85546875" customWidth="1"/>
    <col min="7169" max="7169" width="42.85546875" customWidth="1"/>
    <col min="7170" max="7170" width="13.28515625" customWidth="1"/>
    <col min="7171" max="7171" width="17.85546875" customWidth="1"/>
    <col min="7425" max="7425" width="42.85546875" customWidth="1"/>
    <col min="7426" max="7426" width="13.28515625" customWidth="1"/>
    <col min="7427" max="7427" width="17.85546875" customWidth="1"/>
    <col min="7681" max="7681" width="42.85546875" customWidth="1"/>
    <col min="7682" max="7682" width="13.28515625" customWidth="1"/>
    <col min="7683" max="7683" width="17.85546875" customWidth="1"/>
    <col min="7937" max="7937" width="42.85546875" customWidth="1"/>
    <col min="7938" max="7938" width="13.28515625" customWidth="1"/>
    <col min="7939" max="7939" width="17.85546875" customWidth="1"/>
    <col min="8193" max="8193" width="42.85546875" customWidth="1"/>
    <col min="8194" max="8194" width="13.28515625" customWidth="1"/>
    <col min="8195" max="8195" width="17.85546875" customWidth="1"/>
    <col min="8449" max="8449" width="42.85546875" customWidth="1"/>
    <col min="8450" max="8450" width="13.28515625" customWidth="1"/>
    <col min="8451" max="8451" width="17.85546875" customWidth="1"/>
    <col min="8705" max="8705" width="42.85546875" customWidth="1"/>
    <col min="8706" max="8706" width="13.28515625" customWidth="1"/>
    <col min="8707" max="8707" width="17.85546875" customWidth="1"/>
    <col min="8961" max="8961" width="42.85546875" customWidth="1"/>
    <col min="8962" max="8962" width="13.28515625" customWidth="1"/>
    <col min="8963" max="8963" width="17.85546875" customWidth="1"/>
    <col min="9217" max="9217" width="42.85546875" customWidth="1"/>
    <col min="9218" max="9218" width="13.28515625" customWidth="1"/>
    <col min="9219" max="9219" width="17.85546875" customWidth="1"/>
    <col min="9473" max="9473" width="42.85546875" customWidth="1"/>
    <col min="9474" max="9474" width="13.28515625" customWidth="1"/>
    <col min="9475" max="9475" width="17.85546875" customWidth="1"/>
    <col min="9729" max="9729" width="42.85546875" customWidth="1"/>
    <col min="9730" max="9730" width="13.28515625" customWidth="1"/>
    <col min="9731" max="9731" width="17.85546875" customWidth="1"/>
    <col min="9985" max="9985" width="42.85546875" customWidth="1"/>
    <col min="9986" max="9986" width="13.28515625" customWidth="1"/>
    <col min="9987" max="9987" width="17.85546875" customWidth="1"/>
    <col min="10241" max="10241" width="42.85546875" customWidth="1"/>
    <col min="10242" max="10242" width="13.28515625" customWidth="1"/>
    <col min="10243" max="10243" width="17.85546875" customWidth="1"/>
    <col min="10497" max="10497" width="42.85546875" customWidth="1"/>
    <col min="10498" max="10498" width="13.28515625" customWidth="1"/>
    <col min="10499" max="10499" width="17.85546875" customWidth="1"/>
    <col min="10753" max="10753" width="42.85546875" customWidth="1"/>
    <col min="10754" max="10754" width="13.28515625" customWidth="1"/>
    <col min="10755" max="10755" width="17.85546875" customWidth="1"/>
    <col min="11009" max="11009" width="42.85546875" customWidth="1"/>
    <col min="11010" max="11010" width="13.28515625" customWidth="1"/>
    <col min="11011" max="11011" width="17.85546875" customWidth="1"/>
    <col min="11265" max="11265" width="42.85546875" customWidth="1"/>
    <col min="11266" max="11266" width="13.28515625" customWidth="1"/>
    <col min="11267" max="11267" width="17.85546875" customWidth="1"/>
    <col min="11521" max="11521" width="42.85546875" customWidth="1"/>
    <col min="11522" max="11522" width="13.28515625" customWidth="1"/>
    <col min="11523" max="11523" width="17.85546875" customWidth="1"/>
    <col min="11777" max="11777" width="42.85546875" customWidth="1"/>
    <col min="11778" max="11778" width="13.28515625" customWidth="1"/>
    <col min="11779" max="11779" width="17.85546875" customWidth="1"/>
    <col min="12033" max="12033" width="42.85546875" customWidth="1"/>
    <col min="12034" max="12034" width="13.28515625" customWidth="1"/>
    <col min="12035" max="12035" width="17.85546875" customWidth="1"/>
    <col min="12289" max="12289" width="42.85546875" customWidth="1"/>
    <col min="12290" max="12290" width="13.28515625" customWidth="1"/>
    <col min="12291" max="12291" width="17.85546875" customWidth="1"/>
    <col min="12545" max="12545" width="42.85546875" customWidth="1"/>
    <col min="12546" max="12546" width="13.28515625" customWidth="1"/>
    <col min="12547" max="12547" width="17.85546875" customWidth="1"/>
    <col min="12801" max="12801" width="42.85546875" customWidth="1"/>
    <col min="12802" max="12802" width="13.28515625" customWidth="1"/>
    <col min="12803" max="12803" width="17.85546875" customWidth="1"/>
    <col min="13057" max="13057" width="42.85546875" customWidth="1"/>
    <col min="13058" max="13058" width="13.28515625" customWidth="1"/>
    <col min="13059" max="13059" width="17.85546875" customWidth="1"/>
    <col min="13313" max="13313" width="42.85546875" customWidth="1"/>
    <col min="13314" max="13314" width="13.28515625" customWidth="1"/>
    <col min="13315" max="13315" width="17.85546875" customWidth="1"/>
    <col min="13569" max="13569" width="42.85546875" customWidth="1"/>
    <col min="13570" max="13570" width="13.28515625" customWidth="1"/>
    <col min="13571" max="13571" width="17.85546875" customWidth="1"/>
    <col min="13825" max="13825" width="42.85546875" customWidth="1"/>
    <col min="13826" max="13826" width="13.28515625" customWidth="1"/>
    <col min="13827" max="13827" width="17.85546875" customWidth="1"/>
    <col min="14081" max="14081" width="42.85546875" customWidth="1"/>
    <col min="14082" max="14082" width="13.28515625" customWidth="1"/>
    <col min="14083" max="14083" width="17.85546875" customWidth="1"/>
    <col min="14337" max="14337" width="42.85546875" customWidth="1"/>
    <col min="14338" max="14338" width="13.28515625" customWidth="1"/>
    <col min="14339" max="14339" width="17.85546875" customWidth="1"/>
    <col min="14593" max="14593" width="42.85546875" customWidth="1"/>
    <col min="14594" max="14594" width="13.28515625" customWidth="1"/>
    <col min="14595" max="14595" width="17.85546875" customWidth="1"/>
    <col min="14849" max="14849" width="42.85546875" customWidth="1"/>
    <col min="14850" max="14850" width="13.28515625" customWidth="1"/>
    <col min="14851" max="14851" width="17.85546875" customWidth="1"/>
    <col min="15105" max="15105" width="42.85546875" customWidth="1"/>
    <col min="15106" max="15106" width="13.28515625" customWidth="1"/>
    <col min="15107" max="15107" width="17.85546875" customWidth="1"/>
    <col min="15361" max="15361" width="42.85546875" customWidth="1"/>
    <col min="15362" max="15362" width="13.28515625" customWidth="1"/>
    <col min="15363" max="15363" width="17.85546875" customWidth="1"/>
    <col min="15617" max="15617" width="42.85546875" customWidth="1"/>
    <col min="15618" max="15618" width="13.28515625" customWidth="1"/>
    <col min="15619" max="15619" width="17.85546875" customWidth="1"/>
    <col min="15873" max="15873" width="42.85546875" customWidth="1"/>
    <col min="15874" max="15874" width="13.28515625" customWidth="1"/>
    <col min="15875" max="15875" width="17.85546875" customWidth="1"/>
    <col min="16129" max="16129" width="42.85546875" customWidth="1"/>
    <col min="16130" max="16130" width="13.28515625" customWidth="1"/>
    <col min="16131" max="16131" width="17.85546875" customWidth="1"/>
  </cols>
  <sheetData>
    <row r="1" spans="1:3" ht="47.25" customHeight="1" x14ac:dyDescent="0.2">
      <c r="A1" s="93" t="s">
        <v>176</v>
      </c>
      <c r="B1" s="93"/>
    </row>
    <row r="2" spans="1:3" ht="47.25" customHeight="1" x14ac:dyDescent="0.2">
      <c r="A2" s="17" t="s">
        <v>107</v>
      </c>
      <c r="B2" s="18" t="s">
        <v>177</v>
      </c>
      <c r="C2" s="19" t="s">
        <v>105</v>
      </c>
    </row>
    <row r="3" spans="1:3" x14ac:dyDescent="0.2">
      <c r="A3" s="14" t="s">
        <v>2</v>
      </c>
      <c r="B3" s="20">
        <v>3978</v>
      </c>
      <c r="C3" s="114">
        <v>2665197.79</v>
      </c>
    </row>
    <row r="4" spans="1:3" x14ac:dyDescent="0.2">
      <c r="A4" s="14" t="s">
        <v>3</v>
      </c>
      <c r="B4" s="20">
        <v>20111</v>
      </c>
      <c r="C4" s="114">
        <v>13482480.18</v>
      </c>
    </row>
    <row r="5" spans="1:3" x14ac:dyDescent="0.2">
      <c r="A5" s="14" t="s">
        <v>4</v>
      </c>
      <c r="B5" s="20">
        <v>8498</v>
      </c>
      <c r="C5" s="114">
        <v>5673698.9400000004</v>
      </c>
    </row>
    <row r="6" spans="1:3" x14ac:dyDescent="0.2">
      <c r="A6" s="14" t="s">
        <v>5</v>
      </c>
      <c r="B6" s="20">
        <v>15061</v>
      </c>
      <c r="C6" s="114">
        <v>9784667.4299999997</v>
      </c>
    </row>
    <row r="7" spans="1:3" ht="25.5" x14ac:dyDescent="0.2">
      <c r="A7" s="14" t="s">
        <v>6</v>
      </c>
      <c r="B7" s="20">
        <v>10804</v>
      </c>
      <c r="C7" s="114">
        <v>7356188.5199999977</v>
      </c>
    </row>
    <row r="8" spans="1:3" x14ac:dyDescent="0.2">
      <c r="A8" s="14" t="s">
        <v>7</v>
      </c>
      <c r="B8" s="20">
        <v>10571</v>
      </c>
      <c r="C8" s="114">
        <v>7266724.629999999</v>
      </c>
    </row>
    <row r="9" spans="1:3" x14ac:dyDescent="0.2">
      <c r="A9" s="14" t="s">
        <v>8</v>
      </c>
      <c r="B9" s="20">
        <v>11536</v>
      </c>
      <c r="C9" s="114">
        <v>7944816.4800000004</v>
      </c>
    </row>
    <row r="10" spans="1:3" ht="25.5" x14ac:dyDescent="0.2">
      <c r="A10" s="14" t="s">
        <v>9</v>
      </c>
      <c r="B10" s="20">
        <v>806</v>
      </c>
      <c r="C10" s="114">
        <v>562564.38</v>
      </c>
    </row>
    <row r="11" spans="1:3" ht="25.5" x14ac:dyDescent="0.2">
      <c r="A11" s="14" t="s">
        <v>10</v>
      </c>
      <c r="B11" s="20">
        <v>2692</v>
      </c>
      <c r="C11" s="114">
        <v>1801132.0099999995</v>
      </c>
    </row>
    <row r="12" spans="1:3" ht="25.5" x14ac:dyDescent="0.2">
      <c r="A12" s="14" t="s">
        <v>11</v>
      </c>
      <c r="B12" s="20">
        <v>4304</v>
      </c>
      <c r="C12" s="114">
        <v>2953362.5699999994</v>
      </c>
    </row>
    <row r="13" spans="1:3" ht="25.5" x14ac:dyDescent="0.2">
      <c r="A13" s="14" t="s">
        <v>12</v>
      </c>
      <c r="B13" s="20">
        <v>5075</v>
      </c>
      <c r="C13" s="114">
        <v>3430987.2499999995</v>
      </c>
    </row>
    <row r="14" spans="1:3" ht="25.5" x14ac:dyDescent="0.2">
      <c r="A14" s="14" t="s">
        <v>13</v>
      </c>
      <c r="B14" s="20">
        <v>2489</v>
      </c>
      <c r="C14" s="114">
        <v>1683450.5199999998</v>
      </c>
    </row>
    <row r="15" spans="1:3" ht="13.5" thickBot="1" x14ac:dyDescent="0.25">
      <c r="A15" s="14" t="s">
        <v>14</v>
      </c>
      <c r="B15" s="20">
        <v>2019</v>
      </c>
      <c r="C15" s="114">
        <v>1372100.8699999999</v>
      </c>
    </row>
    <row r="16" spans="1:3" ht="12.75" customHeight="1" thickBot="1" x14ac:dyDescent="0.25">
      <c r="A16" s="21" t="s">
        <v>15</v>
      </c>
      <c r="B16" s="22">
        <v>17385</v>
      </c>
      <c r="C16" s="118">
        <f>SUM(C10:C15)</f>
        <v>11803597.599999998</v>
      </c>
    </row>
    <row r="17" spans="1:3" x14ac:dyDescent="0.2">
      <c r="A17" s="14" t="s">
        <v>16</v>
      </c>
      <c r="B17" s="20">
        <v>11809</v>
      </c>
      <c r="C17" s="114">
        <v>7982733.4699999997</v>
      </c>
    </row>
    <row r="18" spans="1:3" x14ac:dyDescent="0.2">
      <c r="A18" s="14" t="s">
        <v>17</v>
      </c>
      <c r="B18" s="20">
        <v>6806</v>
      </c>
      <c r="C18" s="114">
        <v>4723330.08</v>
      </c>
    </row>
    <row r="19" spans="1:3" x14ac:dyDescent="0.2">
      <c r="A19" s="14" t="s">
        <v>18</v>
      </c>
      <c r="B19" s="20">
        <v>11174</v>
      </c>
      <c r="C19" s="114">
        <v>7643014.8200000003</v>
      </c>
    </row>
    <row r="20" spans="1:3" ht="38.25" x14ac:dyDescent="0.2">
      <c r="A20" s="14" t="s">
        <v>19</v>
      </c>
      <c r="B20" s="20">
        <v>6112</v>
      </c>
      <c r="C20" s="114">
        <v>4099681.6099999994</v>
      </c>
    </row>
    <row r="21" spans="1:3" x14ac:dyDescent="0.2">
      <c r="A21" s="14" t="s">
        <v>20</v>
      </c>
      <c r="B21" s="20">
        <v>5591</v>
      </c>
      <c r="C21" s="114">
        <v>3675716.73</v>
      </c>
    </row>
    <row r="22" spans="1:3" x14ac:dyDescent="0.2">
      <c r="A22" s="14" t="s">
        <v>21</v>
      </c>
      <c r="B22" s="20">
        <v>10373</v>
      </c>
      <c r="C22" s="114">
        <v>6754530.6399999987</v>
      </c>
    </row>
    <row r="23" spans="1:3" x14ac:dyDescent="0.2">
      <c r="A23" s="14" t="s">
        <v>22</v>
      </c>
      <c r="B23" s="20">
        <v>5525</v>
      </c>
      <c r="C23" s="114">
        <v>3790043.2499999991</v>
      </c>
    </row>
    <row r="24" spans="1:3" x14ac:dyDescent="0.2">
      <c r="A24" s="14" t="s">
        <v>23</v>
      </c>
      <c r="B24" s="20">
        <v>7803</v>
      </c>
      <c r="C24" s="114">
        <v>5103541.5399999991</v>
      </c>
    </row>
    <row r="25" spans="1:3" x14ac:dyDescent="0.2">
      <c r="A25" s="14" t="s">
        <v>24</v>
      </c>
      <c r="B25" s="20">
        <v>7045</v>
      </c>
      <c r="C25" s="114">
        <v>4670523.8499999996</v>
      </c>
    </row>
    <row r="26" spans="1:3" x14ac:dyDescent="0.2">
      <c r="A26" s="14" t="s">
        <v>25</v>
      </c>
      <c r="B26" s="20">
        <v>7504</v>
      </c>
      <c r="C26" s="114">
        <v>4941415.7200000007</v>
      </c>
    </row>
    <row r="27" spans="1:3" x14ac:dyDescent="0.2">
      <c r="A27" s="14" t="s">
        <v>26</v>
      </c>
      <c r="B27" s="20">
        <v>17170</v>
      </c>
      <c r="C27" s="114">
        <v>11761255.6</v>
      </c>
    </row>
    <row r="28" spans="1:3" x14ac:dyDescent="0.2">
      <c r="A28" s="14" t="s">
        <v>27</v>
      </c>
      <c r="B28" s="20">
        <v>10638</v>
      </c>
      <c r="C28" s="114">
        <v>7221633.4899999984</v>
      </c>
    </row>
    <row r="29" spans="1:3" x14ac:dyDescent="0.2">
      <c r="A29" s="14" t="s">
        <v>28</v>
      </c>
      <c r="B29" s="20">
        <v>18224</v>
      </c>
      <c r="C29" s="114">
        <v>12480550.319999998</v>
      </c>
    </row>
    <row r="30" spans="1:3" ht="13.5" thickBot="1" x14ac:dyDescent="0.25">
      <c r="A30" s="14" t="s">
        <v>29</v>
      </c>
      <c r="B30" s="20">
        <v>9516</v>
      </c>
      <c r="C30" s="114">
        <v>6407436.4799999986</v>
      </c>
    </row>
    <row r="31" spans="1:3" ht="12.75" customHeight="1" thickBot="1" x14ac:dyDescent="0.25">
      <c r="A31" s="21" t="s">
        <v>30</v>
      </c>
      <c r="B31" s="22">
        <v>233234</v>
      </c>
      <c r="C31" s="118">
        <f>SUM(C3:C30)-C16</f>
        <v>157232779.16999999</v>
      </c>
    </row>
    <row r="32" spans="1:3" ht="25.5" x14ac:dyDescent="0.2">
      <c r="A32" s="14" t="s">
        <v>178</v>
      </c>
      <c r="B32" s="20">
        <v>10500</v>
      </c>
      <c r="C32" s="114">
        <v>7481564.9999999991</v>
      </c>
    </row>
    <row r="33" spans="1:3" x14ac:dyDescent="0.2">
      <c r="A33" s="14" t="s">
        <v>31</v>
      </c>
      <c r="B33" s="20">
        <v>22843</v>
      </c>
      <c r="C33" s="114">
        <v>14680739.24</v>
      </c>
    </row>
    <row r="34" spans="1:3" ht="25.5" x14ac:dyDescent="0.2">
      <c r="A34" s="14" t="s">
        <v>32</v>
      </c>
      <c r="B34" s="20">
        <v>14987</v>
      </c>
      <c r="C34" s="114">
        <v>10678687.110000001</v>
      </c>
    </row>
    <row r="35" spans="1:3" x14ac:dyDescent="0.2">
      <c r="A35" s="14" t="s">
        <v>33</v>
      </c>
      <c r="B35" s="20">
        <v>16022</v>
      </c>
      <c r="C35" s="114">
        <v>10297018.959999999</v>
      </c>
    </row>
    <row r="36" spans="1:3" x14ac:dyDescent="0.2">
      <c r="A36" s="14" t="s">
        <v>34</v>
      </c>
      <c r="B36" s="20">
        <v>21962</v>
      </c>
      <c r="C36" s="114">
        <v>15208528.860000001</v>
      </c>
    </row>
    <row r="37" spans="1:3" x14ac:dyDescent="0.2">
      <c r="A37" s="14" t="s">
        <v>35</v>
      </c>
      <c r="B37" s="20">
        <v>44955</v>
      </c>
      <c r="C37" s="114">
        <v>31490099.400000006</v>
      </c>
    </row>
    <row r="38" spans="1:3" x14ac:dyDescent="0.2">
      <c r="A38" s="14" t="s">
        <v>36</v>
      </c>
      <c r="B38" s="20">
        <v>35042</v>
      </c>
      <c r="C38" s="114">
        <v>22861520.860000003</v>
      </c>
    </row>
    <row r="39" spans="1:3" x14ac:dyDescent="0.2">
      <c r="A39" s="14" t="s">
        <v>37</v>
      </c>
      <c r="B39" s="20">
        <v>25173</v>
      </c>
      <c r="C39" s="114">
        <v>16888767.689999998</v>
      </c>
    </row>
    <row r="40" spans="1:3" ht="25.5" x14ac:dyDescent="0.2">
      <c r="A40" s="14" t="s">
        <v>38</v>
      </c>
      <c r="B40" s="20">
        <v>29907</v>
      </c>
      <c r="C40" s="114">
        <v>19709580.759999998</v>
      </c>
    </row>
    <row r="41" spans="1:3" x14ac:dyDescent="0.2">
      <c r="A41" s="14" t="s">
        <v>39</v>
      </c>
      <c r="B41" s="20">
        <v>20044</v>
      </c>
      <c r="C41" s="114">
        <v>13300977.919999996</v>
      </c>
    </row>
    <row r="42" spans="1:3" x14ac:dyDescent="0.2">
      <c r="A42" s="14" t="s">
        <v>40</v>
      </c>
      <c r="B42" s="20">
        <v>61729</v>
      </c>
      <c r="C42" s="114">
        <v>40091093.720000006</v>
      </c>
    </row>
    <row r="43" spans="1:3" x14ac:dyDescent="0.2">
      <c r="A43" s="14" t="s">
        <v>179</v>
      </c>
      <c r="B43" s="20">
        <v>18073</v>
      </c>
      <c r="C43" s="114">
        <v>11615155.639999999</v>
      </c>
    </row>
    <row r="44" spans="1:3" ht="13.5" thickBot="1" x14ac:dyDescent="0.25">
      <c r="A44" s="14" t="s">
        <v>41</v>
      </c>
      <c r="B44" s="20">
        <v>28959</v>
      </c>
      <c r="C44" s="114">
        <v>20092818.77</v>
      </c>
    </row>
    <row r="45" spans="1:3" ht="12.75" customHeight="1" thickBot="1" x14ac:dyDescent="0.25">
      <c r="A45" s="21" t="s">
        <v>42</v>
      </c>
      <c r="B45" s="22">
        <v>350196</v>
      </c>
      <c r="C45" s="118">
        <f>SUM(C32:C44)</f>
        <v>234396553.92999998</v>
      </c>
    </row>
    <row r="46" spans="1:3" x14ac:dyDescent="0.2">
      <c r="A46" s="14" t="s">
        <v>57</v>
      </c>
      <c r="B46" s="20">
        <v>65914</v>
      </c>
      <c r="C46" s="114">
        <v>44191679.520000003</v>
      </c>
    </row>
    <row r="47" spans="1:3" ht="13.5" thickBot="1" x14ac:dyDescent="0.25">
      <c r="A47" s="14" t="s">
        <v>58</v>
      </c>
      <c r="B47" s="20">
        <v>5203</v>
      </c>
      <c r="C47" s="114">
        <v>3707293.5899999994</v>
      </c>
    </row>
    <row r="48" spans="1:3" ht="12.75" customHeight="1" thickBot="1" x14ac:dyDescent="0.25">
      <c r="A48" s="21" t="s">
        <v>59</v>
      </c>
      <c r="B48" s="22">
        <v>65604</v>
      </c>
      <c r="C48" s="118">
        <f>SUM(C46:C47)</f>
        <v>47898973.109999999</v>
      </c>
    </row>
    <row r="49" spans="1:3" ht="12.75" customHeight="1" thickBot="1" x14ac:dyDescent="0.25">
      <c r="A49" s="21" t="s">
        <v>1</v>
      </c>
      <c r="B49" s="22">
        <v>649034</v>
      </c>
      <c r="C49" s="118">
        <f>C31+C45+C48</f>
        <v>439528306.20999998</v>
      </c>
    </row>
    <row r="51" spans="1:3" ht="13.5" customHeight="1" x14ac:dyDescent="0.2"/>
    <row r="52" spans="1:3" ht="12.75" customHeight="1" x14ac:dyDescent="0.2">
      <c r="A52" s="24"/>
    </row>
    <row r="56" spans="1:3" ht="12.75" customHeight="1" x14ac:dyDescent="0.2">
      <c r="A56" s="24"/>
    </row>
  </sheetData>
  <mergeCells count="1">
    <mergeCell ref="A1:B1"/>
  </mergeCells>
  <pageMargins left="0.25" right="0.25" top="0.3" bottom="0.28999999999999998" header="0.3" footer="0.3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R328"/>
  <sheetViews>
    <sheetView topLeftCell="A243" zoomScaleSheetLayoutView="100" workbookViewId="0">
      <selection sqref="A1:C376"/>
    </sheetView>
  </sheetViews>
  <sheetFormatPr defaultColWidth="9.140625" defaultRowHeight="12.75" customHeight="1" x14ac:dyDescent="0.2"/>
  <cols>
    <col min="1" max="1" width="60.140625" style="6" customWidth="1"/>
    <col min="2" max="2" width="17.7109375" style="6" customWidth="1"/>
    <col min="3" max="3" width="21.28515625" style="7" customWidth="1"/>
  </cols>
  <sheetData>
    <row r="1" spans="1:200" ht="12.75" customHeight="1" x14ac:dyDescent="0.2">
      <c r="A1" s="100" t="s">
        <v>104</v>
      </c>
      <c r="B1" s="100"/>
    </row>
    <row r="2" spans="1:200" ht="17.25" customHeight="1" x14ac:dyDescent="0.2">
      <c r="A2" s="100"/>
      <c r="B2" s="100"/>
    </row>
    <row r="3" spans="1:200" ht="12.75" customHeight="1" x14ac:dyDescent="0.2">
      <c r="A3" s="97" t="s">
        <v>0</v>
      </c>
      <c r="B3" s="101" t="s">
        <v>103</v>
      </c>
      <c r="C3" s="94" t="s">
        <v>105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</row>
    <row r="4" spans="1:200" ht="12.75" customHeight="1" x14ac:dyDescent="0.2">
      <c r="A4" s="97"/>
      <c r="B4" s="101"/>
      <c r="C4" s="95"/>
    </row>
    <row r="5" spans="1:200" ht="12.75" customHeight="1" x14ac:dyDescent="0.2">
      <c r="A5" s="97"/>
      <c r="B5" s="101"/>
      <c r="C5" s="96"/>
    </row>
    <row r="6" spans="1:200" ht="12.75" customHeight="1" x14ac:dyDescent="0.2">
      <c r="A6" s="98" t="s">
        <v>74</v>
      </c>
      <c r="B6" s="99"/>
    </row>
    <row r="7" spans="1:200" x14ac:dyDescent="0.2">
      <c r="A7" s="3" t="s">
        <v>3</v>
      </c>
      <c r="B7" s="119">
        <v>24</v>
      </c>
      <c r="C7" s="114">
        <v>199530.48000000004</v>
      </c>
    </row>
    <row r="8" spans="1:200" x14ac:dyDescent="0.2">
      <c r="A8" s="3" t="s">
        <v>4</v>
      </c>
      <c r="B8" s="119">
        <v>274</v>
      </c>
      <c r="C8" s="114">
        <v>1803042.68</v>
      </c>
    </row>
    <row r="9" spans="1:200" x14ac:dyDescent="0.2">
      <c r="A9" s="3" t="s">
        <v>5</v>
      </c>
      <c r="B9" s="119">
        <v>30</v>
      </c>
      <c r="C9" s="114">
        <v>249413.10000000003</v>
      </c>
    </row>
    <row r="10" spans="1:200" ht="25.5" x14ac:dyDescent="0.2">
      <c r="A10" s="3" t="s">
        <v>6</v>
      </c>
      <c r="B10" s="119">
        <v>50</v>
      </c>
      <c r="C10" s="114">
        <v>368261</v>
      </c>
    </row>
    <row r="11" spans="1:200" x14ac:dyDescent="0.2">
      <c r="A11" s="3" t="s">
        <v>7</v>
      </c>
      <c r="B11" s="119">
        <v>127</v>
      </c>
      <c r="C11" s="114">
        <v>801756.08000000007</v>
      </c>
    </row>
    <row r="12" spans="1:200" x14ac:dyDescent="0.2">
      <c r="A12" s="3" t="s">
        <v>8</v>
      </c>
      <c r="B12" s="119">
        <v>60</v>
      </c>
      <c r="C12" s="114">
        <v>378782.40000000008</v>
      </c>
    </row>
    <row r="13" spans="1:200" x14ac:dyDescent="0.2">
      <c r="A13" s="3" t="s">
        <v>12</v>
      </c>
      <c r="B13" s="119">
        <v>82</v>
      </c>
      <c r="C13" s="114">
        <v>618486.8600000001</v>
      </c>
    </row>
    <row r="14" spans="1:200" s="2" customFormat="1" ht="12.75" customHeight="1" x14ac:dyDescent="0.2">
      <c r="A14" s="4" t="s">
        <v>15</v>
      </c>
      <c r="B14" s="120">
        <v>82</v>
      </c>
      <c r="C14" s="122">
        <f>SUM(C13)</f>
        <v>618486.8600000001</v>
      </c>
    </row>
    <row r="15" spans="1:200" x14ac:dyDescent="0.2">
      <c r="A15" s="3" t="s">
        <v>16</v>
      </c>
      <c r="B15" s="119">
        <v>84</v>
      </c>
      <c r="C15" s="114">
        <v>618678.48</v>
      </c>
    </row>
    <row r="16" spans="1:200" x14ac:dyDescent="0.2">
      <c r="A16" s="3" t="s">
        <v>17</v>
      </c>
      <c r="B16" s="119">
        <v>190</v>
      </c>
      <c r="C16" s="114">
        <v>1435101.85</v>
      </c>
    </row>
    <row r="17" spans="1:5" x14ac:dyDescent="0.2">
      <c r="A17" s="3" t="s">
        <v>20</v>
      </c>
      <c r="B17" s="119">
        <v>55</v>
      </c>
      <c r="C17" s="114">
        <v>366730.27999999997</v>
      </c>
    </row>
    <row r="18" spans="1:5" x14ac:dyDescent="0.2">
      <c r="A18" s="3" t="s">
        <v>21</v>
      </c>
      <c r="B18" s="119">
        <v>200</v>
      </c>
      <c r="C18" s="114">
        <v>1291877.6200000001</v>
      </c>
    </row>
    <row r="19" spans="1:5" x14ac:dyDescent="0.2">
      <c r="A19" s="3" t="s">
        <v>22</v>
      </c>
      <c r="B19" s="119">
        <v>35</v>
      </c>
      <c r="C19" s="114">
        <v>220956.39999999997</v>
      </c>
    </row>
    <row r="20" spans="1:5" x14ac:dyDescent="0.2">
      <c r="A20" s="3" t="s">
        <v>24</v>
      </c>
      <c r="B20" s="119">
        <v>26</v>
      </c>
      <c r="C20" s="114">
        <v>164139.03999999998</v>
      </c>
    </row>
    <row r="21" spans="1:5" x14ac:dyDescent="0.2">
      <c r="A21" s="3" t="s">
        <v>27</v>
      </c>
      <c r="B21" s="119">
        <v>60</v>
      </c>
      <c r="C21" s="114">
        <v>408052.02</v>
      </c>
    </row>
    <row r="22" spans="1:5" x14ac:dyDescent="0.2">
      <c r="A22" s="3" t="s">
        <v>28</v>
      </c>
      <c r="B22" s="119">
        <v>182</v>
      </c>
      <c r="C22" s="114">
        <v>1305077.9200000002</v>
      </c>
    </row>
    <row r="23" spans="1:5" x14ac:dyDescent="0.2">
      <c r="A23" s="3" t="s">
        <v>29</v>
      </c>
      <c r="B23" s="119">
        <v>111</v>
      </c>
      <c r="C23" s="114">
        <v>736521.42</v>
      </c>
    </row>
    <row r="24" spans="1:5" s="2" customFormat="1" ht="12.75" customHeight="1" x14ac:dyDescent="0.2">
      <c r="A24" s="4" t="s">
        <v>30</v>
      </c>
      <c r="B24" s="120">
        <v>1590</v>
      </c>
      <c r="C24" s="122">
        <f>C7+C8+C9+C10+C11+C12+C13+C15+C16+C17+C18+C19+C20+C21+C22+C23</f>
        <v>10966407.629999999</v>
      </c>
    </row>
    <row r="25" spans="1:5" x14ac:dyDescent="0.2">
      <c r="A25" s="3" t="s">
        <v>31</v>
      </c>
      <c r="B25" s="119">
        <v>450</v>
      </c>
      <c r="C25" s="114">
        <v>4073189</v>
      </c>
    </row>
    <row r="26" spans="1:5" ht="25.5" x14ac:dyDescent="0.2">
      <c r="A26" s="3" t="s">
        <v>32</v>
      </c>
      <c r="B26" s="119">
        <v>310</v>
      </c>
      <c r="C26" s="114">
        <v>2718114.1000000006</v>
      </c>
    </row>
    <row r="27" spans="1:5" x14ac:dyDescent="0.2">
      <c r="A27" s="3" t="s">
        <v>33</v>
      </c>
      <c r="B27" s="119">
        <v>252</v>
      </c>
      <c r="C27" s="114">
        <v>1786016.88</v>
      </c>
    </row>
    <row r="28" spans="1:5" x14ac:dyDescent="0.2">
      <c r="A28" s="3" t="s">
        <v>35</v>
      </c>
      <c r="B28" s="119">
        <v>130</v>
      </c>
      <c r="C28" s="114">
        <v>957478.60000000009</v>
      </c>
    </row>
    <row r="29" spans="1:5" x14ac:dyDescent="0.2">
      <c r="A29" s="3" t="s">
        <v>36</v>
      </c>
      <c r="B29" s="119">
        <v>626</v>
      </c>
      <c r="C29" s="114">
        <v>6350640.0299999993</v>
      </c>
    </row>
    <row r="30" spans="1:5" x14ac:dyDescent="0.2">
      <c r="A30" s="3" t="s">
        <v>38</v>
      </c>
      <c r="B30" s="119">
        <v>1130</v>
      </c>
      <c r="C30" s="114">
        <v>8797225.2700000014</v>
      </c>
    </row>
    <row r="31" spans="1:5" x14ac:dyDescent="0.2">
      <c r="A31" s="3" t="s">
        <v>40</v>
      </c>
      <c r="B31" s="119">
        <v>2138</v>
      </c>
      <c r="C31" s="114">
        <v>16936459.870000001</v>
      </c>
    </row>
    <row r="32" spans="1:5" s="2" customFormat="1" ht="12.75" customHeight="1" x14ac:dyDescent="0.2">
      <c r="A32" s="4" t="s">
        <v>42</v>
      </c>
      <c r="B32" s="120">
        <v>5036</v>
      </c>
      <c r="C32" s="122">
        <f>SUM(C25:C31)</f>
        <v>41619123.75</v>
      </c>
      <c r="E32" s="8"/>
    </row>
    <row r="33" spans="1:5" x14ac:dyDescent="0.2">
      <c r="A33" s="3" t="s">
        <v>49</v>
      </c>
      <c r="B33" s="119">
        <v>240</v>
      </c>
      <c r="C33" s="114">
        <v>2235337.08</v>
      </c>
      <c r="E33" s="6"/>
    </row>
    <row r="34" spans="1:5" s="2" customFormat="1" ht="12.75" customHeight="1" x14ac:dyDescent="0.2">
      <c r="A34" s="4" t="s">
        <v>56</v>
      </c>
      <c r="B34" s="120">
        <v>240</v>
      </c>
      <c r="C34" s="122">
        <f>SUM(C33)</f>
        <v>2235337.08</v>
      </c>
      <c r="E34" s="8"/>
    </row>
    <row r="35" spans="1:5" x14ac:dyDescent="0.2">
      <c r="A35" s="3" t="s">
        <v>57</v>
      </c>
      <c r="B35" s="119">
        <v>95</v>
      </c>
      <c r="C35" s="114">
        <v>840660.19</v>
      </c>
      <c r="E35" s="6"/>
    </row>
    <row r="36" spans="1:5" x14ac:dyDescent="0.2">
      <c r="A36" s="3" t="s">
        <v>58</v>
      </c>
      <c r="B36" s="119">
        <v>157</v>
      </c>
      <c r="C36" s="114">
        <v>1046434.3400000001</v>
      </c>
      <c r="E36" s="9"/>
    </row>
    <row r="37" spans="1:5" s="2" customFormat="1" ht="12.75" customHeight="1" x14ac:dyDescent="0.2">
      <c r="A37" s="4" t="s">
        <v>59</v>
      </c>
      <c r="B37" s="120">
        <v>250</v>
      </c>
      <c r="C37" s="122">
        <f>SUM(C35:C36)</f>
        <v>1887094.53</v>
      </c>
      <c r="E37" s="8"/>
    </row>
    <row r="38" spans="1:5" x14ac:dyDescent="0.2">
      <c r="A38" s="3" t="s">
        <v>64</v>
      </c>
      <c r="B38" s="119">
        <v>30</v>
      </c>
      <c r="C38" s="114">
        <v>595912.80000000005</v>
      </c>
      <c r="E38" s="6"/>
    </row>
    <row r="39" spans="1:5" x14ac:dyDescent="0.2">
      <c r="A39" s="3" t="s">
        <v>67</v>
      </c>
      <c r="B39" s="119">
        <v>2</v>
      </c>
      <c r="C39" s="114">
        <v>230553.56</v>
      </c>
    </row>
    <row r="40" spans="1:5" x14ac:dyDescent="0.2">
      <c r="A40" s="3" t="s">
        <v>69</v>
      </c>
      <c r="B40" s="119">
        <v>564</v>
      </c>
      <c r="C40" s="114">
        <v>48480300.599999994</v>
      </c>
    </row>
    <row r="41" spans="1:5" x14ac:dyDescent="0.2">
      <c r="A41" s="3" t="s">
        <v>70</v>
      </c>
      <c r="B41" s="119">
        <v>2</v>
      </c>
      <c r="C41" s="114">
        <v>230553.56</v>
      </c>
    </row>
    <row r="42" spans="1:5" x14ac:dyDescent="0.2">
      <c r="A42" s="3" t="s">
        <v>72</v>
      </c>
      <c r="B42" s="119">
        <v>2</v>
      </c>
      <c r="C42" s="114">
        <v>230553.56</v>
      </c>
    </row>
    <row r="43" spans="1:5" s="2" customFormat="1" ht="12.75" customHeight="1" x14ac:dyDescent="0.2">
      <c r="A43" s="4" t="s">
        <v>73</v>
      </c>
      <c r="B43" s="120">
        <v>600</v>
      </c>
      <c r="C43" s="122">
        <f>SUM(C38:C42)</f>
        <v>49767874.079999998</v>
      </c>
    </row>
    <row r="44" spans="1:5" ht="12.75" customHeight="1" x14ac:dyDescent="0.2">
      <c r="A44" s="5" t="s">
        <v>1</v>
      </c>
      <c r="B44" s="121">
        <v>7716</v>
      </c>
      <c r="C44" s="118">
        <f>C24+C32+C34+C37+C43</f>
        <v>106475837.06999999</v>
      </c>
    </row>
    <row r="45" spans="1:5" ht="12.75" customHeight="1" x14ac:dyDescent="0.2">
      <c r="A45" s="98" t="s">
        <v>75</v>
      </c>
      <c r="B45" s="99"/>
      <c r="C45" s="114"/>
    </row>
    <row r="46" spans="1:5" ht="25.5" x14ac:dyDescent="0.2">
      <c r="A46" s="3" t="s">
        <v>54</v>
      </c>
      <c r="B46" s="119">
        <v>96</v>
      </c>
      <c r="C46" s="114">
        <v>9937620.4800000004</v>
      </c>
    </row>
    <row r="47" spans="1:5" s="2" customFormat="1" ht="12.75" customHeight="1" x14ac:dyDescent="0.2">
      <c r="A47" s="4" t="s">
        <v>56</v>
      </c>
      <c r="B47" s="120">
        <v>96</v>
      </c>
      <c r="C47" s="122">
        <f>SUM(C46)</f>
        <v>9937620.4800000004</v>
      </c>
    </row>
    <row r="48" spans="1:5" ht="12.75" customHeight="1" x14ac:dyDescent="0.2">
      <c r="A48" s="5" t="s">
        <v>1</v>
      </c>
      <c r="B48" s="121">
        <v>96</v>
      </c>
      <c r="C48" s="118">
        <f>SUM(C47)</f>
        <v>9937620.4800000004</v>
      </c>
    </row>
    <row r="49" spans="1:3" ht="12.75" customHeight="1" x14ac:dyDescent="0.2">
      <c r="A49" s="98" t="s">
        <v>76</v>
      </c>
      <c r="B49" s="99"/>
      <c r="C49" s="114"/>
    </row>
    <row r="50" spans="1:3" x14ac:dyDescent="0.2">
      <c r="A50" s="3" t="s">
        <v>52</v>
      </c>
      <c r="B50" s="119">
        <v>0</v>
      </c>
      <c r="C50" s="114"/>
    </row>
    <row r="51" spans="1:3" s="2" customFormat="1" ht="12.75" customHeight="1" x14ac:dyDescent="0.2">
      <c r="A51" s="4" t="s">
        <v>56</v>
      </c>
      <c r="B51" s="120">
        <v>0</v>
      </c>
      <c r="C51" s="122"/>
    </row>
    <row r="52" spans="1:3" ht="12.75" customHeight="1" x14ac:dyDescent="0.2">
      <c r="A52" s="5" t="s">
        <v>1</v>
      </c>
      <c r="B52" s="121">
        <v>0</v>
      </c>
      <c r="C52" s="114"/>
    </row>
    <row r="53" spans="1:3" ht="12.75" customHeight="1" x14ac:dyDescent="0.2">
      <c r="A53" s="98" t="s">
        <v>77</v>
      </c>
      <c r="B53" s="99"/>
      <c r="C53" s="114"/>
    </row>
    <row r="54" spans="1:3" ht="25.5" x14ac:dyDescent="0.2">
      <c r="A54" s="3" t="s">
        <v>54</v>
      </c>
      <c r="B54" s="119">
        <v>130</v>
      </c>
      <c r="C54" s="114">
        <v>13457194.399999999</v>
      </c>
    </row>
    <row r="55" spans="1:3" x14ac:dyDescent="0.2">
      <c r="A55" s="3" t="s">
        <v>55</v>
      </c>
      <c r="B55" s="119">
        <v>412</v>
      </c>
      <c r="C55" s="114">
        <v>49539734.720000014</v>
      </c>
    </row>
    <row r="56" spans="1:3" s="2" customFormat="1" ht="12.75" customHeight="1" x14ac:dyDescent="0.2">
      <c r="A56" s="4" t="s">
        <v>56</v>
      </c>
      <c r="B56" s="120">
        <v>542</v>
      </c>
      <c r="C56" s="122">
        <f>SUM(C54:C55)</f>
        <v>62996929.120000012</v>
      </c>
    </row>
    <row r="57" spans="1:3" x14ac:dyDescent="0.2">
      <c r="A57" s="3" t="s">
        <v>61</v>
      </c>
      <c r="B57" s="119">
        <v>36</v>
      </c>
      <c r="C57" s="114">
        <v>306469.44</v>
      </c>
    </row>
    <row r="58" spans="1:3" s="2" customFormat="1" ht="12.75" customHeight="1" x14ac:dyDescent="0.2">
      <c r="A58" s="4" t="s">
        <v>73</v>
      </c>
      <c r="B58" s="120">
        <v>36</v>
      </c>
      <c r="C58" s="122">
        <f>SUM(C57)</f>
        <v>306469.44</v>
      </c>
    </row>
    <row r="59" spans="1:3" ht="12.75" customHeight="1" x14ac:dyDescent="0.2">
      <c r="A59" s="5" t="s">
        <v>1</v>
      </c>
      <c r="B59" s="121">
        <v>578</v>
      </c>
      <c r="C59" s="118">
        <f>C56+C58</f>
        <v>63303398.56000001</v>
      </c>
    </row>
    <row r="60" spans="1:3" ht="12.75" customHeight="1" x14ac:dyDescent="0.2">
      <c r="A60" s="98" t="s">
        <v>78</v>
      </c>
      <c r="B60" s="99"/>
      <c r="C60" s="114"/>
    </row>
    <row r="61" spans="1:3" x14ac:dyDescent="0.2">
      <c r="A61" s="3" t="s">
        <v>52</v>
      </c>
      <c r="B61" s="119">
        <v>335</v>
      </c>
      <c r="C61" s="114">
        <v>29196330.100000001</v>
      </c>
    </row>
    <row r="62" spans="1:3" s="2" customFormat="1" ht="12.75" customHeight="1" x14ac:dyDescent="0.2">
      <c r="A62" s="4" t="s">
        <v>56</v>
      </c>
      <c r="B62" s="120">
        <v>335</v>
      </c>
      <c r="C62" s="122">
        <f>SUM(C61)</f>
        <v>29196330.100000001</v>
      </c>
    </row>
    <row r="63" spans="1:3" x14ac:dyDescent="0.2">
      <c r="A63" s="3" t="s">
        <v>57</v>
      </c>
      <c r="B63" s="119">
        <v>221</v>
      </c>
      <c r="C63" s="114">
        <v>4521423.53</v>
      </c>
    </row>
    <row r="64" spans="1:3" s="2" customFormat="1" ht="12.75" customHeight="1" x14ac:dyDescent="0.2">
      <c r="A64" s="4" t="s">
        <v>59</v>
      </c>
      <c r="B64" s="120">
        <v>221</v>
      </c>
      <c r="C64" s="122">
        <f>SUM(C63)</f>
        <v>4521423.53</v>
      </c>
    </row>
    <row r="65" spans="1:3" ht="12.75" customHeight="1" x14ac:dyDescent="0.2">
      <c r="A65" s="5" t="s">
        <v>1</v>
      </c>
      <c r="B65" s="121">
        <v>556</v>
      </c>
      <c r="C65" s="118">
        <f>C62+C64</f>
        <v>33717753.630000003</v>
      </c>
    </row>
    <row r="66" spans="1:3" ht="12.75" customHeight="1" x14ac:dyDescent="0.2">
      <c r="A66" s="98" t="s">
        <v>79</v>
      </c>
      <c r="B66" s="99"/>
      <c r="C66" s="114"/>
    </row>
    <row r="67" spans="1:3" x14ac:dyDescent="0.2">
      <c r="A67" s="3" t="s">
        <v>36</v>
      </c>
      <c r="B67" s="119">
        <v>210</v>
      </c>
      <c r="C67" s="114">
        <v>61934762.400000021</v>
      </c>
    </row>
    <row r="68" spans="1:3" s="2" customFormat="1" ht="12.75" customHeight="1" x14ac:dyDescent="0.2">
      <c r="A68" s="4" t="s">
        <v>42</v>
      </c>
      <c r="B68" s="120">
        <v>210</v>
      </c>
      <c r="C68" s="122">
        <f>SUM(C67)</f>
        <v>61934762.400000021</v>
      </c>
    </row>
    <row r="69" spans="1:3" x14ac:dyDescent="0.2">
      <c r="A69" s="3" t="s">
        <v>71</v>
      </c>
      <c r="B69" s="119">
        <v>180</v>
      </c>
      <c r="C69" s="114">
        <v>44593029</v>
      </c>
    </row>
    <row r="70" spans="1:3" s="2" customFormat="1" ht="12.75" customHeight="1" x14ac:dyDescent="0.2">
      <c r="A70" s="4" t="s">
        <v>73</v>
      </c>
      <c r="B70" s="120">
        <v>180</v>
      </c>
      <c r="C70" s="122">
        <f>SUM(C69)</f>
        <v>44593029</v>
      </c>
    </row>
    <row r="71" spans="1:3" ht="12.75" customHeight="1" x14ac:dyDescent="0.2">
      <c r="A71" s="5" t="s">
        <v>1</v>
      </c>
      <c r="B71" s="121">
        <v>390</v>
      </c>
      <c r="C71" s="118">
        <f>C68+C70</f>
        <v>106527791.40000002</v>
      </c>
    </row>
    <row r="72" spans="1:3" ht="12.75" customHeight="1" x14ac:dyDescent="0.2">
      <c r="A72" s="98" t="s">
        <v>80</v>
      </c>
      <c r="B72" s="99"/>
      <c r="C72" s="114"/>
    </row>
    <row r="73" spans="1:3" x14ac:dyDescent="0.2">
      <c r="A73" s="3" t="s">
        <v>33</v>
      </c>
      <c r="B73" s="119">
        <v>378</v>
      </c>
      <c r="C73" s="114">
        <v>2892520.26</v>
      </c>
    </row>
    <row r="74" spans="1:3" x14ac:dyDescent="0.2">
      <c r="A74" s="3" t="s">
        <v>34</v>
      </c>
      <c r="B74" s="119">
        <v>324</v>
      </c>
      <c r="C74" s="114">
        <v>2479303.0800000005</v>
      </c>
    </row>
    <row r="75" spans="1:3" x14ac:dyDescent="0.2">
      <c r="A75" s="3" t="s">
        <v>35</v>
      </c>
      <c r="B75" s="119">
        <v>480</v>
      </c>
      <c r="C75" s="114">
        <v>5249390.4000000004</v>
      </c>
    </row>
    <row r="76" spans="1:3" s="2" customFormat="1" ht="12.75" customHeight="1" x14ac:dyDescent="0.2">
      <c r="A76" s="4" t="s">
        <v>42</v>
      </c>
      <c r="B76" s="120">
        <v>1182</v>
      </c>
      <c r="C76" s="122">
        <f>SUM(C73:C75)</f>
        <v>10621213.74</v>
      </c>
    </row>
    <row r="77" spans="1:3" x14ac:dyDescent="0.2">
      <c r="A77" s="3" t="s">
        <v>51</v>
      </c>
      <c r="B77" s="119">
        <v>556</v>
      </c>
      <c r="C77" s="114">
        <v>5126634.2800000012</v>
      </c>
    </row>
    <row r="78" spans="1:3" x14ac:dyDescent="0.2">
      <c r="A78" s="3" t="s">
        <v>55</v>
      </c>
      <c r="B78" s="119">
        <v>80</v>
      </c>
      <c r="C78" s="114">
        <v>3258815.6</v>
      </c>
    </row>
    <row r="79" spans="1:3" s="2" customFormat="1" ht="12.75" customHeight="1" x14ac:dyDescent="0.2">
      <c r="A79" s="4" t="s">
        <v>56</v>
      </c>
      <c r="B79" s="120">
        <v>636</v>
      </c>
      <c r="C79" s="122">
        <f>SUM(C77:C78)</f>
        <v>8385449.8800000008</v>
      </c>
    </row>
    <row r="80" spans="1:3" x14ac:dyDescent="0.2">
      <c r="A80" s="3" t="s">
        <v>58</v>
      </c>
      <c r="B80" s="119">
        <v>24</v>
      </c>
      <c r="C80" s="114">
        <v>323686.80000000005</v>
      </c>
    </row>
    <row r="81" spans="1:3" s="2" customFormat="1" ht="12.75" customHeight="1" x14ac:dyDescent="0.2">
      <c r="A81" s="4" t="s">
        <v>59</v>
      </c>
      <c r="B81" s="120">
        <v>24</v>
      </c>
      <c r="C81" s="122">
        <f>SUM(C80)</f>
        <v>323686.80000000005</v>
      </c>
    </row>
    <row r="82" spans="1:3" x14ac:dyDescent="0.2">
      <c r="A82" s="3" t="s">
        <v>60</v>
      </c>
      <c r="B82" s="119">
        <v>600</v>
      </c>
      <c r="C82" s="114">
        <v>27021732</v>
      </c>
    </row>
    <row r="83" spans="1:3" x14ac:dyDescent="0.2">
      <c r="A83" s="3" t="s">
        <v>61</v>
      </c>
      <c r="B83" s="119">
        <v>141</v>
      </c>
      <c r="C83" s="114">
        <v>1078955.9700000002</v>
      </c>
    </row>
    <row r="84" spans="1:3" x14ac:dyDescent="0.2">
      <c r="A84" s="3" t="s">
        <v>66</v>
      </c>
      <c r="B84" s="119">
        <v>300</v>
      </c>
      <c r="C84" s="114">
        <v>13510866</v>
      </c>
    </row>
    <row r="85" spans="1:3" s="2" customFormat="1" ht="12.75" customHeight="1" x14ac:dyDescent="0.2">
      <c r="A85" s="4" t="s">
        <v>73</v>
      </c>
      <c r="B85" s="120">
        <v>1041</v>
      </c>
      <c r="C85" s="122">
        <f>SUM(C82:C84)</f>
        <v>41611553.969999999</v>
      </c>
    </row>
    <row r="86" spans="1:3" ht="12.75" customHeight="1" x14ac:dyDescent="0.2">
      <c r="A86" s="5" t="s">
        <v>1</v>
      </c>
      <c r="B86" s="121">
        <v>2883</v>
      </c>
      <c r="C86" s="118">
        <f>C76+C79+C81+C85</f>
        <v>60941904.390000001</v>
      </c>
    </row>
    <row r="87" spans="1:3" ht="12.75" customHeight="1" x14ac:dyDescent="0.2">
      <c r="A87" s="98" t="s">
        <v>81</v>
      </c>
      <c r="B87" s="99"/>
      <c r="C87" s="114"/>
    </row>
    <row r="88" spans="1:3" x14ac:dyDescent="0.2">
      <c r="A88" s="3" t="s">
        <v>48</v>
      </c>
      <c r="B88" s="119">
        <v>0</v>
      </c>
      <c r="C88" s="114"/>
    </row>
    <row r="89" spans="1:3" s="2" customFormat="1" ht="12.75" customHeight="1" x14ac:dyDescent="0.2">
      <c r="A89" s="4" t="s">
        <v>56</v>
      </c>
      <c r="B89" s="120">
        <v>0</v>
      </c>
      <c r="C89" s="122"/>
    </row>
    <row r="90" spans="1:3" ht="12.75" customHeight="1" x14ac:dyDescent="0.2">
      <c r="A90" s="5" t="s">
        <v>1</v>
      </c>
      <c r="B90" s="121">
        <v>0</v>
      </c>
      <c r="C90" s="114"/>
    </row>
    <row r="91" spans="1:3" ht="12.75" customHeight="1" x14ac:dyDescent="0.2">
      <c r="A91" s="98" t="s">
        <v>82</v>
      </c>
      <c r="B91" s="99"/>
      <c r="C91" s="114"/>
    </row>
    <row r="92" spans="1:3" x14ac:dyDescent="0.2">
      <c r="A92" s="3" t="s">
        <v>3</v>
      </c>
      <c r="B92" s="119">
        <v>95</v>
      </c>
      <c r="C92" s="114">
        <v>1057689.6099999999</v>
      </c>
    </row>
    <row r="93" spans="1:3" x14ac:dyDescent="0.2">
      <c r="A93" s="3" t="s">
        <v>4</v>
      </c>
      <c r="B93" s="119">
        <v>52</v>
      </c>
      <c r="C93" s="114">
        <v>730686.75000000012</v>
      </c>
    </row>
    <row r="94" spans="1:3" x14ac:dyDescent="0.2">
      <c r="A94" s="3" t="s">
        <v>7</v>
      </c>
      <c r="B94" s="119">
        <v>155</v>
      </c>
      <c r="C94" s="114">
        <v>1452956.0500000003</v>
      </c>
    </row>
    <row r="95" spans="1:3" x14ac:dyDescent="0.2">
      <c r="A95" s="3" t="s">
        <v>8</v>
      </c>
      <c r="B95" s="119">
        <v>160</v>
      </c>
      <c r="C95" s="114">
        <v>1499825.6</v>
      </c>
    </row>
    <row r="96" spans="1:3" x14ac:dyDescent="0.2">
      <c r="A96" s="3" t="s">
        <v>16</v>
      </c>
      <c r="B96" s="119">
        <v>162</v>
      </c>
      <c r="C96" s="114">
        <v>1972538.48</v>
      </c>
    </row>
    <row r="97" spans="1:3" ht="25.5" x14ac:dyDescent="0.2">
      <c r="A97" s="3" t="s">
        <v>19</v>
      </c>
      <c r="B97" s="119">
        <v>124</v>
      </c>
      <c r="C97" s="114">
        <v>1114921.2</v>
      </c>
    </row>
    <row r="98" spans="1:3" x14ac:dyDescent="0.2">
      <c r="A98" s="3" t="s">
        <v>20</v>
      </c>
      <c r="B98" s="119">
        <v>55</v>
      </c>
      <c r="C98" s="114">
        <v>673390.95</v>
      </c>
    </row>
    <row r="99" spans="1:3" x14ac:dyDescent="0.2">
      <c r="A99" s="3" t="s">
        <v>21</v>
      </c>
      <c r="B99" s="119">
        <v>167</v>
      </c>
      <c r="C99" s="114">
        <v>2134764.17</v>
      </c>
    </row>
    <row r="100" spans="1:3" x14ac:dyDescent="0.2">
      <c r="A100" s="3" t="s">
        <v>24</v>
      </c>
      <c r="B100" s="119">
        <v>138</v>
      </c>
      <c r="C100" s="114">
        <v>1264808.18</v>
      </c>
    </row>
    <row r="101" spans="1:3" x14ac:dyDescent="0.2">
      <c r="A101" s="3" t="s">
        <v>27</v>
      </c>
      <c r="B101" s="119">
        <v>180</v>
      </c>
      <c r="C101" s="114">
        <v>1687303.7999999996</v>
      </c>
    </row>
    <row r="102" spans="1:3" x14ac:dyDescent="0.2">
      <c r="A102" s="3" t="s">
        <v>28</v>
      </c>
      <c r="B102" s="119">
        <v>209</v>
      </c>
      <c r="C102" s="114">
        <v>1962495.0399999998</v>
      </c>
    </row>
    <row r="103" spans="1:3" s="2" customFormat="1" ht="12.75" customHeight="1" x14ac:dyDescent="0.2">
      <c r="A103" s="4" t="s">
        <v>30</v>
      </c>
      <c r="B103" s="120">
        <v>1497</v>
      </c>
      <c r="C103" s="122">
        <f>SUM(C92:C102)</f>
        <v>15551379.829999998</v>
      </c>
    </row>
    <row r="104" spans="1:3" x14ac:dyDescent="0.2">
      <c r="A104" s="3" t="s">
        <v>31</v>
      </c>
      <c r="B104" s="119">
        <v>250</v>
      </c>
      <c r="C104" s="114">
        <v>2770883.3</v>
      </c>
    </row>
    <row r="105" spans="1:3" x14ac:dyDescent="0.2">
      <c r="A105" s="3" t="s">
        <v>33</v>
      </c>
      <c r="B105" s="119">
        <v>378</v>
      </c>
      <c r="C105" s="114">
        <v>3371260.24</v>
      </c>
    </row>
    <row r="106" spans="1:3" x14ac:dyDescent="0.2">
      <c r="A106" s="3" t="s">
        <v>35</v>
      </c>
      <c r="B106" s="119">
        <v>1488</v>
      </c>
      <c r="C106" s="114">
        <v>16273110.240000002</v>
      </c>
    </row>
    <row r="107" spans="1:3" x14ac:dyDescent="0.2">
      <c r="A107" s="3" t="s">
        <v>36</v>
      </c>
      <c r="B107" s="119">
        <v>697</v>
      </c>
      <c r="C107" s="114">
        <v>8263283.9399999995</v>
      </c>
    </row>
    <row r="108" spans="1:3" x14ac:dyDescent="0.2">
      <c r="A108" s="3" t="s">
        <v>37</v>
      </c>
      <c r="B108" s="119">
        <v>820</v>
      </c>
      <c r="C108" s="114">
        <v>7925192.7400000012</v>
      </c>
    </row>
    <row r="109" spans="1:3" x14ac:dyDescent="0.2">
      <c r="A109" s="3" t="s">
        <v>38</v>
      </c>
      <c r="B109" s="119">
        <v>300</v>
      </c>
      <c r="C109" s="114">
        <v>2705424.8099999996</v>
      </c>
    </row>
    <row r="110" spans="1:3" x14ac:dyDescent="0.2">
      <c r="A110" s="3" t="s">
        <v>39</v>
      </c>
      <c r="B110" s="119">
        <v>51</v>
      </c>
      <c r="C110" s="114">
        <v>478069.41</v>
      </c>
    </row>
    <row r="111" spans="1:3" x14ac:dyDescent="0.2">
      <c r="A111" s="3" t="s">
        <v>40</v>
      </c>
      <c r="B111" s="119">
        <v>300</v>
      </c>
      <c r="C111" s="114">
        <v>2712025.83</v>
      </c>
    </row>
    <row r="112" spans="1:3" x14ac:dyDescent="0.2">
      <c r="A112" s="3" t="s">
        <v>41</v>
      </c>
      <c r="B112" s="119">
        <v>450</v>
      </c>
      <c r="C112" s="114">
        <v>6277171.5</v>
      </c>
    </row>
    <row r="113" spans="1:3" s="2" customFormat="1" ht="12.75" customHeight="1" x14ac:dyDescent="0.2">
      <c r="A113" s="4" t="s">
        <v>42</v>
      </c>
      <c r="B113" s="120">
        <v>4734</v>
      </c>
      <c r="C113" s="122">
        <f>SUM(C104:C112)</f>
        <v>50776422.009999998</v>
      </c>
    </row>
    <row r="114" spans="1:3" x14ac:dyDescent="0.2">
      <c r="A114" s="3" t="s">
        <v>46</v>
      </c>
      <c r="B114" s="119">
        <v>562</v>
      </c>
      <c r="C114" s="114">
        <v>7358041.3399999999</v>
      </c>
    </row>
    <row r="115" spans="1:3" x14ac:dyDescent="0.2">
      <c r="A115" s="3" t="s">
        <v>47</v>
      </c>
      <c r="B115" s="119">
        <v>0</v>
      </c>
      <c r="C115" s="114"/>
    </row>
    <row r="116" spans="1:3" x14ac:dyDescent="0.2">
      <c r="A116" s="3" t="s">
        <v>49</v>
      </c>
      <c r="B116" s="119">
        <v>170</v>
      </c>
      <c r="C116" s="114">
        <v>2213284.4</v>
      </c>
    </row>
    <row r="117" spans="1:3" ht="25.5" x14ac:dyDescent="0.2">
      <c r="A117" s="3" t="s">
        <v>54</v>
      </c>
      <c r="B117" s="119">
        <v>192</v>
      </c>
      <c r="C117" s="114">
        <v>2499709.4400000004</v>
      </c>
    </row>
    <row r="118" spans="1:3" x14ac:dyDescent="0.2">
      <c r="A118" s="3" t="s">
        <v>55</v>
      </c>
      <c r="B118" s="119">
        <v>300</v>
      </c>
      <c r="C118" s="114">
        <v>4212680.0999999996</v>
      </c>
    </row>
    <row r="119" spans="1:3" s="2" customFormat="1" ht="12.75" customHeight="1" x14ac:dyDescent="0.2">
      <c r="A119" s="4" t="s">
        <v>56</v>
      </c>
      <c r="B119" s="120">
        <v>1224</v>
      </c>
      <c r="C119" s="122">
        <f>SUM(C114:C118)</f>
        <v>16283715.279999999</v>
      </c>
    </row>
    <row r="120" spans="1:3" x14ac:dyDescent="0.2">
      <c r="A120" s="3" t="s">
        <v>57</v>
      </c>
      <c r="B120" s="119">
        <v>410</v>
      </c>
      <c r="C120" s="114">
        <v>5337921.2</v>
      </c>
    </row>
    <row r="121" spans="1:3" x14ac:dyDescent="0.2">
      <c r="A121" s="3" t="s">
        <v>58</v>
      </c>
      <c r="B121" s="119">
        <v>320</v>
      </c>
      <c r="C121" s="114">
        <v>3167713.2700000005</v>
      </c>
    </row>
    <row r="122" spans="1:3" s="2" customFormat="1" ht="12.75" customHeight="1" x14ac:dyDescent="0.2">
      <c r="A122" s="4" t="s">
        <v>59</v>
      </c>
      <c r="B122" s="120">
        <v>730</v>
      </c>
      <c r="C122" s="122">
        <f>SUM(C120:C121)</f>
        <v>8505634.4700000007</v>
      </c>
    </row>
    <row r="123" spans="1:3" x14ac:dyDescent="0.2">
      <c r="A123" s="3" t="s">
        <v>61</v>
      </c>
      <c r="B123" s="119">
        <v>60</v>
      </c>
      <c r="C123" s="114">
        <v>562434.6</v>
      </c>
    </row>
    <row r="124" spans="1:3" s="2" customFormat="1" ht="12.75" customHeight="1" x14ac:dyDescent="0.2">
      <c r="A124" s="4" t="s">
        <v>73</v>
      </c>
      <c r="B124" s="120">
        <v>60</v>
      </c>
      <c r="C124" s="122">
        <f>SUM(C123)</f>
        <v>562434.6</v>
      </c>
    </row>
    <row r="125" spans="1:3" ht="12.75" customHeight="1" x14ac:dyDescent="0.2">
      <c r="A125" s="5" t="s">
        <v>1</v>
      </c>
      <c r="B125" s="121">
        <v>8245</v>
      </c>
      <c r="C125" s="118">
        <f>C103+C113+C119+C122+C124</f>
        <v>91679586.189999983</v>
      </c>
    </row>
    <row r="126" spans="1:3" ht="12.75" customHeight="1" x14ac:dyDescent="0.2">
      <c r="A126" s="98" t="s">
        <v>83</v>
      </c>
      <c r="B126" s="99"/>
      <c r="C126" s="114"/>
    </row>
    <row r="127" spans="1:3" x14ac:dyDescent="0.2">
      <c r="A127" s="3" t="s">
        <v>55</v>
      </c>
      <c r="B127" s="119">
        <v>30</v>
      </c>
      <c r="C127" s="114">
        <v>1024275</v>
      </c>
    </row>
    <row r="128" spans="1:3" s="2" customFormat="1" ht="12.75" customHeight="1" x14ac:dyDescent="0.2">
      <c r="A128" s="4" t="s">
        <v>56</v>
      </c>
      <c r="B128" s="120">
        <v>30</v>
      </c>
      <c r="C128" s="122">
        <f>SUM(C127)</f>
        <v>1024275</v>
      </c>
    </row>
    <row r="129" spans="1:3" ht="12.75" customHeight="1" x14ac:dyDescent="0.2">
      <c r="A129" s="5" t="s">
        <v>1</v>
      </c>
      <c r="B129" s="121">
        <v>30</v>
      </c>
      <c r="C129" s="118">
        <f>SUM(C128)</f>
        <v>1024275</v>
      </c>
    </row>
    <row r="130" spans="1:3" ht="12.75" customHeight="1" x14ac:dyDescent="0.2">
      <c r="A130" s="98" t="s">
        <v>84</v>
      </c>
      <c r="B130" s="99"/>
      <c r="C130" s="114"/>
    </row>
    <row r="131" spans="1:3" ht="25.5" x14ac:dyDescent="0.2">
      <c r="A131" s="3" t="s">
        <v>54</v>
      </c>
      <c r="B131" s="119">
        <v>38</v>
      </c>
      <c r="C131" s="114">
        <v>499516.85000000003</v>
      </c>
    </row>
    <row r="132" spans="1:3" x14ac:dyDescent="0.2">
      <c r="A132" s="3" t="s">
        <v>55</v>
      </c>
      <c r="B132" s="119">
        <v>60</v>
      </c>
      <c r="C132" s="114">
        <v>1062801.5999999999</v>
      </c>
    </row>
    <row r="133" spans="1:3" s="2" customFormat="1" ht="12.75" customHeight="1" x14ac:dyDescent="0.2">
      <c r="A133" s="4" t="s">
        <v>56</v>
      </c>
      <c r="B133" s="120">
        <v>98</v>
      </c>
      <c r="C133" s="122">
        <f>SUM(C131:C132)</f>
        <v>1562318.45</v>
      </c>
    </row>
    <row r="134" spans="1:3" ht="12.75" customHeight="1" x14ac:dyDescent="0.2">
      <c r="A134" s="5" t="s">
        <v>1</v>
      </c>
      <c r="B134" s="121">
        <v>98</v>
      </c>
      <c r="C134" s="118">
        <f>C133</f>
        <v>1562318.45</v>
      </c>
    </row>
    <row r="135" spans="1:3" ht="12.75" customHeight="1" x14ac:dyDescent="0.2">
      <c r="A135" s="98" t="s">
        <v>85</v>
      </c>
      <c r="B135" s="99"/>
      <c r="C135" s="114"/>
    </row>
    <row r="136" spans="1:3" x14ac:dyDescent="0.2">
      <c r="A136" s="3" t="s">
        <v>33</v>
      </c>
      <c r="B136" s="119">
        <v>580</v>
      </c>
      <c r="C136" s="114">
        <v>18908498.799999997</v>
      </c>
    </row>
    <row r="137" spans="1:3" x14ac:dyDescent="0.2">
      <c r="A137" s="3" t="s">
        <v>36</v>
      </c>
      <c r="B137" s="119">
        <v>600</v>
      </c>
      <c r="C137" s="114">
        <v>9013903.3200000003</v>
      </c>
    </row>
    <row r="138" spans="1:3" x14ac:dyDescent="0.2">
      <c r="A138" s="3" t="s">
        <v>37</v>
      </c>
      <c r="B138" s="119">
        <v>900</v>
      </c>
      <c r="C138" s="114">
        <v>28888690.800000001</v>
      </c>
    </row>
    <row r="139" spans="1:3" x14ac:dyDescent="0.2">
      <c r="A139" s="3" t="s">
        <v>38</v>
      </c>
      <c r="B139" s="119">
        <v>580</v>
      </c>
      <c r="C139" s="114">
        <v>6414562.1999999993</v>
      </c>
    </row>
    <row r="140" spans="1:3" x14ac:dyDescent="0.2">
      <c r="A140" s="3" t="s">
        <v>40</v>
      </c>
      <c r="B140" s="119">
        <v>600</v>
      </c>
      <c r="C140" s="114">
        <v>19560516.000000004</v>
      </c>
    </row>
    <row r="141" spans="1:3" x14ac:dyDescent="0.2">
      <c r="A141" s="3" t="s">
        <v>41</v>
      </c>
      <c r="B141" s="119">
        <v>600</v>
      </c>
      <c r="C141" s="114">
        <v>3940200</v>
      </c>
    </row>
    <row r="142" spans="1:3" s="2" customFormat="1" ht="12.75" customHeight="1" x14ac:dyDescent="0.2">
      <c r="A142" s="4" t="s">
        <v>42</v>
      </c>
      <c r="B142" s="120">
        <v>3860</v>
      </c>
      <c r="C142" s="122">
        <f>SUM(C136:C141)</f>
        <v>86726371.120000005</v>
      </c>
    </row>
    <row r="143" spans="1:3" x14ac:dyDescent="0.2">
      <c r="A143" s="3" t="s">
        <v>53</v>
      </c>
      <c r="B143" s="119">
        <v>3576</v>
      </c>
      <c r="C143" s="114">
        <v>273798269.48000002</v>
      </c>
    </row>
    <row r="144" spans="1:3" s="2" customFormat="1" ht="12.75" customHeight="1" x14ac:dyDescent="0.2">
      <c r="A144" s="4" t="s">
        <v>56</v>
      </c>
      <c r="B144" s="120">
        <v>3576</v>
      </c>
      <c r="C144" s="122">
        <f>SUM(C143)</f>
        <v>273798269.48000002</v>
      </c>
    </row>
    <row r="145" spans="1:3" x14ac:dyDescent="0.2">
      <c r="A145" s="3" t="s">
        <v>71</v>
      </c>
      <c r="B145" s="119">
        <v>200</v>
      </c>
      <c r="C145" s="114">
        <v>32331327</v>
      </c>
    </row>
    <row r="146" spans="1:3" s="2" customFormat="1" ht="12.75" customHeight="1" x14ac:dyDescent="0.2">
      <c r="A146" s="4" t="s">
        <v>73</v>
      </c>
      <c r="B146" s="120">
        <v>200</v>
      </c>
      <c r="C146" s="122">
        <f>SUM(C145)</f>
        <v>32331327</v>
      </c>
    </row>
    <row r="147" spans="1:3" ht="12.75" customHeight="1" x14ac:dyDescent="0.2">
      <c r="A147" s="5" t="s">
        <v>1</v>
      </c>
      <c r="B147" s="121">
        <v>7636</v>
      </c>
      <c r="C147" s="118">
        <f>C142+C144+C146</f>
        <v>392855967.60000002</v>
      </c>
    </row>
    <row r="148" spans="1:3" ht="12.75" customHeight="1" x14ac:dyDescent="0.2">
      <c r="A148" s="98" t="s">
        <v>86</v>
      </c>
      <c r="B148" s="99"/>
      <c r="C148" s="114"/>
    </row>
    <row r="149" spans="1:3" ht="25.5" x14ac:dyDescent="0.2">
      <c r="A149" s="3" t="s">
        <v>54</v>
      </c>
      <c r="B149" s="119">
        <v>114</v>
      </c>
      <c r="C149" s="114">
        <v>1493767.68</v>
      </c>
    </row>
    <row r="150" spans="1:3" s="2" customFormat="1" ht="12.75" customHeight="1" x14ac:dyDescent="0.2">
      <c r="A150" s="4" t="s">
        <v>56</v>
      </c>
      <c r="B150" s="120">
        <v>114</v>
      </c>
      <c r="C150" s="122">
        <f>SUM(C149)</f>
        <v>1493767.68</v>
      </c>
    </row>
    <row r="151" spans="1:3" ht="12.75" customHeight="1" x14ac:dyDescent="0.2">
      <c r="A151" s="5" t="s">
        <v>1</v>
      </c>
      <c r="B151" s="121">
        <v>114</v>
      </c>
      <c r="C151" s="118">
        <f>SUM(C150)</f>
        <v>1493767.68</v>
      </c>
    </row>
    <row r="152" spans="1:3" ht="12.75" customHeight="1" x14ac:dyDescent="0.2">
      <c r="A152" s="98" t="s">
        <v>87</v>
      </c>
      <c r="B152" s="99"/>
      <c r="C152" s="114"/>
    </row>
    <row r="153" spans="1:3" x14ac:dyDescent="0.2">
      <c r="A153" s="3" t="s">
        <v>35</v>
      </c>
      <c r="B153" s="119">
        <v>240</v>
      </c>
      <c r="C153" s="114">
        <v>2079446.1399999997</v>
      </c>
    </row>
    <row r="154" spans="1:3" x14ac:dyDescent="0.2">
      <c r="A154" s="3" t="s">
        <v>36</v>
      </c>
      <c r="B154" s="119">
        <v>61</v>
      </c>
      <c r="C154" s="114">
        <v>844661.37</v>
      </c>
    </row>
    <row r="155" spans="1:3" s="2" customFormat="1" ht="12.75" customHeight="1" x14ac:dyDescent="0.2">
      <c r="A155" s="4" t="s">
        <v>42</v>
      </c>
      <c r="B155" s="120">
        <v>301</v>
      </c>
      <c r="C155" s="122">
        <f>SUM(C153:C154)</f>
        <v>2924107.51</v>
      </c>
    </row>
    <row r="156" spans="1:3" x14ac:dyDescent="0.2">
      <c r="A156" s="3" t="s">
        <v>57</v>
      </c>
      <c r="B156" s="119">
        <v>11</v>
      </c>
      <c r="C156" s="114">
        <v>133381.56</v>
      </c>
    </row>
    <row r="157" spans="1:3" s="2" customFormat="1" ht="12.75" customHeight="1" x14ac:dyDescent="0.2">
      <c r="A157" s="4" t="s">
        <v>59</v>
      </c>
      <c r="B157" s="120">
        <v>11</v>
      </c>
      <c r="C157" s="122">
        <f>SUM(C156)</f>
        <v>133381.56</v>
      </c>
    </row>
    <row r="158" spans="1:3" ht="12.75" customHeight="1" x14ac:dyDescent="0.2">
      <c r="A158" s="5" t="s">
        <v>1</v>
      </c>
      <c r="B158" s="121">
        <v>312</v>
      </c>
      <c r="C158" s="118">
        <f>C155+C157</f>
        <v>3057489.07</v>
      </c>
    </row>
    <row r="159" spans="1:3" ht="12.75" customHeight="1" x14ac:dyDescent="0.2">
      <c r="A159" s="98" t="s">
        <v>88</v>
      </c>
      <c r="B159" s="99"/>
      <c r="C159" s="114"/>
    </row>
    <row r="160" spans="1:3" x14ac:dyDescent="0.2">
      <c r="A160" s="3" t="s">
        <v>35</v>
      </c>
      <c r="B160" s="119">
        <v>130</v>
      </c>
      <c r="C160" s="114">
        <v>565782.1</v>
      </c>
    </row>
    <row r="161" spans="1:3" s="2" customFormat="1" ht="12.75" customHeight="1" x14ac:dyDescent="0.2">
      <c r="A161" s="4" t="s">
        <v>42</v>
      </c>
      <c r="B161" s="120">
        <v>130</v>
      </c>
      <c r="C161" s="122">
        <f>SUM(C160)</f>
        <v>565782.1</v>
      </c>
    </row>
    <row r="162" spans="1:3" ht="25.5" x14ac:dyDescent="0.2">
      <c r="A162" s="3" t="s">
        <v>54</v>
      </c>
      <c r="B162" s="119">
        <v>345</v>
      </c>
      <c r="C162" s="114">
        <v>1787500.1999999995</v>
      </c>
    </row>
    <row r="163" spans="1:3" x14ac:dyDescent="0.2">
      <c r="A163" s="3" t="s">
        <v>55</v>
      </c>
      <c r="B163" s="119">
        <v>700</v>
      </c>
      <c r="C163" s="114">
        <v>35710136.000000007</v>
      </c>
    </row>
    <row r="164" spans="1:3" s="2" customFormat="1" ht="12.75" customHeight="1" x14ac:dyDescent="0.2">
      <c r="A164" s="4" t="s">
        <v>56</v>
      </c>
      <c r="B164" s="120">
        <v>1045</v>
      </c>
      <c r="C164" s="122">
        <f>SUM(C162:C163)</f>
        <v>37497636.20000001</v>
      </c>
    </row>
    <row r="165" spans="1:3" x14ac:dyDescent="0.2">
      <c r="A165" s="3" t="s">
        <v>57</v>
      </c>
      <c r="B165" s="119">
        <v>15</v>
      </c>
      <c r="C165" s="114">
        <v>77717.399999999994</v>
      </c>
    </row>
    <row r="166" spans="1:3" s="2" customFormat="1" ht="12.75" customHeight="1" x14ac:dyDescent="0.2">
      <c r="A166" s="4" t="s">
        <v>59</v>
      </c>
      <c r="B166" s="120">
        <v>15</v>
      </c>
      <c r="C166" s="122">
        <f>SUM(C165)</f>
        <v>77717.399999999994</v>
      </c>
    </row>
    <row r="167" spans="1:3" x14ac:dyDescent="0.2">
      <c r="A167" s="3" t="s">
        <v>62</v>
      </c>
      <c r="B167" s="119">
        <v>200</v>
      </c>
      <c r="C167" s="114">
        <v>8197707.4000000013</v>
      </c>
    </row>
    <row r="168" spans="1:3" x14ac:dyDescent="0.2">
      <c r="A168" s="3" t="s">
        <v>63</v>
      </c>
      <c r="B168" s="119">
        <v>750</v>
      </c>
      <c r="C168" s="114">
        <v>30947294.100000005</v>
      </c>
    </row>
    <row r="169" spans="1:3" x14ac:dyDescent="0.2">
      <c r="A169" s="3" t="s">
        <v>68</v>
      </c>
      <c r="B169" s="119">
        <v>400</v>
      </c>
      <c r="C169" s="114">
        <v>16743588.700000001</v>
      </c>
    </row>
    <row r="170" spans="1:3" s="2" customFormat="1" ht="12.75" customHeight="1" x14ac:dyDescent="0.2">
      <c r="A170" s="4" t="s">
        <v>73</v>
      </c>
      <c r="B170" s="120">
        <v>1350</v>
      </c>
      <c r="C170" s="122">
        <f>SUM(C167:C169)</f>
        <v>55888590.20000001</v>
      </c>
    </row>
    <row r="171" spans="1:3" ht="12.75" customHeight="1" x14ac:dyDescent="0.2">
      <c r="A171" s="5" t="s">
        <v>1</v>
      </c>
      <c r="B171" s="121">
        <v>2540</v>
      </c>
      <c r="C171" s="118">
        <f>C161+C164+C166+C170</f>
        <v>94029725.900000021</v>
      </c>
    </row>
    <row r="172" spans="1:3" ht="12.75" customHeight="1" x14ac:dyDescent="0.2">
      <c r="A172" s="98" t="s">
        <v>89</v>
      </c>
      <c r="B172" s="99"/>
      <c r="C172" s="114"/>
    </row>
    <row r="173" spans="1:3" x14ac:dyDescent="0.2">
      <c r="A173" s="3" t="s">
        <v>2</v>
      </c>
      <c r="B173" s="119">
        <v>31</v>
      </c>
      <c r="C173" s="114">
        <v>284086.80000000005</v>
      </c>
    </row>
    <row r="174" spans="1:3" x14ac:dyDescent="0.2">
      <c r="A174" s="3" t="s">
        <v>4</v>
      </c>
      <c r="B174" s="119">
        <v>28</v>
      </c>
      <c r="C174" s="114">
        <v>252330.28000000006</v>
      </c>
    </row>
    <row r="175" spans="1:3" x14ac:dyDescent="0.2">
      <c r="A175" s="3" t="s">
        <v>5</v>
      </c>
      <c r="B175" s="119">
        <v>31</v>
      </c>
      <c r="C175" s="114">
        <v>310678.27999999991</v>
      </c>
    </row>
    <row r="176" spans="1:3" x14ac:dyDescent="0.2">
      <c r="A176" s="3" t="s">
        <v>7</v>
      </c>
      <c r="B176" s="119">
        <v>135</v>
      </c>
      <c r="C176" s="114">
        <v>955565.09999999986</v>
      </c>
    </row>
    <row r="177" spans="1:5" x14ac:dyDescent="0.2">
      <c r="A177" s="3" t="s">
        <v>10</v>
      </c>
      <c r="B177" s="119">
        <v>30</v>
      </c>
      <c r="C177" s="114">
        <v>260652.03000000003</v>
      </c>
    </row>
    <row r="178" spans="1:5" x14ac:dyDescent="0.2">
      <c r="A178" s="3" t="s">
        <v>11</v>
      </c>
      <c r="B178" s="119">
        <v>24</v>
      </c>
      <c r="C178" s="114">
        <v>206225.96000000002</v>
      </c>
    </row>
    <row r="179" spans="1:5" x14ac:dyDescent="0.2">
      <c r="A179" s="3" t="s">
        <v>12</v>
      </c>
      <c r="B179" s="119">
        <v>82</v>
      </c>
      <c r="C179" s="114">
        <v>772486.62</v>
      </c>
    </row>
    <row r="180" spans="1:5" s="2" customFormat="1" ht="12.75" customHeight="1" x14ac:dyDescent="0.2">
      <c r="A180" s="4" t="s">
        <v>15</v>
      </c>
      <c r="B180" s="120">
        <v>136</v>
      </c>
      <c r="C180" s="122">
        <f>SUM(C177:C179)</f>
        <v>1239364.6100000001</v>
      </c>
    </row>
    <row r="181" spans="1:5" x14ac:dyDescent="0.2">
      <c r="A181" s="3" t="s">
        <v>16</v>
      </c>
      <c r="B181" s="119">
        <v>46</v>
      </c>
      <c r="C181" s="114">
        <v>462000.0799999999</v>
      </c>
    </row>
    <row r="182" spans="1:5" x14ac:dyDescent="0.2">
      <c r="A182" s="3" t="s">
        <v>20</v>
      </c>
      <c r="B182" s="119">
        <v>82</v>
      </c>
      <c r="C182" s="114">
        <v>711747.41</v>
      </c>
    </row>
    <row r="183" spans="1:5" x14ac:dyDescent="0.2">
      <c r="A183" s="3" t="s">
        <v>21</v>
      </c>
      <c r="B183" s="119">
        <v>125</v>
      </c>
      <c r="C183" s="114">
        <v>1075990.6000000001</v>
      </c>
    </row>
    <row r="184" spans="1:5" x14ac:dyDescent="0.2">
      <c r="A184" s="3" t="s">
        <v>22</v>
      </c>
      <c r="B184" s="119">
        <v>37</v>
      </c>
      <c r="C184" s="114">
        <v>307712.90000000002</v>
      </c>
    </row>
    <row r="185" spans="1:5" x14ac:dyDescent="0.2">
      <c r="A185" s="3" t="s">
        <v>24</v>
      </c>
      <c r="B185" s="119">
        <v>26</v>
      </c>
      <c r="C185" s="114">
        <v>228417.36000000004</v>
      </c>
    </row>
    <row r="186" spans="1:5" x14ac:dyDescent="0.2">
      <c r="A186" s="3" t="s">
        <v>26</v>
      </c>
      <c r="B186" s="119">
        <v>60</v>
      </c>
      <c r="C186" s="114">
        <v>516043.15000000008</v>
      </c>
    </row>
    <row r="187" spans="1:5" x14ac:dyDescent="0.2">
      <c r="A187" s="3" t="s">
        <v>27</v>
      </c>
      <c r="B187" s="119">
        <v>36</v>
      </c>
      <c r="C187" s="114">
        <v>795443.39999999991</v>
      </c>
    </row>
    <row r="188" spans="1:5" x14ac:dyDescent="0.2">
      <c r="A188" s="3" t="s">
        <v>29</v>
      </c>
      <c r="B188" s="119">
        <v>72</v>
      </c>
      <c r="C188" s="114">
        <v>567504.18000000017</v>
      </c>
    </row>
    <row r="189" spans="1:5" s="2" customFormat="1" ht="12.75" customHeight="1" x14ac:dyDescent="0.2">
      <c r="A189" s="4" t="s">
        <v>30</v>
      </c>
      <c r="B189" s="120">
        <v>845</v>
      </c>
      <c r="C189" s="122">
        <f>SUM(C173:C188)-C180</f>
        <v>7706884.1500000013</v>
      </c>
    </row>
    <row r="190" spans="1:5" ht="25.5" x14ac:dyDescent="0.2">
      <c r="A190" s="3" t="s">
        <v>32</v>
      </c>
      <c r="B190" s="119">
        <v>1536</v>
      </c>
      <c r="C190" s="114">
        <v>18414900.620000001</v>
      </c>
    </row>
    <row r="191" spans="1:5" x14ac:dyDescent="0.2">
      <c r="A191" s="3" t="s">
        <v>35</v>
      </c>
      <c r="B191" s="119">
        <v>2071</v>
      </c>
      <c r="C191" s="114">
        <v>22207241.529999997</v>
      </c>
    </row>
    <row r="192" spans="1:5" s="2" customFormat="1" ht="12.75" customHeight="1" x14ac:dyDescent="0.2">
      <c r="A192" s="4" t="s">
        <v>42</v>
      </c>
      <c r="B192" s="120">
        <v>3607</v>
      </c>
      <c r="C192" s="122">
        <f>SUM(C190:C191)</f>
        <v>40622142.149999999</v>
      </c>
      <c r="E192" s="8"/>
    </row>
    <row r="193" spans="1:5" ht="25.5" x14ac:dyDescent="0.2">
      <c r="A193" s="3" t="s">
        <v>54</v>
      </c>
      <c r="B193" s="119">
        <v>526</v>
      </c>
      <c r="C193" s="114">
        <v>22702107.699999996</v>
      </c>
      <c r="E193" s="6"/>
    </row>
    <row r="194" spans="1:5" s="2" customFormat="1" ht="12.75" customHeight="1" x14ac:dyDescent="0.2">
      <c r="A194" s="4" t="s">
        <v>56</v>
      </c>
      <c r="B194" s="120">
        <v>526</v>
      </c>
      <c r="C194" s="122">
        <f>SUM(C193)</f>
        <v>22702107.699999996</v>
      </c>
      <c r="E194" s="8"/>
    </row>
    <row r="195" spans="1:5" x14ac:dyDescent="0.2">
      <c r="A195" s="3" t="s">
        <v>57</v>
      </c>
      <c r="B195" s="119">
        <v>1018</v>
      </c>
      <c r="C195" s="114">
        <v>21706853.829999998</v>
      </c>
      <c r="E195" s="6"/>
    </row>
    <row r="196" spans="1:5" s="2" customFormat="1" ht="12.75" customHeight="1" x14ac:dyDescent="0.2">
      <c r="A196" s="4" t="s">
        <v>59</v>
      </c>
      <c r="B196" s="120">
        <v>1017</v>
      </c>
      <c r="C196" s="122">
        <f>SUM(C195)</f>
        <v>21706853.829999998</v>
      </c>
      <c r="E196" s="10"/>
    </row>
    <row r="197" spans="1:5" ht="12.75" customHeight="1" x14ac:dyDescent="0.2">
      <c r="A197" s="5" t="s">
        <v>1</v>
      </c>
      <c r="B197" s="121">
        <v>5995</v>
      </c>
      <c r="C197" s="118">
        <f>C189+C192+C194+C196</f>
        <v>92737987.829999998</v>
      </c>
      <c r="E197" s="6"/>
    </row>
    <row r="198" spans="1:5" ht="12.75" customHeight="1" x14ac:dyDescent="0.2">
      <c r="A198" s="98" t="s">
        <v>90</v>
      </c>
      <c r="B198" s="99"/>
      <c r="C198" s="114"/>
      <c r="E198" s="6"/>
    </row>
    <row r="199" spans="1:5" x14ac:dyDescent="0.2">
      <c r="A199" s="3" t="s">
        <v>45</v>
      </c>
      <c r="B199" s="119">
        <v>0</v>
      </c>
      <c r="C199" s="114"/>
      <c r="E199" s="6"/>
    </row>
    <row r="200" spans="1:5" s="2" customFormat="1" ht="12.75" customHeight="1" x14ac:dyDescent="0.2">
      <c r="A200" s="4" t="s">
        <v>56</v>
      </c>
      <c r="B200" s="120">
        <v>0</v>
      </c>
      <c r="C200" s="122"/>
      <c r="E200" s="8"/>
    </row>
    <row r="201" spans="1:5" ht="12.75" customHeight="1" x14ac:dyDescent="0.2">
      <c r="A201" s="5" t="s">
        <v>1</v>
      </c>
      <c r="B201" s="121">
        <v>0</v>
      </c>
      <c r="C201" s="114"/>
      <c r="E201" s="6"/>
    </row>
    <row r="202" spans="1:5" ht="12.75" customHeight="1" x14ac:dyDescent="0.2">
      <c r="A202" s="98" t="s">
        <v>91</v>
      </c>
      <c r="B202" s="99"/>
      <c r="C202" s="114"/>
      <c r="E202" s="6"/>
    </row>
    <row r="203" spans="1:5" x14ac:dyDescent="0.2">
      <c r="A203" s="3" t="s">
        <v>55</v>
      </c>
      <c r="B203" s="119">
        <v>120</v>
      </c>
      <c r="C203" s="114">
        <v>2350386</v>
      </c>
    </row>
    <row r="204" spans="1:5" s="2" customFormat="1" ht="12.75" customHeight="1" x14ac:dyDescent="0.2">
      <c r="A204" s="4" t="s">
        <v>56</v>
      </c>
      <c r="B204" s="120">
        <v>120</v>
      </c>
      <c r="C204" s="122">
        <f>SUM(C203)</f>
        <v>2350386</v>
      </c>
    </row>
    <row r="205" spans="1:5" ht="12.75" customHeight="1" x14ac:dyDescent="0.2">
      <c r="A205" s="5" t="s">
        <v>1</v>
      </c>
      <c r="B205" s="121">
        <v>120</v>
      </c>
      <c r="C205" s="118">
        <f>SUM(C204)</f>
        <v>2350386</v>
      </c>
    </row>
    <row r="206" spans="1:5" ht="12.75" customHeight="1" x14ac:dyDescent="0.2">
      <c r="A206" s="98" t="s">
        <v>92</v>
      </c>
      <c r="B206" s="99"/>
      <c r="C206" s="114"/>
    </row>
    <row r="207" spans="1:5" x14ac:dyDescent="0.2">
      <c r="A207" s="3" t="s">
        <v>53</v>
      </c>
      <c r="B207" s="119">
        <v>368</v>
      </c>
      <c r="C207" s="114">
        <v>33225171.140000001</v>
      </c>
    </row>
    <row r="208" spans="1:5" s="2" customFormat="1" ht="12.75" customHeight="1" x14ac:dyDescent="0.2">
      <c r="A208" s="4" t="s">
        <v>56</v>
      </c>
      <c r="B208" s="120">
        <v>368</v>
      </c>
      <c r="C208" s="122">
        <f>SUM(C207)</f>
        <v>33225171.140000001</v>
      </c>
    </row>
    <row r="209" spans="1:3" x14ac:dyDescent="0.2">
      <c r="A209" s="3" t="s">
        <v>65</v>
      </c>
      <c r="B209" s="119">
        <v>325</v>
      </c>
      <c r="C209" s="114">
        <v>19104920.350000001</v>
      </c>
    </row>
    <row r="210" spans="1:3" s="2" customFormat="1" ht="12.75" customHeight="1" x14ac:dyDescent="0.2">
      <c r="A210" s="4" t="s">
        <v>73</v>
      </c>
      <c r="B210" s="120">
        <v>325</v>
      </c>
      <c r="C210" s="122">
        <f>SUM(C209)</f>
        <v>19104920.350000001</v>
      </c>
    </row>
    <row r="211" spans="1:3" ht="12.75" customHeight="1" x14ac:dyDescent="0.2">
      <c r="A211" s="5" t="s">
        <v>1</v>
      </c>
      <c r="B211" s="121">
        <v>693</v>
      </c>
      <c r="C211" s="118">
        <f>C208+C210</f>
        <v>52330091.490000002</v>
      </c>
    </row>
    <row r="212" spans="1:3" ht="12.75" customHeight="1" x14ac:dyDescent="0.2">
      <c r="A212" s="98" t="s">
        <v>93</v>
      </c>
      <c r="B212" s="99"/>
      <c r="C212" s="114"/>
    </row>
    <row r="213" spans="1:3" ht="25.5" x14ac:dyDescent="0.2">
      <c r="A213" s="3" t="s">
        <v>32</v>
      </c>
      <c r="B213" s="119">
        <v>277</v>
      </c>
      <c r="C213" s="114">
        <v>5593524.7100000009</v>
      </c>
    </row>
    <row r="214" spans="1:3" s="2" customFormat="1" ht="12.75" customHeight="1" x14ac:dyDescent="0.2">
      <c r="A214" s="4" t="s">
        <v>42</v>
      </c>
      <c r="B214" s="120">
        <v>277</v>
      </c>
      <c r="C214" s="122">
        <f>SUM(C213)</f>
        <v>5593524.7100000009</v>
      </c>
    </row>
    <row r="215" spans="1:3" ht="12.75" customHeight="1" x14ac:dyDescent="0.2">
      <c r="A215" s="5" t="s">
        <v>1</v>
      </c>
      <c r="B215" s="121">
        <v>277</v>
      </c>
      <c r="C215" s="114">
        <f>SUM(C214)</f>
        <v>5593524.7100000009</v>
      </c>
    </row>
    <row r="216" spans="1:3" ht="12.75" customHeight="1" x14ac:dyDescent="0.2">
      <c r="A216" s="98" t="s">
        <v>94</v>
      </c>
      <c r="B216" s="99"/>
      <c r="C216" s="114"/>
    </row>
    <row r="217" spans="1:3" ht="25.5" x14ac:dyDescent="0.2">
      <c r="A217" s="3" t="s">
        <v>32</v>
      </c>
      <c r="B217" s="119">
        <v>382</v>
      </c>
      <c r="C217" s="114">
        <v>9845263.0800000001</v>
      </c>
    </row>
    <row r="218" spans="1:3" s="2" customFormat="1" ht="12.75" customHeight="1" x14ac:dyDescent="0.2">
      <c r="A218" s="4" t="s">
        <v>42</v>
      </c>
      <c r="B218" s="120">
        <v>382</v>
      </c>
      <c r="C218" s="122">
        <f>SUM(C217)</f>
        <v>9845263.0800000001</v>
      </c>
    </row>
    <row r="219" spans="1:3" x14ac:dyDescent="0.2">
      <c r="A219" s="3" t="s">
        <v>50</v>
      </c>
      <c r="B219" s="119">
        <v>805</v>
      </c>
      <c r="C219" s="114">
        <v>24704162</v>
      </c>
    </row>
    <row r="220" spans="1:3" x14ac:dyDescent="0.2">
      <c r="A220" s="3" t="s">
        <v>51</v>
      </c>
      <c r="B220" s="119">
        <v>219</v>
      </c>
      <c r="C220" s="114">
        <v>4336103.03</v>
      </c>
    </row>
    <row r="221" spans="1:3" s="2" customFormat="1" ht="12.75" customHeight="1" x14ac:dyDescent="0.2">
      <c r="A221" s="4" t="s">
        <v>56</v>
      </c>
      <c r="B221" s="120">
        <v>1024</v>
      </c>
      <c r="C221" s="122">
        <f>SUM(C219:C220)</f>
        <v>29040265.030000001</v>
      </c>
    </row>
    <row r="222" spans="1:3" x14ac:dyDescent="0.2">
      <c r="A222" s="3" t="s">
        <v>57</v>
      </c>
      <c r="B222" s="119">
        <v>365</v>
      </c>
      <c r="C222" s="114">
        <v>13334840.65</v>
      </c>
    </row>
    <row r="223" spans="1:3" s="2" customFormat="1" ht="12.75" customHeight="1" x14ac:dyDescent="0.2">
      <c r="A223" s="4" t="s">
        <v>59</v>
      </c>
      <c r="B223" s="120">
        <v>365</v>
      </c>
      <c r="C223" s="122">
        <f>SUM(C222)</f>
        <v>13334840.65</v>
      </c>
    </row>
    <row r="224" spans="1:3" ht="12.75" customHeight="1" x14ac:dyDescent="0.2">
      <c r="A224" s="5" t="s">
        <v>1</v>
      </c>
      <c r="B224" s="121">
        <v>1771</v>
      </c>
      <c r="C224" s="118">
        <f>C218+C221+C223</f>
        <v>52220368.759999998</v>
      </c>
    </row>
    <row r="225" spans="1:3" ht="12.75" customHeight="1" x14ac:dyDescent="0.2">
      <c r="A225" s="98" t="s">
        <v>95</v>
      </c>
      <c r="B225" s="99"/>
      <c r="C225" s="114"/>
    </row>
    <row r="226" spans="1:3" ht="25.5" x14ac:dyDescent="0.2">
      <c r="A226" s="3" t="s">
        <v>54</v>
      </c>
      <c r="B226" s="119">
        <v>225</v>
      </c>
      <c r="C226" s="114">
        <v>3258150.75</v>
      </c>
    </row>
    <row r="227" spans="1:3" s="2" customFormat="1" ht="12.75" customHeight="1" x14ac:dyDescent="0.2">
      <c r="A227" s="4" t="s">
        <v>56</v>
      </c>
      <c r="B227" s="120">
        <v>225</v>
      </c>
      <c r="C227" s="122">
        <f>SUM(C226)</f>
        <v>3258150.75</v>
      </c>
    </row>
    <row r="228" spans="1:3" ht="12.75" customHeight="1" x14ac:dyDescent="0.2">
      <c r="A228" s="5" t="s">
        <v>1</v>
      </c>
      <c r="B228" s="121">
        <v>225</v>
      </c>
      <c r="C228" s="118">
        <f>SUM(C227)</f>
        <v>3258150.75</v>
      </c>
    </row>
    <row r="229" spans="1:3" ht="12.75" customHeight="1" x14ac:dyDescent="0.2">
      <c r="A229" s="98" t="s">
        <v>96</v>
      </c>
      <c r="B229" s="99"/>
      <c r="C229" s="114"/>
    </row>
    <row r="230" spans="1:3" x14ac:dyDescent="0.2">
      <c r="A230" s="3" t="s">
        <v>55</v>
      </c>
      <c r="B230" s="119">
        <v>843</v>
      </c>
      <c r="C230" s="114">
        <v>87264729.840000018</v>
      </c>
    </row>
    <row r="231" spans="1:3" s="2" customFormat="1" ht="12.75" customHeight="1" x14ac:dyDescent="0.2">
      <c r="A231" s="4" t="s">
        <v>56</v>
      </c>
      <c r="B231" s="120">
        <v>843</v>
      </c>
      <c r="C231" s="122">
        <f>SUM(C230)</f>
        <v>87264729.840000018</v>
      </c>
    </row>
    <row r="232" spans="1:3" x14ac:dyDescent="0.2">
      <c r="A232" s="3" t="s">
        <v>58</v>
      </c>
      <c r="B232" s="119">
        <v>68</v>
      </c>
      <c r="C232" s="114">
        <v>3904839.3900000011</v>
      </c>
    </row>
    <row r="233" spans="1:3" s="2" customFormat="1" ht="12.75" customHeight="1" x14ac:dyDescent="0.2">
      <c r="A233" s="4" t="s">
        <v>59</v>
      </c>
      <c r="B233" s="120">
        <v>68</v>
      </c>
      <c r="C233" s="122">
        <f>SUM(C232)</f>
        <v>3904839.3900000011</v>
      </c>
    </row>
    <row r="234" spans="1:3" ht="12.75" customHeight="1" x14ac:dyDescent="0.2">
      <c r="A234" s="5" t="s">
        <v>1</v>
      </c>
      <c r="B234" s="121">
        <v>911</v>
      </c>
      <c r="C234" s="118">
        <f>C231+C233</f>
        <v>91169569.230000019</v>
      </c>
    </row>
    <row r="235" spans="1:3" ht="12.75" customHeight="1" x14ac:dyDescent="0.2">
      <c r="A235" s="98" t="s">
        <v>97</v>
      </c>
      <c r="B235" s="99"/>
      <c r="C235" s="114"/>
    </row>
    <row r="236" spans="1:3" x14ac:dyDescent="0.2">
      <c r="A236" s="3" t="s">
        <v>2</v>
      </c>
      <c r="B236" s="119">
        <v>205</v>
      </c>
      <c r="C236" s="114">
        <v>2034903.3300000005</v>
      </c>
    </row>
    <row r="237" spans="1:3" x14ac:dyDescent="0.2">
      <c r="A237" s="3" t="s">
        <v>3</v>
      </c>
      <c r="B237" s="119">
        <v>1310</v>
      </c>
      <c r="C237" s="114">
        <v>12608129.619999997</v>
      </c>
    </row>
    <row r="238" spans="1:3" x14ac:dyDescent="0.2">
      <c r="A238" s="3" t="s">
        <v>4</v>
      </c>
      <c r="B238" s="119">
        <v>190</v>
      </c>
      <c r="C238" s="114">
        <v>1877913.7199999997</v>
      </c>
    </row>
    <row r="239" spans="1:3" x14ac:dyDescent="0.2">
      <c r="A239" s="3" t="s">
        <v>5</v>
      </c>
      <c r="B239" s="119">
        <v>1015</v>
      </c>
      <c r="C239" s="114">
        <v>10375465.99</v>
      </c>
    </row>
    <row r="240" spans="1:3" ht="25.5" x14ac:dyDescent="0.2">
      <c r="A240" s="3" t="s">
        <v>6</v>
      </c>
      <c r="B240" s="119">
        <v>751</v>
      </c>
      <c r="C240" s="114">
        <v>8199492.1099999994</v>
      </c>
    </row>
    <row r="241" spans="1:3" x14ac:dyDescent="0.2">
      <c r="A241" s="3" t="s">
        <v>7</v>
      </c>
      <c r="B241" s="119">
        <v>194</v>
      </c>
      <c r="C241" s="114">
        <v>2004103.4199999995</v>
      </c>
    </row>
    <row r="242" spans="1:3" x14ac:dyDescent="0.2">
      <c r="A242" s="3" t="s">
        <v>8</v>
      </c>
      <c r="B242" s="119">
        <v>567</v>
      </c>
      <c r="C242" s="114">
        <v>6273153.2699999996</v>
      </c>
    </row>
    <row r="243" spans="1:3" x14ac:dyDescent="0.2">
      <c r="A243" s="3" t="s">
        <v>9</v>
      </c>
      <c r="B243" s="119">
        <v>165</v>
      </c>
      <c r="C243" s="114">
        <v>1262608.0499999998</v>
      </c>
    </row>
    <row r="244" spans="1:3" x14ac:dyDescent="0.2">
      <c r="A244" s="3" t="s">
        <v>10</v>
      </c>
      <c r="B244" s="119">
        <v>168</v>
      </c>
      <c r="C244" s="114">
        <v>1437747.09</v>
      </c>
    </row>
    <row r="245" spans="1:3" x14ac:dyDescent="0.2">
      <c r="A245" s="3" t="s">
        <v>11</v>
      </c>
      <c r="B245" s="119">
        <v>462</v>
      </c>
      <c r="C245" s="114">
        <v>4447633.4799999986</v>
      </c>
    </row>
    <row r="246" spans="1:3" x14ac:dyDescent="0.2">
      <c r="A246" s="3" t="s">
        <v>12</v>
      </c>
      <c r="B246" s="119">
        <v>129</v>
      </c>
      <c r="C246" s="114">
        <v>1183408.1400000001</v>
      </c>
    </row>
    <row r="247" spans="1:3" x14ac:dyDescent="0.2">
      <c r="A247" s="3" t="s">
        <v>13</v>
      </c>
      <c r="B247" s="119">
        <v>183</v>
      </c>
      <c r="C247" s="114">
        <v>1526225.3900000004</v>
      </c>
    </row>
    <row r="248" spans="1:3" x14ac:dyDescent="0.2">
      <c r="A248" s="3" t="s">
        <v>14</v>
      </c>
      <c r="B248" s="119">
        <v>148</v>
      </c>
      <c r="C248" s="114">
        <v>1237547.2</v>
      </c>
    </row>
    <row r="249" spans="1:3" s="2" customFormat="1" ht="12.75" customHeight="1" x14ac:dyDescent="0.2">
      <c r="A249" s="4" t="s">
        <v>15</v>
      </c>
      <c r="B249" s="120">
        <v>1255</v>
      </c>
      <c r="C249" s="122">
        <f>SUM(C243:C248)</f>
        <v>11095169.349999998</v>
      </c>
    </row>
    <row r="250" spans="1:3" x14ac:dyDescent="0.2">
      <c r="A250" s="3" t="s">
        <v>16</v>
      </c>
      <c r="B250" s="119">
        <v>542</v>
      </c>
      <c r="C250" s="114">
        <v>5356854.8099999996</v>
      </c>
    </row>
    <row r="251" spans="1:3" x14ac:dyDescent="0.2">
      <c r="A251" s="3" t="s">
        <v>17</v>
      </c>
      <c r="B251" s="119">
        <v>310</v>
      </c>
      <c r="C251" s="114">
        <v>2913946.35</v>
      </c>
    </row>
    <row r="252" spans="1:3" x14ac:dyDescent="0.2">
      <c r="A252" s="3" t="s">
        <v>18</v>
      </c>
      <c r="B252" s="119">
        <v>820</v>
      </c>
      <c r="C252" s="114">
        <v>7655357.6500000004</v>
      </c>
    </row>
    <row r="253" spans="1:3" ht="25.5" x14ac:dyDescent="0.2">
      <c r="A253" s="3" t="s">
        <v>19</v>
      </c>
      <c r="B253" s="119">
        <v>325</v>
      </c>
      <c r="C253" s="114">
        <v>2616085.75</v>
      </c>
    </row>
    <row r="254" spans="1:3" x14ac:dyDescent="0.2">
      <c r="A254" s="3" t="s">
        <v>20</v>
      </c>
      <c r="B254" s="119">
        <v>218</v>
      </c>
      <c r="C254" s="114">
        <v>1680990.44</v>
      </c>
    </row>
    <row r="255" spans="1:3" x14ac:dyDescent="0.2">
      <c r="A255" s="3" t="s">
        <v>21</v>
      </c>
      <c r="B255" s="119">
        <v>250</v>
      </c>
      <c r="C255" s="114">
        <v>2064651.17</v>
      </c>
    </row>
    <row r="256" spans="1:3" x14ac:dyDescent="0.2">
      <c r="A256" s="3" t="s">
        <v>22</v>
      </c>
      <c r="B256" s="119">
        <v>306</v>
      </c>
      <c r="C256" s="114">
        <v>2515842.2799999998</v>
      </c>
    </row>
    <row r="257" spans="1:3" x14ac:dyDescent="0.2">
      <c r="A257" s="3" t="s">
        <v>23</v>
      </c>
      <c r="B257" s="119">
        <v>573</v>
      </c>
      <c r="C257" s="114">
        <v>5039432.1400000006</v>
      </c>
    </row>
    <row r="258" spans="1:3" x14ac:dyDescent="0.2">
      <c r="A258" s="3" t="s">
        <v>24</v>
      </c>
      <c r="B258" s="119">
        <v>302</v>
      </c>
      <c r="C258" s="114">
        <v>2567111.7300000004</v>
      </c>
    </row>
    <row r="259" spans="1:3" x14ac:dyDescent="0.2">
      <c r="A259" s="3" t="s">
        <v>25</v>
      </c>
      <c r="B259" s="119">
        <v>551</v>
      </c>
      <c r="C259" s="114">
        <v>4259006.51</v>
      </c>
    </row>
    <row r="260" spans="1:3" x14ac:dyDescent="0.2">
      <c r="A260" s="3" t="s">
        <v>26</v>
      </c>
      <c r="B260" s="119">
        <v>1201</v>
      </c>
      <c r="C260" s="114">
        <v>10060882.15</v>
      </c>
    </row>
    <row r="261" spans="1:3" x14ac:dyDescent="0.2">
      <c r="A261" s="3" t="s">
        <v>27</v>
      </c>
      <c r="B261" s="119">
        <v>415</v>
      </c>
      <c r="C261" s="114">
        <v>3209320.3100000005</v>
      </c>
    </row>
    <row r="262" spans="1:3" x14ac:dyDescent="0.2">
      <c r="A262" s="3" t="s">
        <v>28</v>
      </c>
      <c r="B262" s="119">
        <v>920</v>
      </c>
      <c r="C262" s="114">
        <v>7312317.9499999993</v>
      </c>
    </row>
    <row r="263" spans="1:3" x14ac:dyDescent="0.2">
      <c r="A263" s="3" t="s">
        <v>29</v>
      </c>
      <c r="B263" s="119">
        <v>516</v>
      </c>
      <c r="C263" s="114">
        <v>4838371.41</v>
      </c>
    </row>
    <row r="264" spans="1:3" s="2" customFormat="1" ht="12.75" customHeight="1" x14ac:dyDescent="0.2">
      <c r="A264" s="4" t="s">
        <v>30</v>
      </c>
      <c r="B264" s="120">
        <v>12736</v>
      </c>
      <c r="C264" s="122">
        <f>SUM(C236:C263)-C249</f>
        <v>116558501.46000002</v>
      </c>
    </row>
    <row r="265" spans="1:3" x14ac:dyDescent="0.2">
      <c r="A265" s="3" t="s">
        <v>31</v>
      </c>
      <c r="B265" s="119">
        <v>665</v>
      </c>
      <c r="C265" s="114">
        <v>6234765.2500000009</v>
      </c>
    </row>
    <row r="266" spans="1:3" x14ac:dyDescent="0.2">
      <c r="A266" s="3" t="s">
        <v>33</v>
      </c>
      <c r="B266" s="119">
        <v>1036</v>
      </c>
      <c r="C266" s="114">
        <v>13449262.829999996</v>
      </c>
    </row>
    <row r="267" spans="1:3" x14ac:dyDescent="0.2">
      <c r="A267" s="3" t="s">
        <v>34</v>
      </c>
      <c r="B267" s="119">
        <v>351</v>
      </c>
      <c r="C267" s="114">
        <v>2685911.67</v>
      </c>
    </row>
    <row r="268" spans="1:3" x14ac:dyDescent="0.2">
      <c r="A268" s="3" t="s">
        <v>36</v>
      </c>
      <c r="B268" s="119">
        <v>726</v>
      </c>
      <c r="C268" s="114">
        <v>8004891.2700000023</v>
      </c>
    </row>
    <row r="269" spans="1:3" x14ac:dyDescent="0.2">
      <c r="A269" s="3" t="s">
        <v>37</v>
      </c>
      <c r="B269" s="119">
        <v>820</v>
      </c>
      <c r="C269" s="114">
        <v>8036340.9300000006</v>
      </c>
    </row>
    <row r="270" spans="1:3" x14ac:dyDescent="0.2">
      <c r="A270" s="3" t="s">
        <v>38</v>
      </c>
      <c r="B270" s="119">
        <v>705</v>
      </c>
      <c r="C270" s="114">
        <v>5579771.1100000003</v>
      </c>
    </row>
    <row r="271" spans="1:3" x14ac:dyDescent="0.2">
      <c r="A271" s="3" t="s">
        <v>39</v>
      </c>
      <c r="B271" s="119">
        <v>454</v>
      </c>
      <c r="C271" s="114">
        <v>3213530.04</v>
      </c>
    </row>
    <row r="272" spans="1:3" x14ac:dyDescent="0.2">
      <c r="A272" s="3" t="s">
        <v>40</v>
      </c>
      <c r="B272" s="119">
        <v>1482</v>
      </c>
      <c r="C272" s="114">
        <v>12628092.649999999</v>
      </c>
    </row>
    <row r="273" spans="1:3" x14ac:dyDescent="0.2">
      <c r="A273" s="3" t="s">
        <v>41</v>
      </c>
      <c r="B273" s="119">
        <v>1297</v>
      </c>
      <c r="C273" s="114">
        <v>16196832.240000006</v>
      </c>
    </row>
    <row r="274" spans="1:3" s="2" customFormat="1" ht="12.75" customHeight="1" x14ac:dyDescent="0.2">
      <c r="A274" s="4" t="s">
        <v>42</v>
      </c>
      <c r="B274" s="120">
        <v>7536</v>
      </c>
      <c r="C274" s="122">
        <f>SUM(C265:C273)</f>
        <v>76029397.99000001</v>
      </c>
    </row>
    <row r="275" spans="1:3" x14ac:dyDescent="0.2">
      <c r="A275" s="3" t="s">
        <v>43</v>
      </c>
      <c r="B275" s="119">
        <v>230</v>
      </c>
      <c r="C275" s="114">
        <v>2471587.42</v>
      </c>
    </row>
    <row r="276" spans="1:3" x14ac:dyDescent="0.2">
      <c r="A276" s="3" t="s">
        <v>46</v>
      </c>
      <c r="B276" s="119">
        <v>3043</v>
      </c>
      <c r="C276" s="114">
        <v>32795412.100000001</v>
      </c>
    </row>
    <row r="277" spans="1:3" x14ac:dyDescent="0.2">
      <c r="A277" s="3" t="s">
        <v>49</v>
      </c>
      <c r="B277" s="119">
        <v>90</v>
      </c>
      <c r="C277" s="114">
        <v>884781.90000000014</v>
      </c>
    </row>
    <row r="278" spans="1:3" s="2" customFormat="1" ht="12.75" customHeight="1" x14ac:dyDescent="0.2">
      <c r="A278" s="4" t="s">
        <v>56</v>
      </c>
      <c r="B278" s="120">
        <v>3363</v>
      </c>
      <c r="C278" s="122">
        <f>SUM(C275:C277)</f>
        <v>36151781.420000002</v>
      </c>
    </row>
    <row r="279" spans="1:3" x14ac:dyDescent="0.2">
      <c r="A279" s="3" t="s">
        <v>57</v>
      </c>
      <c r="B279" s="119">
        <v>516</v>
      </c>
      <c r="C279" s="114">
        <v>6969055.8699999992</v>
      </c>
    </row>
    <row r="280" spans="1:3" x14ac:dyDescent="0.2">
      <c r="A280" s="3" t="s">
        <v>58</v>
      </c>
      <c r="B280" s="119">
        <v>308</v>
      </c>
      <c r="C280" s="114">
        <v>2672329.0199999996</v>
      </c>
    </row>
    <row r="281" spans="1:3" s="2" customFormat="1" ht="12.75" customHeight="1" x14ac:dyDescent="0.2">
      <c r="A281" s="4" t="s">
        <v>59</v>
      </c>
      <c r="B281" s="120">
        <v>824</v>
      </c>
      <c r="C281" s="122">
        <f>SUM(C279:C280)</f>
        <v>9641384.8899999987</v>
      </c>
    </row>
    <row r="282" spans="1:3" ht="12.75" customHeight="1" x14ac:dyDescent="0.2">
      <c r="A282" s="5" t="s">
        <v>1</v>
      </c>
      <c r="B282" s="121">
        <v>24459</v>
      </c>
      <c r="C282" s="118">
        <f>C264+C274+C278+C281</f>
        <v>238381065.76000005</v>
      </c>
    </row>
    <row r="283" spans="1:3" ht="12.75" customHeight="1" x14ac:dyDescent="0.2">
      <c r="A283" s="98" t="s">
        <v>98</v>
      </c>
      <c r="B283" s="99"/>
      <c r="C283" s="114"/>
    </row>
    <row r="284" spans="1:3" x14ac:dyDescent="0.2">
      <c r="A284" s="3" t="s">
        <v>35</v>
      </c>
      <c r="B284" s="119">
        <v>240</v>
      </c>
      <c r="C284" s="114">
        <v>2812173.5999999996</v>
      </c>
    </row>
    <row r="285" spans="1:3" s="2" customFormat="1" ht="12.75" customHeight="1" x14ac:dyDescent="0.2">
      <c r="A285" s="4" t="s">
        <v>42</v>
      </c>
      <c r="B285" s="120">
        <v>240</v>
      </c>
      <c r="C285" s="122">
        <f>SUM(C284)</f>
        <v>2812173.5999999996</v>
      </c>
    </row>
    <row r="286" spans="1:3" ht="12.75" customHeight="1" x14ac:dyDescent="0.2">
      <c r="A286" s="5" t="s">
        <v>1</v>
      </c>
      <c r="B286" s="121">
        <v>240</v>
      </c>
      <c r="C286" s="118">
        <f>SUM(C285)</f>
        <v>2812173.5999999996</v>
      </c>
    </row>
    <row r="287" spans="1:3" ht="12.75" customHeight="1" x14ac:dyDescent="0.2">
      <c r="A287" s="98" t="s">
        <v>99</v>
      </c>
      <c r="B287" s="99"/>
      <c r="C287" s="114"/>
    </row>
    <row r="288" spans="1:3" x14ac:dyDescent="0.2">
      <c r="A288" s="3" t="s">
        <v>44</v>
      </c>
      <c r="B288" s="119">
        <v>0</v>
      </c>
      <c r="C288" s="114"/>
    </row>
    <row r="289" spans="1:3" s="2" customFormat="1" ht="12.75" customHeight="1" x14ac:dyDescent="0.2">
      <c r="A289" s="4" t="s">
        <v>56</v>
      </c>
      <c r="B289" s="120">
        <v>0</v>
      </c>
      <c r="C289" s="122"/>
    </row>
    <row r="290" spans="1:3" ht="12.75" customHeight="1" x14ac:dyDescent="0.2">
      <c r="A290" s="5" t="s">
        <v>1</v>
      </c>
      <c r="B290" s="121">
        <v>0</v>
      </c>
      <c r="C290" s="114"/>
    </row>
    <row r="291" spans="1:3" ht="12.75" customHeight="1" x14ac:dyDescent="0.2">
      <c r="A291" s="98" t="s">
        <v>100</v>
      </c>
      <c r="B291" s="99"/>
      <c r="C291" s="114"/>
    </row>
    <row r="292" spans="1:3" x14ac:dyDescent="0.2">
      <c r="A292" s="3" t="s">
        <v>40</v>
      </c>
      <c r="B292" s="119">
        <v>90</v>
      </c>
      <c r="C292" s="114">
        <v>2029738.4999999998</v>
      </c>
    </row>
    <row r="293" spans="1:3" s="2" customFormat="1" ht="12.75" customHeight="1" x14ac:dyDescent="0.2">
      <c r="A293" s="4" t="s">
        <v>42</v>
      </c>
      <c r="B293" s="120">
        <v>90</v>
      </c>
      <c r="C293" s="122">
        <f>SUM(C292)</f>
        <v>2029738.4999999998</v>
      </c>
    </row>
    <row r="294" spans="1:3" x14ac:dyDescent="0.2">
      <c r="A294" s="3" t="s">
        <v>49</v>
      </c>
      <c r="B294" s="119">
        <v>100</v>
      </c>
      <c r="C294" s="114">
        <v>1623961.1700000002</v>
      </c>
    </row>
    <row r="295" spans="1:3" x14ac:dyDescent="0.2">
      <c r="A295" s="3" t="s">
        <v>55</v>
      </c>
      <c r="B295" s="119">
        <v>255</v>
      </c>
      <c r="C295" s="114">
        <v>7835504.9000000004</v>
      </c>
    </row>
    <row r="296" spans="1:3" s="2" customFormat="1" ht="12.75" customHeight="1" x14ac:dyDescent="0.2">
      <c r="A296" s="4" t="s">
        <v>56</v>
      </c>
      <c r="B296" s="120">
        <v>355</v>
      </c>
      <c r="C296" s="122">
        <f>SUM(C294:C295)</f>
        <v>9459466.0700000003</v>
      </c>
    </row>
    <row r="297" spans="1:3" ht="12.75" customHeight="1" x14ac:dyDescent="0.2">
      <c r="A297" s="5" t="s">
        <v>1</v>
      </c>
      <c r="B297" s="121">
        <v>445</v>
      </c>
      <c r="C297" s="118">
        <f>C293+C296</f>
        <v>11489204.57</v>
      </c>
    </row>
    <row r="298" spans="1:3" ht="12.75" customHeight="1" x14ac:dyDescent="0.2">
      <c r="A298" s="98" t="s">
        <v>101</v>
      </c>
      <c r="B298" s="99"/>
      <c r="C298" s="114"/>
    </row>
    <row r="299" spans="1:3" x14ac:dyDescent="0.2">
      <c r="A299" s="3" t="s">
        <v>2</v>
      </c>
      <c r="B299" s="119">
        <v>112</v>
      </c>
      <c r="C299" s="114">
        <v>864216.97000000009</v>
      </c>
    </row>
    <row r="300" spans="1:3" x14ac:dyDescent="0.2">
      <c r="A300" s="3" t="s">
        <v>3</v>
      </c>
      <c r="B300" s="119">
        <v>48</v>
      </c>
      <c r="C300" s="114">
        <v>549489.60000000009</v>
      </c>
    </row>
    <row r="301" spans="1:3" x14ac:dyDescent="0.2">
      <c r="A301" s="3" t="s">
        <v>4</v>
      </c>
      <c r="B301" s="119">
        <v>80</v>
      </c>
      <c r="C301" s="114">
        <v>709165.03000000014</v>
      </c>
    </row>
    <row r="302" spans="1:3" x14ac:dyDescent="0.2">
      <c r="A302" s="3" t="s">
        <v>5</v>
      </c>
      <c r="B302" s="119">
        <v>30</v>
      </c>
      <c r="C302" s="114">
        <v>449501.24</v>
      </c>
    </row>
    <row r="303" spans="1:3" x14ac:dyDescent="0.2">
      <c r="A303" s="3" t="s">
        <v>7</v>
      </c>
      <c r="B303" s="119">
        <v>165</v>
      </c>
      <c r="C303" s="114">
        <v>1183695.1499999999</v>
      </c>
    </row>
    <row r="304" spans="1:3" x14ac:dyDescent="0.2">
      <c r="A304" s="3" t="s">
        <v>8</v>
      </c>
      <c r="B304" s="119">
        <v>60</v>
      </c>
      <c r="C304" s="114">
        <v>430434.59999999992</v>
      </c>
    </row>
    <row r="305" spans="1:3" x14ac:dyDescent="0.2">
      <c r="A305" s="3" t="s">
        <v>12</v>
      </c>
      <c r="B305" s="119">
        <v>80</v>
      </c>
      <c r="C305" s="114">
        <v>659999.79999999993</v>
      </c>
    </row>
    <row r="306" spans="1:3" s="2" customFormat="1" ht="12.75" customHeight="1" x14ac:dyDescent="0.2">
      <c r="A306" s="4" t="s">
        <v>15</v>
      </c>
      <c r="B306" s="120">
        <v>80</v>
      </c>
      <c r="C306" s="122">
        <f>SUM(C305)</f>
        <v>659999.79999999993</v>
      </c>
    </row>
    <row r="307" spans="1:3" x14ac:dyDescent="0.2">
      <c r="A307" s="3" t="s">
        <v>16</v>
      </c>
      <c r="B307" s="119">
        <v>33</v>
      </c>
      <c r="C307" s="114">
        <v>386673.86999999988</v>
      </c>
    </row>
    <row r="308" spans="1:3" x14ac:dyDescent="0.2">
      <c r="A308" s="3" t="s">
        <v>21</v>
      </c>
      <c r="B308" s="119">
        <v>20</v>
      </c>
      <c r="C308" s="114">
        <v>173130.42</v>
      </c>
    </row>
    <row r="309" spans="1:3" x14ac:dyDescent="0.2">
      <c r="A309" s="3" t="s">
        <v>22</v>
      </c>
      <c r="B309" s="119">
        <v>28</v>
      </c>
      <c r="C309" s="114">
        <v>253765.18</v>
      </c>
    </row>
    <row r="310" spans="1:3" x14ac:dyDescent="0.2">
      <c r="A310" s="3" t="s">
        <v>24</v>
      </c>
      <c r="B310" s="119">
        <v>25</v>
      </c>
      <c r="C310" s="114">
        <v>213782.58999999997</v>
      </c>
    </row>
    <row r="311" spans="1:3" x14ac:dyDescent="0.2">
      <c r="A311" s="3" t="s">
        <v>27</v>
      </c>
      <c r="B311" s="119">
        <v>90</v>
      </c>
      <c r="C311" s="114">
        <v>863739.1</v>
      </c>
    </row>
    <row r="312" spans="1:3" x14ac:dyDescent="0.2">
      <c r="A312" s="3" t="s">
        <v>28</v>
      </c>
      <c r="B312" s="119">
        <v>27</v>
      </c>
      <c r="C312" s="114">
        <v>297478.14999999997</v>
      </c>
    </row>
    <row r="313" spans="1:3" s="2" customFormat="1" ht="12.75" customHeight="1" x14ac:dyDescent="0.2">
      <c r="A313" s="4" t="s">
        <v>30</v>
      </c>
      <c r="B313" s="120">
        <v>798</v>
      </c>
      <c r="C313" s="122">
        <f>SUM(C299:C312)-C306</f>
        <v>7035071.7000000002</v>
      </c>
    </row>
    <row r="314" spans="1:3" x14ac:dyDescent="0.2">
      <c r="A314" s="3" t="s">
        <v>33</v>
      </c>
      <c r="B314" s="119">
        <v>26</v>
      </c>
      <c r="C314" s="114">
        <v>186521.66000000003</v>
      </c>
    </row>
    <row r="315" spans="1:3" x14ac:dyDescent="0.2">
      <c r="A315" s="3" t="s">
        <v>35</v>
      </c>
      <c r="B315" s="119">
        <v>380</v>
      </c>
      <c r="C315" s="114">
        <v>5433520.8999999994</v>
      </c>
    </row>
    <row r="316" spans="1:3" x14ac:dyDescent="0.2">
      <c r="A316" s="3" t="s">
        <v>41</v>
      </c>
      <c r="B316" s="119">
        <v>340</v>
      </c>
      <c r="C316" s="114">
        <v>6504346.1999999993</v>
      </c>
    </row>
    <row r="317" spans="1:3" s="2" customFormat="1" ht="12.75" customHeight="1" x14ac:dyDescent="0.2">
      <c r="A317" s="4" t="s">
        <v>42</v>
      </c>
      <c r="B317" s="120">
        <v>746</v>
      </c>
      <c r="C317" s="122">
        <f>SUM(C314:C316)</f>
        <v>12124388.759999998</v>
      </c>
    </row>
    <row r="318" spans="1:3" x14ac:dyDescent="0.2">
      <c r="A318" s="3" t="s">
        <v>57</v>
      </c>
      <c r="B318" s="119">
        <v>146</v>
      </c>
      <c r="C318" s="114">
        <v>2255132.02</v>
      </c>
    </row>
    <row r="319" spans="1:3" x14ac:dyDescent="0.2">
      <c r="A319" s="3" t="s">
        <v>58</v>
      </c>
      <c r="B319" s="119">
        <v>63</v>
      </c>
      <c r="C319" s="114">
        <v>970486.71000000008</v>
      </c>
    </row>
    <row r="320" spans="1:3" s="2" customFormat="1" ht="12.75" customHeight="1" x14ac:dyDescent="0.2">
      <c r="A320" s="4" t="s">
        <v>59</v>
      </c>
      <c r="B320" s="120">
        <v>209</v>
      </c>
      <c r="C320" s="122">
        <f>SUM(C318:C319)</f>
        <v>3225618.73</v>
      </c>
    </row>
    <row r="321" spans="1:3" x14ac:dyDescent="0.2">
      <c r="A321" s="3" t="s">
        <v>61</v>
      </c>
      <c r="B321" s="119">
        <v>60</v>
      </c>
      <c r="C321" s="114">
        <v>430434.59999999992</v>
      </c>
    </row>
    <row r="322" spans="1:3" s="2" customFormat="1" ht="12.75" customHeight="1" x14ac:dyDescent="0.2">
      <c r="A322" s="4" t="s">
        <v>73</v>
      </c>
      <c r="B322" s="120">
        <v>60</v>
      </c>
      <c r="C322" s="122">
        <f>SUM(C321)</f>
        <v>430434.59999999992</v>
      </c>
    </row>
    <row r="323" spans="1:3" ht="12.75" customHeight="1" x14ac:dyDescent="0.2">
      <c r="A323" s="5" t="s">
        <v>1</v>
      </c>
      <c r="B323" s="121">
        <v>1813</v>
      </c>
      <c r="C323" s="118">
        <f>C313+C317+C320+C322</f>
        <v>22815513.789999999</v>
      </c>
    </row>
    <row r="324" spans="1:3" ht="12.75" customHeight="1" x14ac:dyDescent="0.2">
      <c r="A324" s="98" t="s">
        <v>102</v>
      </c>
      <c r="B324" s="99"/>
      <c r="C324" s="114"/>
    </row>
    <row r="325" spans="1:3" ht="25.5" x14ac:dyDescent="0.2">
      <c r="A325" s="3" t="s">
        <v>54</v>
      </c>
      <c r="B325" s="119">
        <v>84</v>
      </c>
      <c r="C325" s="114">
        <v>1604033.42</v>
      </c>
    </row>
    <row r="326" spans="1:3" s="2" customFormat="1" ht="12.75" customHeight="1" x14ac:dyDescent="0.2">
      <c r="A326" s="4" t="s">
        <v>56</v>
      </c>
      <c r="B326" s="120">
        <v>84</v>
      </c>
      <c r="C326" s="122">
        <f>SUM(C325)</f>
        <v>1604033.42</v>
      </c>
    </row>
    <row r="327" spans="1:3" ht="12.75" customHeight="1" x14ac:dyDescent="0.2">
      <c r="A327" s="5" t="s">
        <v>1</v>
      </c>
      <c r="B327" s="121">
        <v>84</v>
      </c>
      <c r="C327" s="118">
        <f>SUM(C326)</f>
        <v>1604033.42</v>
      </c>
    </row>
    <row r="328" spans="1:3" ht="12.75" customHeight="1" x14ac:dyDescent="0.2">
      <c r="A328" s="5" t="s">
        <v>1</v>
      </c>
      <c r="B328" s="121">
        <v>68227</v>
      </c>
      <c r="C328" s="118">
        <f>C44+C48+C59+C65+C71+C86+C125+C129+C134+C147+C151+C158+C171+C197+C205+C211+C215+C224+C228+C234+C282+C286+C297+C323+C327</f>
        <v>1543369505.3299999</v>
      </c>
    </row>
  </sheetData>
  <mergeCells count="33">
    <mergeCell ref="A1:B2"/>
    <mergeCell ref="B3:B5"/>
    <mergeCell ref="A216:B216"/>
    <mergeCell ref="A225:B225"/>
    <mergeCell ref="A229:B229"/>
    <mergeCell ref="A172:B172"/>
    <mergeCell ref="A198:B198"/>
    <mergeCell ref="A202:B202"/>
    <mergeCell ref="A206:B206"/>
    <mergeCell ref="A212:B212"/>
    <mergeCell ref="A159:B159"/>
    <mergeCell ref="A126:B126"/>
    <mergeCell ref="A130:B130"/>
    <mergeCell ref="A135:B135"/>
    <mergeCell ref="A148:B148"/>
    <mergeCell ref="A152:B152"/>
    <mergeCell ref="A91:B91"/>
    <mergeCell ref="A287:B287"/>
    <mergeCell ref="A291:B291"/>
    <mergeCell ref="A298:B298"/>
    <mergeCell ref="A324:B324"/>
    <mergeCell ref="A235:B235"/>
    <mergeCell ref="A283:B283"/>
    <mergeCell ref="A53:B53"/>
    <mergeCell ref="A60:B60"/>
    <mergeCell ref="A66:B66"/>
    <mergeCell ref="A72:B72"/>
    <mergeCell ref="A87:B87"/>
    <mergeCell ref="C3:C5"/>
    <mergeCell ref="A3:A5"/>
    <mergeCell ref="A6:B6"/>
    <mergeCell ref="A45:B45"/>
    <mergeCell ref="A49:B49"/>
  </mergeCells>
  <pageMargins left="0.25" right="0.25" top="0.75" bottom="0.75" header="0.3" footer="0.3"/>
  <pageSetup paperSize="9" scale="1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245"/>
  <sheetViews>
    <sheetView topLeftCell="A208" zoomScaleNormal="100" workbookViewId="0">
      <selection sqref="A1:C245"/>
    </sheetView>
  </sheetViews>
  <sheetFormatPr defaultRowHeight="12.75" x14ac:dyDescent="0.2"/>
  <cols>
    <col min="1" max="1" width="135.7109375" style="6" customWidth="1"/>
    <col min="2" max="2" width="21.140625" style="6" customWidth="1"/>
    <col min="3" max="3" width="19.140625" style="11" customWidth="1"/>
    <col min="4" max="256" width="9.140625" style="6"/>
    <col min="257" max="257" width="135.7109375" style="6" customWidth="1"/>
    <col min="258" max="258" width="21.140625" style="6" customWidth="1"/>
    <col min="259" max="259" width="19.140625" style="6" customWidth="1"/>
    <col min="260" max="512" width="9.140625" style="6"/>
    <col min="513" max="513" width="135.7109375" style="6" customWidth="1"/>
    <col min="514" max="514" width="21.140625" style="6" customWidth="1"/>
    <col min="515" max="515" width="19.140625" style="6" customWidth="1"/>
    <col min="516" max="768" width="9.140625" style="6"/>
    <col min="769" max="769" width="135.7109375" style="6" customWidth="1"/>
    <col min="770" max="770" width="21.140625" style="6" customWidth="1"/>
    <col min="771" max="771" width="19.140625" style="6" customWidth="1"/>
    <col min="772" max="1024" width="9.140625" style="6"/>
    <col min="1025" max="1025" width="135.7109375" style="6" customWidth="1"/>
    <col min="1026" max="1026" width="21.140625" style="6" customWidth="1"/>
    <col min="1027" max="1027" width="19.140625" style="6" customWidth="1"/>
    <col min="1028" max="1280" width="9.140625" style="6"/>
    <col min="1281" max="1281" width="135.7109375" style="6" customWidth="1"/>
    <col min="1282" max="1282" width="21.140625" style="6" customWidth="1"/>
    <col min="1283" max="1283" width="19.140625" style="6" customWidth="1"/>
    <col min="1284" max="1536" width="9.140625" style="6"/>
    <col min="1537" max="1537" width="135.7109375" style="6" customWidth="1"/>
    <col min="1538" max="1538" width="21.140625" style="6" customWidth="1"/>
    <col min="1539" max="1539" width="19.140625" style="6" customWidth="1"/>
    <col min="1540" max="1792" width="9.140625" style="6"/>
    <col min="1793" max="1793" width="135.7109375" style="6" customWidth="1"/>
    <col min="1794" max="1794" width="21.140625" style="6" customWidth="1"/>
    <col min="1795" max="1795" width="19.140625" style="6" customWidth="1"/>
    <col min="1796" max="2048" width="9.140625" style="6"/>
    <col min="2049" max="2049" width="135.7109375" style="6" customWidth="1"/>
    <col min="2050" max="2050" width="21.140625" style="6" customWidth="1"/>
    <col min="2051" max="2051" width="19.140625" style="6" customWidth="1"/>
    <col min="2052" max="2304" width="9.140625" style="6"/>
    <col min="2305" max="2305" width="135.7109375" style="6" customWidth="1"/>
    <col min="2306" max="2306" width="21.140625" style="6" customWidth="1"/>
    <col min="2307" max="2307" width="19.140625" style="6" customWidth="1"/>
    <col min="2308" max="2560" width="9.140625" style="6"/>
    <col min="2561" max="2561" width="135.7109375" style="6" customWidth="1"/>
    <col min="2562" max="2562" width="21.140625" style="6" customWidth="1"/>
    <col min="2563" max="2563" width="19.140625" style="6" customWidth="1"/>
    <col min="2564" max="2816" width="9.140625" style="6"/>
    <col min="2817" max="2817" width="135.7109375" style="6" customWidth="1"/>
    <col min="2818" max="2818" width="21.140625" style="6" customWidth="1"/>
    <col min="2819" max="2819" width="19.140625" style="6" customWidth="1"/>
    <col min="2820" max="3072" width="9.140625" style="6"/>
    <col min="3073" max="3073" width="135.7109375" style="6" customWidth="1"/>
    <col min="3074" max="3074" width="21.140625" style="6" customWidth="1"/>
    <col min="3075" max="3075" width="19.140625" style="6" customWidth="1"/>
    <col min="3076" max="3328" width="9.140625" style="6"/>
    <col min="3329" max="3329" width="135.7109375" style="6" customWidth="1"/>
    <col min="3330" max="3330" width="21.140625" style="6" customWidth="1"/>
    <col min="3331" max="3331" width="19.140625" style="6" customWidth="1"/>
    <col min="3332" max="3584" width="9.140625" style="6"/>
    <col min="3585" max="3585" width="135.7109375" style="6" customWidth="1"/>
    <col min="3586" max="3586" width="21.140625" style="6" customWidth="1"/>
    <col min="3587" max="3587" width="19.140625" style="6" customWidth="1"/>
    <col min="3588" max="3840" width="9.140625" style="6"/>
    <col min="3841" max="3841" width="135.7109375" style="6" customWidth="1"/>
    <col min="3842" max="3842" width="21.140625" style="6" customWidth="1"/>
    <col min="3843" max="3843" width="19.140625" style="6" customWidth="1"/>
    <col min="3844" max="4096" width="9.140625" style="6"/>
    <col min="4097" max="4097" width="135.7109375" style="6" customWidth="1"/>
    <col min="4098" max="4098" width="21.140625" style="6" customWidth="1"/>
    <col min="4099" max="4099" width="19.140625" style="6" customWidth="1"/>
    <col min="4100" max="4352" width="9.140625" style="6"/>
    <col min="4353" max="4353" width="135.7109375" style="6" customWidth="1"/>
    <col min="4354" max="4354" width="21.140625" style="6" customWidth="1"/>
    <col min="4355" max="4355" width="19.140625" style="6" customWidth="1"/>
    <col min="4356" max="4608" width="9.140625" style="6"/>
    <col min="4609" max="4609" width="135.7109375" style="6" customWidth="1"/>
    <col min="4610" max="4610" width="21.140625" style="6" customWidth="1"/>
    <col min="4611" max="4611" width="19.140625" style="6" customWidth="1"/>
    <col min="4612" max="4864" width="9.140625" style="6"/>
    <col min="4865" max="4865" width="135.7109375" style="6" customWidth="1"/>
    <col min="4866" max="4866" width="21.140625" style="6" customWidth="1"/>
    <col min="4867" max="4867" width="19.140625" style="6" customWidth="1"/>
    <col min="4868" max="5120" width="9.140625" style="6"/>
    <col min="5121" max="5121" width="135.7109375" style="6" customWidth="1"/>
    <col min="5122" max="5122" width="21.140625" style="6" customWidth="1"/>
    <col min="5123" max="5123" width="19.140625" style="6" customWidth="1"/>
    <col min="5124" max="5376" width="9.140625" style="6"/>
    <col min="5377" max="5377" width="135.7109375" style="6" customWidth="1"/>
    <col min="5378" max="5378" width="21.140625" style="6" customWidth="1"/>
    <col min="5379" max="5379" width="19.140625" style="6" customWidth="1"/>
    <col min="5380" max="5632" width="9.140625" style="6"/>
    <col min="5633" max="5633" width="135.7109375" style="6" customWidth="1"/>
    <col min="5634" max="5634" width="21.140625" style="6" customWidth="1"/>
    <col min="5635" max="5635" width="19.140625" style="6" customWidth="1"/>
    <col min="5636" max="5888" width="9.140625" style="6"/>
    <col min="5889" max="5889" width="135.7109375" style="6" customWidth="1"/>
    <col min="5890" max="5890" width="21.140625" style="6" customWidth="1"/>
    <col min="5891" max="5891" width="19.140625" style="6" customWidth="1"/>
    <col min="5892" max="6144" width="9.140625" style="6"/>
    <col min="6145" max="6145" width="135.7109375" style="6" customWidth="1"/>
    <col min="6146" max="6146" width="21.140625" style="6" customWidth="1"/>
    <col min="6147" max="6147" width="19.140625" style="6" customWidth="1"/>
    <col min="6148" max="6400" width="9.140625" style="6"/>
    <col min="6401" max="6401" width="135.7109375" style="6" customWidth="1"/>
    <col min="6402" max="6402" width="21.140625" style="6" customWidth="1"/>
    <col min="6403" max="6403" width="19.140625" style="6" customWidth="1"/>
    <col min="6404" max="6656" width="9.140625" style="6"/>
    <col min="6657" max="6657" width="135.7109375" style="6" customWidth="1"/>
    <col min="6658" max="6658" width="21.140625" style="6" customWidth="1"/>
    <col min="6659" max="6659" width="19.140625" style="6" customWidth="1"/>
    <col min="6660" max="6912" width="9.140625" style="6"/>
    <col min="6913" max="6913" width="135.7109375" style="6" customWidth="1"/>
    <col min="6914" max="6914" width="21.140625" style="6" customWidth="1"/>
    <col min="6915" max="6915" width="19.140625" style="6" customWidth="1"/>
    <col min="6916" max="7168" width="9.140625" style="6"/>
    <col min="7169" max="7169" width="135.7109375" style="6" customWidth="1"/>
    <col min="7170" max="7170" width="21.140625" style="6" customWidth="1"/>
    <col min="7171" max="7171" width="19.140625" style="6" customWidth="1"/>
    <col min="7172" max="7424" width="9.140625" style="6"/>
    <col min="7425" max="7425" width="135.7109375" style="6" customWidth="1"/>
    <col min="7426" max="7426" width="21.140625" style="6" customWidth="1"/>
    <col min="7427" max="7427" width="19.140625" style="6" customWidth="1"/>
    <col min="7428" max="7680" width="9.140625" style="6"/>
    <col min="7681" max="7681" width="135.7109375" style="6" customWidth="1"/>
    <col min="7682" max="7682" width="21.140625" style="6" customWidth="1"/>
    <col min="7683" max="7683" width="19.140625" style="6" customWidth="1"/>
    <col min="7684" max="7936" width="9.140625" style="6"/>
    <col min="7937" max="7937" width="135.7109375" style="6" customWidth="1"/>
    <col min="7938" max="7938" width="21.140625" style="6" customWidth="1"/>
    <col min="7939" max="7939" width="19.140625" style="6" customWidth="1"/>
    <col min="7940" max="8192" width="9.140625" style="6"/>
    <col min="8193" max="8193" width="135.7109375" style="6" customWidth="1"/>
    <col min="8194" max="8194" width="21.140625" style="6" customWidth="1"/>
    <col min="8195" max="8195" width="19.140625" style="6" customWidth="1"/>
    <col min="8196" max="8448" width="9.140625" style="6"/>
    <col min="8449" max="8449" width="135.7109375" style="6" customWidth="1"/>
    <col min="8450" max="8450" width="21.140625" style="6" customWidth="1"/>
    <col min="8451" max="8451" width="19.140625" style="6" customWidth="1"/>
    <col min="8452" max="8704" width="9.140625" style="6"/>
    <col min="8705" max="8705" width="135.7109375" style="6" customWidth="1"/>
    <col min="8706" max="8706" width="21.140625" style="6" customWidth="1"/>
    <col min="8707" max="8707" width="19.140625" style="6" customWidth="1"/>
    <col min="8708" max="8960" width="9.140625" style="6"/>
    <col min="8961" max="8961" width="135.7109375" style="6" customWidth="1"/>
    <col min="8962" max="8962" width="21.140625" style="6" customWidth="1"/>
    <col min="8963" max="8963" width="19.140625" style="6" customWidth="1"/>
    <col min="8964" max="9216" width="9.140625" style="6"/>
    <col min="9217" max="9217" width="135.7109375" style="6" customWidth="1"/>
    <col min="9218" max="9218" width="21.140625" style="6" customWidth="1"/>
    <col min="9219" max="9219" width="19.140625" style="6" customWidth="1"/>
    <col min="9220" max="9472" width="9.140625" style="6"/>
    <col min="9473" max="9473" width="135.7109375" style="6" customWidth="1"/>
    <col min="9474" max="9474" width="21.140625" style="6" customWidth="1"/>
    <col min="9475" max="9475" width="19.140625" style="6" customWidth="1"/>
    <col min="9476" max="9728" width="9.140625" style="6"/>
    <col min="9729" max="9729" width="135.7109375" style="6" customWidth="1"/>
    <col min="9730" max="9730" width="21.140625" style="6" customWidth="1"/>
    <col min="9731" max="9731" width="19.140625" style="6" customWidth="1"/>
    <col min="9732" max="9984" width="9.140625" style="6"/>
    <col min="9985" max="9985" width="135.7109375" style="6" customWidth="1"/>
    <col min="9986" max="9986" width="21.140625" style="6" customWidth="1"/>
    <col min="9987" max="9987" width="19.140625" style="6" customWidth="1"/>
    <col min="9988" max="10240" width="9.140625" style="6"/>
    <col min="10241" max="10241" width="135.7109375" style="6" customWidth="1"/>
    <col min="10242" max="10242" width="21.140625" style="6" customWidth="1"/>
    <col min="10243" max="10243" width="19.140625" style="6" customWidth="1"/>
    <col min="10244" max="10496" width="9.140625" style="6"/>
    <col min="10497" max="10497" width="135.7109375" style="6" customWidth="1"/>
    <col min="10498" max="10498" width="21.140625" style="6" customWidth="1"/>
    <col min="10499" max="10499" width="19.140625" style="6" customWidth="1"/>
    <col min="10500" max="10752" width="9.140625" style="6"/>
    <col min="10753" max="10753" width="135.7109375" style="6" customWidth="1"/>
    <col min="10754" max="10754" width="21.140625" style="6" customWidth="1"/>
    <col min="10755" max="10755" width="19.140625" style="6" customWidth="1"/>
    <col min="10756" max="11008" width="9.140625" style="6"/>
    <col min="11009" max="11009" width="135.7109375" style="6" customWidth="1"/>
    <col min="11010" max="11010" width="21.140625" style="6" customWidth="1"/>
    <col min="11011" max="11011" width="19.140625" style="6" customWidth="1"/>
    <col min="11012" max="11264" width="9.140625" style="6"/>
    <col min="11265" max="11265" width="135.7109375" style="6" customWidth="1"/>
    <col min="11266" max="11266" width="21.140625" style="6" customWidth="1"/>
    <col min="11267" max="11267" width="19.140625" style="6" customWidth="1"/>
    <col min="11268" max="11520" width="9.140625" style="6"/>
    <col min="11521" max="11521" width="135.7109375" style="6" customWidth="1"/>
    <col min="11522" max="11522" width="21.140625" style="6" customWidth="1"/>
    <col min="11523" max="11523" width="19.140625" style="6" customWidth="1"/>
    <col min="11524" max="11776" width="9.140625" style="6"/>
    <col min="11777" max="11777" width="135.7109375" style="6" customWidth="1"/>
    <col min="11778" max="11778" width="21.140625" style="6" customWidth="1"/>
    <col min="11779" max="11779" width="19.140625" style="6" customWidth="1"/>
    <col min="11780" max="12032" width="9.140625" style="6"/>
    <col min="12033" max="12033" width="135.7109375" style="6" customWidth="1"/>
    <col min="12034" max="12034" width="21.140625" style="6" customWidth="1"/>
    <col min="12035" max="12035" width="19.140625" style="6" customWidth="1"/>
    <col min="12036" max="12288" width="9.140625" style="6"/>
    <col min="12289" max="12289" width="135.7109375" style="6" customWidth="1"/>
    <col min="12290" max="12290" width="21.140625" style="6" customWidth="1"/>
    <col min="12291" max="12291" width="19.140625" style="6" customWidth="1"/>
    <col min="12292" max="12544" width="9.140625" style="6"/>
    <col min="12545" max="12545" width="135.7109375" style="6" customWidth="1"/>
    <col min="12546" max="12546" width="21.140625" style="6" customWidth="1"/>
    <col min="12547" max="12547" width="19.140625" style="6" customWidth="1"/>
    <col min="12548" max="12800" width="9.140625" style="6"/>
    <col min="12801" max="12801" width="135.7109375" style="6" customWidth="1"/>
    <col min="12802" max="12802" width="21.140625" style="6" customWidth="1"/>
    <col min="12803" max="12803" width="19.140625" style="6" customWidth="1"/>
    <col min="12804" max="13056" width="9.140625" style="6"/>
    <col min="13057" max="13057" width="135.7109375" style="6" customWidth="1"/>
    <col min="13058" max="13058" width="21.140625" style="6" customWidth="1"/>
    <col min="13059" max="13059" width="19.140625" style="6" customWidth="1"/>
    <col min="13060" max="13312" width="9.140625" style="6"/>
    <col min="13313" max="13313" width="135.7109375" style="6" customWidth="1"/>
    <col min="13314" max="13314" width="21.140625" style="6" customWidth="1"/>
    <col min="13315" max="13315" width="19.140625" style="6" customWidth="1"/>
    <col min="13316" max="13568" width="9.140625" style="6"/>
    <col min="13569" max="13569" width="135.7109375" style="6" customWidth="1"/>
    <col min="13570" max="13570" width="21.140625" style="6" customWidth="1"/>
    <col min="13571" max="13571" width="19.140625" style="6" customWidth="1"/>
    <col min="13572" max="13824" width="9.140625" style="6"/>
    <col min="13825" max="13825" width="135.7109375" style="6" customWidth="1"/>
    <col min="13826" max="13826" width="21.140625" style="6" customWidth="1"/>
    <col min="13827" max="13827" width="19.140625" style="6" customWidth="1"/>
    <col min="13828" max="14080" width="9.140625" style="6"/>
    <col min="14081" max="14081" width="135.7109375" style="6" customWidth="1"/>
    <col min="14082" max="14082" width="21.140625" style="6" customWidth="1"/>
    <col min="14083" max="14083" width="19.140625" style="6" customWidth="1"/>
    <col min="14084" max="14336" width="9.140625" style="6"/>
    <col min="14337" max="14337" width="135.7109375" style="6" customWidth="1"/>
    <col min="14338" max="14338" width="21.140625" style="6" customWidth="1"/>
    <col min="14339" max="14339" width="19.140625" style="6" customWidth="1"/>
    <col min="14340" max="14592" width="9.140625" style="6"/>
    <col min="14593" max="14593" width="135.7109375" style="6" customWidth="1"/>
    <col min="14594" max="14594" width="21.140625" style="6" customWidth="1"/>
    <col min="14595" max="14595" width="19.140625" style="6" customWidth="1"/>
    <col min="14596" max="14848" width="9.140625" style="6"/>
    <col min="14849" max="14849" width="135.7109375" style="6" customWidth="1"/>
    <col min="14850" max="14850" width="21.140625" style="6" customWidth="1"/>
    <col min="14851" max="14851" width="19.140625" style="6" customWidth="1"/>
    <col min="14852" max="15104" width="9.140625" style="6"/>
    <col min="15105" max="15105" width="135.7109375" style="6" customWidth="1"/>
    <col min="15106" max="15106" width="21.140625" style="6" customWidth="1"/>
    <col min="15107" max="15107" width="19.140625" style="6" customWidth="1"/>
    <col min="15108" max="15360" width="9.140625" style="6"/>
    <col min="15361" max="15361" width="135.7109375" style="6" customWidth="1"/>
    <col min="15362" max="15362" width="21.140625" style="6" customWidth="1"/>
    <col min="15363" max="15363" width="19.140625" style="6" customWidth="1"/>
    <col min="15364" max="15616" width="9.140625" style="6"/>
    <col min="15617" max="15617" width="135.7109375" style="6" customWidth="1"/>
    <col min="15618" max="15618" width="21.140625" style="6" customWidth="1"/>
    <col min="15619" max="15619" width="19.140625" style="6" customWidth="1"/>
    <col min="15620" max="15872" width="9.140625" style="6"/>
    <col min="15873" max="15873" width="135.7109375" style="6" customWidth="1"/>
    <col min="15874" max="15874" width="21.140625" style="6" customWidth="1"/>
    <col min="15875" max="15875" width="19.140625" style="6" customWidth="1"/>
    <col min="15876" max="16128" width="9.140625" style="6"/>
    <col min="16129" max="16129" width="135.7109375" style="6" customWidth="1"/>
    <col min="16130" max="16130" width="21.140625" style="6" customWidth="1"/>
    <col min="16131" max="16131" width="19.140625" style="6" customWidth="1"/>
    <col min="16132" max="16384" width="9.140625" style="6"/>
  </cols>
  <sheetData>
    <row r="1" spans="1:71" ht="15.75" x14ac:dyDescent="0.2">
      <c r="A1" s="106" t="s">
        <v>106</v>
      </c>
      <c r="B1" s="106"/>
    </row>
    <row r="2" spans="1:71" ht="15" customHeight="1" x14ac:dyDescent="0.2">
      <c r="A2" s="12"/>
      <c r="B2" s="12"/>
    </row>
    <row r="3" spans="1:71" ht="12.75" customHeight="1" x14ac:dyDescent="0.2">
      <c r="A3" s="76" t="s">
        <v>107</v>
      </c>
      <c r="B3" s="107" t="s">
        <v>108</v>
      </c>
      <c r="C3" s="94" t="s">
        <v>105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</row>
    <row r="4" spans="1:71" ht="12.75" customHeight="1" x14ac:dyDescent="0.2">
      <c r="A4" s="76"/>
      <c r="B4" s="108"/>
      <c r="C4" s="95"/>
    </row>
    <row r="5" spans="1:71" ht="12.75" customHeight="1" x14ac:dyDescent="0.2">
      <c r="A5" s="76"/>
      <c r="B5" s="109"/>
      <c r="C5" s="96"/>
    </row>
    <row r="6" spans="1:71" ht="12.75" customHeight="1" x14ac:dyDescent="0.2">
      <c r="A6" s="102" t="s">
        <v>109</v>
      </c>
      <c r="B6" s="103"/>
    </row>
    <row r="7" spans="1:71" ht="33.75" customHeight="1" x14ac:dyDescent="0.2">
      <c r="A7" s="104" t="s">
        <v>110</v>
      </c>
      <c r="B7" s="105"/>
      <c r="C7" s="125"/>
    </row>
    <row r="8" spans="1:71" x14ac:dyDescent="0.2">
      <c r="A8" s="14" t="s">
        <v>55</v>
      </c>
      <c r="B8" s="123">
        <v>35</v>
      </c>
      <c r="C8" s="125">
        <v>4902870</v>
      </c>
    </row>
    <row r="9" spans="1:71" ht="12.75" customHeight="1" x14ac:dyDescent="0.2">
      <c r="A9" s="15" t="s">
        <v>111</v>
      </c>
      <c r="B9" s="124">
        <v>35</v>
      </c>
      <c r="C9" s="125">
        <v>4902870</v>
      </c>
    </row>
    <row r="10" spans="1:71" s="16" customFormat="1" ht="12.75" customHeight="1" x14ac:dyDescent="0.2">
      <c r="A10" s="15" t="s">
        <v>112</v>
      </c>
      <c r="B10" s="124">
        <v>35</v>
      </c>
      <c r="C10" s="115">
        <f>SUM(C9)</f>
        <v>4902870</v>
      </c>
    </row>
    <row r="11" spans="1:71" ht="12.75" customHeight="1" x14ac:dyDescent="0.2">
      <c r="A11" s="102" t="s">
        <v>113</v>
      </c>
      <c r="B11" s="103"/>
      <c r="C11" s="125"/>
    </row>
    <row r="12" spans="1:71" ht="49.5" customHeight="1" x14ac:dyDescent="0.2">
      <c r="A12" s="104" t="s">
        <v>114</v>
      </c>
      <c r="B12" s="105"/>
      <c r="C12" s="125"/>
    </row>
    <row r="13" spans="1:71" x14ac:dyDescent="0.2">
      <c r="A13" s="14" t="s">
        <v>49</v>
      </c>
      <c r="B13" s="123">
        <v>25</v>
      </c>
      <c r="C13" s="125">
        <v>3336650</v>
      </c>
    </row>
    <row r="14" spans="1:71" ht="12.75" customHeight="1" x14ac:dyDescent="0.2">
      <c r="A14" s="15" t="s">
        <v>111</v>
      </c>
      <c r="B14" s="124">
        <v>25</v>
      </c>
      <c r="C14" s="125">
        <v>3336650</v>
      </c>
    </row>
    <row r="15" spans="1:71" s="16" customFormat="1" ht="12.75" customHeight="1" x14ac:dyDescent="0.2">
      <c r="A15" s="15" t="s">
        <v>112</v>
      </c>
      <c r="B15" s="124">
        <v>25</v>
      </c>
      <c r="C15" s="115">
        <f>SUM(C14)</f>
        <v>3336650</v>
      </c>
    </row>
    <row r="16" spans="1:71" ht="12.75" customHeight="1" x14ac:dyDescent="0.2">
      <c r="A16" s="102" t="s">
        <v>78</v>
      </c>
      <c r="B16" s="103"/>
      <c r="C16" s="125"/>
    </row>
    <row r="17" spans="1:3" ht="34.5" customHeight="1" x14ac:dyDescent="0.2">
      <c r="A17" s="104" t="s">
        <v>115</v>
      </c>
      <c r="B17" s="105"/>
      <c r="C17" s="125"/>
    </row>
    <row r="18" spans="1:3" x14ac:dyDescent="0.2">
      <c r="A18" s="14" t="s">
        <v>52</v>
      </c>
      <c r="B18" s="123">
        <v>60</v>
      </c>
      <c r="C18" s="125">
        <v>6346080</v>
      </c>
    </row>
    <row r="19" spans="1:3" ht="12.75" customHeight="1" x14ac:dyDescent="0.2">
      <c r="A19" s="15" t="s">
        <v>111</v>
      </c>
      <c r="B19" s="124">
        <v>60</v>
      </c>
      <c r="C19" s="125">
        <f>SUM(C18)</f>
        <v>6346080</v>
      </c>
    </row>
    <row r="20" spans="1:3" ht="35.25" customHeight="1" x14ac:dyDescent="0.2">
      <c r="A20" s="104" t="s">
        <v>116</v>
      </c>
      <c r="B20" s="105"/>
      <c r="C20" s="125"/>
    </row>
    <row r="21" spans="1:3" x14ac:dyDescent="0.2">
      <c r="A21" s="14" t="s">
        <v>52</v>
      </c>
      <c r="B21" s="123">
        <v>25</v>
      </c>
      <c r="C21" s="125">
        <v>2644200</v>
      </c>
    </row>
    <row r="22" spans="1:3" ht="12.75" customHeight="1" x14ac:dyDescent="0.2">
      <c r="A22" s="15" t="s">
        <v>111</v>
      </c>
      <c r="B22" s="124">
        <v>25</v>
      </c>
      <c r="C22" s="125">
        <v>2644200</v>
      </c>
    </row>
    <row r="23" spans="1:3" s="16" customFormat="1" ht="12.75" customHeight="1" x14ac:dyDescent="0.2">
      <c r="A23" s="15" t="s">
        <v>112</v>
      </c>
      <c r="B23" s="124">
        <v>85</v>
      </c>
      <c r="C23" s="115">
        <f>C19+C22</f>
        <v>8990280</v>
      </c>
    </row>
    <row r="24" spans="1:3" ht="12.75" customHeight="1" x14ac:dyDescent="0.2">
      <c r="A24" s="102" t="s">
        <v>117</v>
      </c>
      <c r="B24" s="103"/>
      <c r="C24" s="125"/>
    </row>
    <row r="25" spans="1:3" ht="37.5" customHeight="1" x14ac:dyDescent="0.2">
      <c r="A25" s="104" t="s">
        <v>118</v>
      </c>
      <c r="B25" s="105"/>
      <c r="C25" s="125"/>
    </row>
    <row r="26" spans="1:3" x14ac:dyDescent="0.2">
      <c r="A26" s="14" t="s">
        <v>55</v>
      </c>
      <c r="B26" s="123">
        <v>45</v>
      </c>
      <c r="C26" s="125">
        <v>7142760</v>
      </c>
    </row>
    <row r="27" spans="1:3" ht="12.75" customHeight="1" x14ac:dyDescent="0.2">
      <c r="A27" s="15" t="s">
        <v>111</v>
      </c>
      <c r="B27" s="124">
        <v>45</v>
      </c>
      <c r="C27" s="125">
        <f>SUM(C26)</f>
        <v>7142760</v>
      </c>
    </row>
    <row r="28" spans="1:3" ht="34.5" customHeight="1" x14ac:dyDescent="0.2">
      <c r="A28" s="104" t="s">
        <v>119</v>
      </c>
      <c r="B28" s="105"/>
      <c r="C28" s="125"/>
    </row>
    <row r="29" spans="1:3" x14ac:dyDescent="0.2">
      <c r="A29" s="14" t="s">
        <v>55</v>
      </c>
      <c r="B29" s="123">
        <v>220</v>
      </c>
      <c r="C29" s="125">
        <v>26784560</v>
      </c>
    </row>
    <row r="30" spans="1:3" ht="12.75" customHeight="1" x14ac:dyDescent="0.2">
      <c r="A30" s="15" t="s">
        <v>111</v>
      </c>
      <c r="B30" s="124">
        <v>220</v>
      </c>
      <c r="C30" s="125">
        <f>SUM(C29)</f>
        <v>26784560</v>
      </c>
    </row>
    <row r="31" spans="1:3" ht="30" customHeight="1" x14ac:dyDescent="0.2">
      <c r="A31" s="104" t="s">
        <v>120</v>
      </c>
      <c r="B31" s="105"/>
      <c r="C31" s="125"/>
    </row>
    <row r="32" spans="1:3" x14ac:dyDescent="0.2">
      <c r="A32" s="14" t="s">
        <v>55</v>
      </c>
      <c r="B32" s="123">
        <v>240</v>
      </c>
      <c r="C32" s="125">
        <v>35668080</v>
      </c>
    </row>
    <row r="33" spans="1:3" ht="12.75" customHeight="1" x14ac:dyDescent="0.2">
      <c r="A33" s="15" t="s">
        <v>111</v>
      </c>
      <c r="B33" s="124">
        <v>240</v>
      </c>
      <c r="C33" s="125">
        <f>SUM(C32)</f>
        <v>35668080</v>
      </c>
    </row>
    <row r="34" spans="1:3" ht="30.75" customHeight="1" x14ac:dyDescent="0.2">
      <c r="A34" s="104" t="s">
        <v>121</v>
      </c>
      <c r="B34" s="105"/>
      <c r="C34" s="125"/>
    </row>
    <row r="35" spans="1:3" x14ac:dyDescent="0.2">
      <c r="A35" s="14" t="s">
        <v>55</v>
      </c>
      <c r="B35" s="123">
        <v>100</v>
      </c>
      <c r="C35" s="125">
        <v>18735900</v>
      </c>
    </row>
    <row r="36" spans="1:3" ht="12.75" customHeight="1" x14ac:dyDescent="0.2">
      <c r="A36" s="15" t="s">
        <v>111</v>
      </c>
      <c r="B36" s="124">
        <v>100</v>
      </c>
      <c r="C36" s="125">
        <f>SUM(C35)</f>
        <v>18735900</v>
      </c>
    </row>
    <row r="37" spans="1:3" ht="31.5" customHeight="1" x14ac:dyDescent="0.2">
      <c r="A37" s="104" t="s">
        <v>122</v>
      </c>
      <c r="B37" s="105"/>
      <c r="C37" s="125"/>
    </row>
    <row r="38" spans="1:3" x14ac:dyDescent="0.2">
      <c r="A38" s="14" t="s">
        <v>55</v>
      </c>
      <c r="B38" s="123">
        <v>200</v>
      </c>
      <c r="C38" s="125">
        <v>32701400</v>
      </c>
    </row>
    <row r="39" spans="1:3" ht="12.75" customHeight="1" x14ac:dyDescent="0.2">
      <c r="A39" s="15" t="s">
        <v>111</v>
      </c>
      <c r="B39" s="124">
        <v>200</v>
      </c>
      <c r="C39" s="125">
        <f>SUM(C38)</f>
        <v>32701400</v>
      </c>
    </row>
    <row r="40" spans="1:3" ht="29.25" customHeight="1" x14ac:dyDescent="0.2">
      <c r="A40" s="104" t="s">
        <v>123</v>
      </c>
      <c r="B40" s="105"/>
      <c r="C40" s="125"/>
    </row>
    <row r="41" spans="1:3" x14ac:dyDescent="0.2">
      <c r="A41" s="14" t="s">
        <v>55</v>
      </c>
      <c r="B41" s="123">
        <v>230</v>
      </c>
      <c r="C41" s="125">
        <v>43774060</v>
      </c>
    </row>
    <row r="42" spans="1:3" ht="12.75" customHeight="1" x14ac:dyDescent="0.2">
      <c r="A42" s="15" t="s">
        <v>111</v>
      </c>
      <c r="B42" s="124">
        <v>230</v>
      </c>
      <c r="C42" s="125">
        <f>SUM(C41)</f>
        <v>43774060</v>
      </c>
    </row>
    <row r="43" spans="1:3" ht="28.5" customHeight="1" x14ac:dyDescent="0.2">
      <c r="A43" s="104" t="s">
        <v>124</v>
      </c>
      <c r="B43" s="105"/>
      <c r="C43" s="125"/>
    </row>
    <row r="44" spans="1:3" x14ac:dyDescent="0.2">
      <c r="A44" s="14" t="s">
        <v>55</v>
      </c>
      <c r="B44" s="123">
        <v>110</v>
      </c>
      <c r="C44" s="125">
        <v>23881000</v>
      </c>
    </row>
    <row r="45" spans="1:3" ht="12.75" customHeight="1" x14ac:dyDescent="0.2">
      <c r="A45" s="15" t="s">
        <v>111</v>
      </c>
      <c r="B45" s="124">
        <v>110</v>
      </c>
      <c r="C45" s="125">
        <v>23881000</v>
      </c>
    </row>
    <row r="46" spans="1:3" s="16" customFormat="1" ht="12.75" customHeight="1" x14ac:dyDescent="0.2">
      <c r="A46" s="15" t="s">
        <v>112</v>
      </c>
      <c r="B46" s="124">
        <v>1145</v>
      </c>
      <c r="C46" s="115">
        <f>C27+C30+C33+C36+C39+C42+C45</f>
        <v>188687760</v>
      </c>
    </row>
    <row r="47" spans="1:3" ht="12.75" customHeight="1" x14ac:dyDescent="0.2">
      <c r="A47" s="102" t="s">
        <v>125</v>
      </c>
      <c r="B47" s="103"/>
      <c r="C47" s="125"/>
    </row>
    <row r="48" spans="1:3" ht="27.75" customHeight="1" x14ac:dyDescent="0.2">
      <c r="A48" s="104" t="s">
        <v>118</v>
      </c>
      <c r="B48" s="105"/>
      <c r="C48" s="125"/>
    </row>
    <row r="49" spans="1:3" x14ac:dyDescent="0.2">
      <c r="A49" s="14" t="s">
        <v>55</v>
      </c>
      <c r="B49" s="123">
        <v>15</v>
      </c>
      <c r="C49" s="125">
        <v>2380920</v>
      </c>
    </row>
    <row r="50" spans="1:3" x14ac:dyDescent="0.2">
      <c r="A50" s="14" t="s">
        <v>60</v>
      </c>
      <c r="B50" s="123">
        <v>80</v>
      </c>
      <c r="C50" s="125">
        <v>12698240</v>
      </c>
    </row>
    <row r="51" spans="1:3" x14ac:dyDescent="0.2">
      <c r="A51" s="14" t="s">
        <v>66</v>
      </c>
      <c r="B51" s="123">
        <v>54</v>
      </c>
      <c r="C51" s="125">
        <v>8571312</v>
      </c>
    </row>
    <row r="52" spans="1:3" ht="12.75" customHeight="1" x14ac:dyDescent="0.2">
      <c r="A52" s="15" t="s">
        <v>111</v>
      </c>
      <c r="B52" s="124">
        <v>149</v>
      </c>
      <c r="C52" s="125">
        <f>SUM(C49:C51)</f>
        <v>23650472</v>
      </c>
    </row>
    <row r="53" spans="1:3" ht="28.5" customHeight="1" x14ac:dyDescent="0.2">
      <c r="A53" s="104" t="s">
        <v>119</v>
      </c>
      <c r="B53" s="105"/>
      <c r="C53" s="125"/>
    </row>
    <row r="54" spans="1:3" x14ac:dyDescent="0.2">
      <c r="A54" s="14" t="s">
        <v>55</v>
      </c>
      <c r="B54" s="123">
        <v>10</v>
      </c>
      <c r="C54" s="125">
        <v>1217480</v>
      </c>
    </row>
    <row r="55" spans="1:3" x14ac:dyDescent="0.2">
      <c r="A55" s="14" t="s">
        <v>60</v>
      </c>
      <c r="B55" s="123">
        <v>60</v>
      </c>
      <c r="C55" s="125">
        <v>7304880</v>
      </c>
    </row>
    <row r="56" spans="1:3" x14ac:dyDescent="0.2">
      <c r="A56" s="14" t="s">
        <v>66</v>
      </c>
      <c r="B56" s="123">
        <v>85</v>
      </c>
      <c r="C56" s="125">
        <v>10348580</v>
      </c>
    </row>
    <row r="57" spans="1:3" ht="12.75" customHeight="1" x14ac:dyDescent="0.2">
      <c r="A57" s="15" t="s">
        <v>111</v>
      </c>
      <c r="B57" s="124">
        <v>155</v>
      </c>
      <c r="C57" s="125">
        <f>SUM(C54:C56)</f>
        <v>18870940</v>
      </c>
    </row>
    <row r="58" spans="1:3" ht="30" customHeight="1" x14ac:dyDescent="0.2">
      <c r="A58" s="104" t="s">
        <v>120</v>
      </c>
      <c r="B58" s="105"/>
      <c r="C58" s="125"/>
    </row>
    <row r="59" spans="1:3" x14ac:dyDescent="0.2">
      <c r="A59" s="14" t="s">
        <v>55</v>
      </c>
      <c r="B59" s="123">
        <v>10</v>
      </c>
      <c r="C59" s="125">
        <v>1486170</v>
      </c>
    </row>
    <row r="60" spans="1:3" x14ac:dyDescent="0.2">
      <c r="A60" s="14" t="s">
        <v>60</v>
      </c>
      <c r="B60" s="123">
        <v>90</v>
      </c>
      <c r="C60" s="125">
        <v>13375530</v>
      </c>
    </row>
    <row r="61" spans="1:3" x14ac:dyDescent="0.2">
      <c r="A61" s="14" t="s">
        <v>66</v>
      </c>
      <c r="B61" s="123">
        <v>102</v>
      </c>
      <c r="C61" s="125">
        <v>15158934</v>
      </c>
    </row>
    <row r="62" spans="1:3" ht="12.75" customHeight="1" x14ac:dyDescent="0.2">
      <c r="A62" s="15" t="s">
        <v>111</v>
      </c>
      <c r="B62" s="124">
        <v>202</v>
      </c>
      <c r="C62" s="125">
        <f>SUM(C59:C61)</f>
        <v>30020634</v>
      </c>
    </row>
    <row r="63" spans="1:3" ht="27" customHeight="1" x14ac:dyDescent="0.2">
      <c r="A63" s="104" t="s">
        <v>121</v>
      </c>
      <c r="B63" s="105"/>
      <c r="C63" s="125"/>
    </row>
    <row r="64" spans="1:3" x14ac:dyDescent="0.2">
      <c r="A64" s="14" t="s">
        <v>55</v>
      </c>
      <c r="B64" s="123">
        <v>10</v>
      </c>
      <c r="C64" s="125">
        <v>1873590</v>
      </c>
    </row>
    <row r="65" spans="1:3" x14ac:dyDescent="0.2">
      <c r="A65" s="14" t="s">
        <v>60</v>
      </c>
      <c r="B65" s="123">
        <v>115</v>
      </c>
      <c r="C65" s="125">
        <v>21546285</v>
      </c>
    </row>
    <row r="66" spans="1:3" x14ac:dyDescent="0.2">
      <c r="A66" s="14" t="s">
        <v>66</v>
      </c>
      <c r="B66" s="123">
        <v>132</v>
      </c>
      <c r="C66" s="125">
        <v>24731388</v>
      </c>
    </row>
    <row r="67" spans="1:3" ht="12.75" customHeight="1" x14ac:dyDescent="0.2">
      <c r="A67" s="15" t="s">
        <v>111</v>
      </c>
      <c r="B67" s="124">
        <v>257</v>
      </c>
      <c r="C67" s="125">
        <f>SUM(C64:C66)</f>
        <v>48151263</v>
      </c>
    </row>
    <row r="68" spans="1:3" ht="30.75" customHeight="1" x14ac:dyDescent="0.2">
      <c r="A68" s="104" t="s">
        <v>122</v>
      </c>
      <c r="B68" s="105"/>
      <c r="C68" s="125"/>
    </row>
    <row r="69" spans="1:3" x14ac:dyDescent="0.2">
      <c r="A69" s="14" t="s">
        <v>55</v>
      </c>
      <c r="B69" s="123">
        <v>10</v>
      </c>
      <c r="C69" s="125">
        <v>1635070</v>
      </c>
    </row>
    <row r="70" spans="1:3" x14ac:dyDescent="0.2">
      <c r="A70" s="14" t="s">
        <v>60</v>
      </c>
      <c r="B70" s="123">
        <v>100</v>
      </c>
      <c r="C70" s="125">
        <v>16350700</v>
      </c>
    </row>
    <row r="71" spans="1:3" x14ac:dyDescent="0.2">
      <c r="A71" s="14" t="s">
        <v>66</v>
      </c>
      <c r="B71" s="123">
        <v>70</v>
      </c>
      <c r="C71" s="125">
        <v>11445490</v>
      </c>
    </row>
    <row r="72" spans="1:3" ht="12.75" customHeight="1" x14ac:dyDescent="0.2">
      <c r="A72" s="15" t="s">
        <v>111</v>
      </c>
      <c r="B72" s="124">
        <v>180</v>
      </c>
      <c r="C72" s="125">
        <f>SUM(C69:C71)</f>
        <v>29431260</v>
      </c>
    </row>
    <row r="73" spans="1:3" ht="30" customHeight="1" x14ac:dyDescent="0.2">
      <c r="A73" s="104" t="s">
        <v>123</v>
      </c>
      <c r="B73" s="105"/>
      <c r="C73" s="125"/>
    </row>
    <row r="74" spans="1:3" x14ac:dyDescent="0.2">
      <c r="A74" s="14" t="s">
        <v>60</v>
      </c>
      <c r="B74" s="123">
        <v>130</v>
      </c>
      <c r="C74" s="125">
        <v>24741860</v>
      </c>
    </row>
    <row r="75" spans="1:3" x14ac:dyDescent="0.2">
      <c r="A75" s="14" t="s">
        <v>66</v>
      </c>
      <c r="B75" s="123">
        <v>115</v>
      </c>
      <c r="C75" s="125">
        <v>21887030</v>
      </c>
    </row>
    <row r="76" spans="1:3" ht="12.75" customHeight="1" x14ac:dyDescent="0.2">
      <c r="A76" s="15" t="s">
        <v>111</v>
      </c>
      <c r="B76" s="124">
        <v>245</v>
      </c>
      <c r="C76" s="125">
        <f>SUM(C74:C75)</f>
        <v>46628890</v>
      </c>
    </row>
    <row r="77" spans="1:3" ht="30.75" customHeight="1" x14ac:dyDescent="0.2">
      <c r="A77" s="104" t="s">
        <v>124</v>
      </c>
      <c r="B77" s="105"/>
      <c r="C77" s="125"/>
    </row>
    <row r="78" spans="1:3" x14ac:dyDescent="0.2">
      <c r="A78" s="14" t="s">
        <v>60</v>
      </c>
      <c r="B78" s="123">
        <v>100</v>
      </c>
      <c r="C78" s="125">
        <v>21710000</v>
      </c>
    </row>
    <row r="79" spans="1:3" x14ac:dyDescent="0.2">
      <c r="A79" s="14" t="s">
        <v>66</v>
      </c>
      <c r="B79" s="123">
        <v>77</v>
      </c>
      <c r="C79" s="125">
        <v>16716700</v>
      </c>
    </row>
    <row r="80" spans="1:3" ht="12.75" customHeight="1" x14ac:dyDescent="0.2">
      <c r="A80" s="15" t="s">
        <v>111</v>
      </c>
      <c r="B80" s="124">
        <v>177</v>
      </c>
      <c r="C80" s="125">
        <f>SUM(C78:C79)</f>
        <v>38426700</v>
      </c>
    </row>
    <row r="81" spans="1:3" ht="28.5" customHeight="1" x14ac:dyDescent="0.2">
      <c r="A81" s="104" t="s">
        <v>126</v>
      </c>
      <c r="B81" s="105"/>
      <c r="C81" s="125"/>
    </row>
    <row r="82" spans="1:3" x14ac:dyDescent="0.2">
      <c r="A82" s="14" t="s">
        <v>60</v>
      </c>
      <c r="B82" s="123">
        <v>10</v>
      </c>
      <c r="C82" s="125">
        <v>3673000</v>
      </c>
    </row>
    <row r="83" spans="1:3" ht="12.75" customHeight="1" x14ac:dyDescent="0.2">
      <c r="A83" s="15" t="s">
        <v>111</v>
      </c>
      <c r="B83" s="124">
        <v>10</v>
      </c>
      <c r="C83" s="125">
        <f>SUM(C82)</f>
        <v>3673000</v>
      </c>
    </row>
    <row r="84" spans="1:3" ht="31.5" customHeight="1" x14ac:dyDescent="0.2">
      <c r="A84" s="104" t="s">
        <v>127</v>
      </c>
      <c r="B84" s="105"/>
      <c r="C84" s="125"/>
    </row>
    <row r="85" spans="1:3" x14ac:dyDescent="0.2">
      <c r="A85" s="14" t="s">
        <v>55</v>
      </c>
      <c r="B85" s="123">
        <v>50</v>
      </c>
      <c r="C85" s="125">
        <v>7317600</v>
      </c>
    </row>
    <row r="86" spans="1:3" ht="12.75" customHeight="1" x14ac:dyDescent="0.2">
      <c r="A86" s="15" t="s">
        <v>111</v>
      </c>
      <c r="B86" s="124">
        <v>50</v>
      </c>
      <c r="C86" s="125">
        <f>SUM(C85)</f>
        <v>7317600</v>
      </c>
    </row>
    <row r="87" spans="1:3" ht="30" customHeight="1" x14ac:dyDescent="0.2">
      <c r="A87" s="104" t="s">
        <v>128</v>
      </c>
      <c r="B87" s="105"/>
      <c r="C87" s="125"/>
    </row>
    <row r="88" spans="1:3" x14ac:dyDescent="0.2">
      <c r="A88" s="14" t="s">
        <v>55</v>
      </c>
      <c r="B88" s="123">
        <v>100</v>
      </c>
      <c r="C88" s="125">
        <v>21454500</v>
      </c>
    </row>
    <row r="89" spans="1:3" ht="12.75" customHeight="1" x14ac:dyDescent="0.2">
      <c r="A89" s="15" t="s">
        <v>111</v>
      </c>
      <c r="B89" s="124">
        <v>100</v>
      </c>
      <c r="C89" s="125">
        <f>SUM(C88)</f>
        <v>21454500</v>
      </c>
    </row>
    <row r="90" spans="1:3" s="16" customFormat="1" ht="12.75" customHeight="1" x14ac:dyDescent="0.2">
      <c r="A90" s="15" t="s">
        <v>112</v>
      </c>
      <c r="B90" s="124">
        <v>1525</v>
      </c>
      <c r="C90" s="115">
        <f>C52+C57+C62+C67+C72+C76+C80+C83+C86+C89</f>
        <v>267625259</v>
      </c>
    </row>
    <row r="91" spans="1:3" ht="12.75" customHeight="1" x14ac:dyDescent="0.2">
      <c r="A91" s="102" t="s">
        <v>129</v>
      </c>
      <c r="B91" s="103"/>
      <c r="C91" s="125"/>
    </row>
    <row r="92" spans="1:3" ht="30" customHeight="1" x14ac:dyDescent="0.2">
      <c r="A92" s="104" t="s">
        <v>130</v>
      </c>
      <c r="B92" s="105"/>
      <c r="C92" s="125"/>
    </row>
    <row r="93" spans="1:3" x14ac:dyDescent="0.2">
      <c r="A93" s="14" t="s">
        <v>55</v>
      </c>
      <c r="B93" s="123">
        <v>15</v>
      </c>
      <c r="C93" s="125">
        <v>2546310</v>
      </c>
    </row>
    <row r="94" spans="1:3" ht="12.75" customHeight="1" x14ac:dyDescent="0.2">
      <c r="A94" s="15" t="s">
        <v>111</v>
      </c>
      <c r="B94" s="124">
        <v>15</v>
      </c>
      <c r="C94" s="125">
        <f>SUM(C93)</f>
        <v>2546310</v>
      </c>
    </row>
    <row r="95" spans="1:3" ht="16.5" customHeight="1" x14ac:dyDescent="0.2">
      <c r="A95" s="104" t="s">
        <v>131</v>
      </c>
      <c r="B95" s="105"/>
      <c r="C95" s="125"/>
    </row>
    <row r="96" spans="1:3" x14ac:dyDescent="0.2">
      <c r="A96" s="14" t="s">
        <v>55</v>
      </c>
      <c r="B96" s="123">
        <v>15</v>
      </c>
      <c r="C96" s="125">
        <v>2546310</v>
      </c>
    </row>
    <row r="97" spans="1:3" ht="12.75" customHeight="1" x14ac:dyDescent="0.2">
      <c r="A97" s="15" t="s">
        <v>111</v>
      </c>
      <c r="B97" s="124">
        <v>15</v>
      </c>
      <c r="C97" s="125">
        <f>SUM(C96)</f>
        <v>2546310</v>
      </c>
    </row>
    <row r="98" spans="1:3" ht="30" customHeight="1" x14ac:dyDescent="0.2">
      <c r="A98" s="104" t="s">
        <v>132</v>
      </c>
      <c r="B98" s="105"/>
      <c r="C98" s="125"/>
    </row>
    <row r="99" spans="1:3" ht="25.5" customHeight="1" x14ac:dyDescent="0.2">
      <c r="A99" s="14" t="s">
        <v>32</v>
      </c>
      <c r="B99" s="123">
        <v>3</v>
      </c>
      <c r="C99" s="125">
        <v>509262</v>
      </c>
    </row>
    <row r="100" spans="1:3" x14ac:dyDescent="0.2">
      <c r="A100" s="14" t="s">
        <v>55</v>
      </c>
      <c r="B100" s="123">
        <v>30</v>
      </c>
      <c r="C100" s="125">
        <v>5092620</v>
      </c>
    </row>
    <row r="101" spans="1:3" ht="12.75" customHeight="1" x14ac:dyDescent="0.2">
      <c r="A101" s="15" t="s">
        <v>111</v>
      </c>
      <c r="B101" s="124">
        <v>33</v>
      </c>
      <c r="C101" s="125">
        <f>SUM(C99:C100)</f>
        <v>5601882</v>
      </c>
    </row>
    <row r="102" spans="1:3" ht="48.75" customHeight="1" x14ac:dyDescent="0.2">
      <c r="A102" s="104" t="s">
        <v>133</v>
      </c>
      <c r="B102" s="105"/>
      <c r="C102" s="125"/>
    </row>
    <row r="103" spans="1:3" x14ac:dyDescent="0.2">
      <c r="A103" s="14" t="s">
        <v>49</v>
      </c>
      <c r="B103" s="123">
        <v>55</v>
      </c>
      <c r="C103" s="125">
        <v>16808220</v>
      </c>
    </row>
    <row r="104" spans="1:3" ht="12.75" customHeight="1" x14ac:dyDescent="0.2">
      <c r="A104" s="15" t="s">
        <v>111</v>
      </c>
      <c r="B104" s="124">
        <v>55</v>
      </c>
      <c r="C104" s="125">
        <f>SUM(C103)</f>
        <v>16808220</v>
      </c>
    </row>
    <row r="105" spans="1:3" ht="34.5" customHeight="1" x14ac:dyDescent="0.2">
      <c r="A105" s="104" t="s">
        <v>134</v>
      </c>
      <c r="B105" s="105"/>
      <c r="C105" s="125"/>
    </row>
    <row r="106" spans="1:3" ht="28.5" customHeight="1" x14ac:dyDescent="0.2">
      <c r="A106" s="14" t="s">
        <v>32</v>
      </c>
      <c r="B106" s="123">
        <v>2</v>
      </c>
      <c r="C106" s="125">
        <v>339508</v>
      </c>
    </row>
    <row r="107" spans="1:3" x14ac:dyDescent="0.2">
      <c r="A107" s="14" t="s">
        <v>55</v>
      </c>
      <c r="B107" s="123">
        <v>10</v>
      </c>
      <c r="C107" s="125">
        <v>1697540</v>
      </c>
    </row>
    <row r="108" spans="1:3" ht="12.75" customHeight="1" x14ac:dyDescent="0.2">
      <c r="A108" s="15" t="s">
        <v>111</v>
      </c>
      <c r="B108" s="124">
        <v>12</v>
      </c>
      <c r="C108" s="125">
        <f>SUM(C106:C107)</f>
        <v>2037048</v>
      </c>
    </row>
    <row r="109" spans="1:3" ht="15" customHeight="1" x14ac:dyDescent="0.2">
      <c r="A109" s="104" t="s">
        <v>135</v>
      </c>
      <c r="B109" s="105"/>
      <c r="C109" s="125"/>
    </row>
    <row r="110" spans="1:3" x14ac:dyDescent="0.2">
      <c r="A110" s="14" t="s">
        <v>32</v>
      </c>
      <c r="B110" s="123">
        <v>5</v>
      </c>
      <c r="C110" s="125">
        <v>848770</v>
      </c>
    </row>
    <row r="111" spans="1:3" x14ac:dyDescent="0.2">
      <c r="A111" s="14" t="s">
        <v>49</v>
      </c>
      <c r="B111" s="123">
        <v>50</v>
      </c>
      <c r="C111" s="125">
        <v>8487700</v>
      </c>
    </row>
    <row r="112" spans="1:3" ht="12.75" customHeight="1" x14ac:dyDescent="0.2">
      <c r="A112" s="15" t="s">
        <v>111</v>
      </c>
      <c r="B112" s="124">
        <v>55</v>
      </c>
      <c r="C112" s="125">
        <f>SUM(C110:C111)</f>
        <v>9336470</v>
      </c>
    </row>
    <row r="113" spans="1:3" ht="28.5" customHeight="1" x14ac:dyDescent="0.2">
      <c r="A113" s="104" t="s">
        <v>136</v>
      </c>
      <c r="B113" s="105"/>
      <c r="C113" s="125"/>
    </row>
    <row r="114" spans="1:3" x14ac:dyDescent="0.2">
      <c r="A114" s="14" t="s">
        <v>55</v>
      </c>
      <c r="B114" s="123">
        <v>5</v>
      </c>
      <c r="C114" s="125">
        <v>834945</v>
      </c>
    </row>
    <row r="115" spans="1:3" ht="12.75" customHeight="1" x14ac:dyDescent="0.2">
      <c r="A115" s="15" t="s">
        <v>111</v>
      </c>
      <c r="B115" s="124">
        <v>5</v>
      </c>
      <c r="C115" s="125">
        <f>SUM(C114)</f>
        <v>834945</v>
      </c>
    </row>
    <row r="116" spans="1:3" ht="36.75" customHeight="1" x14ac:dyDescent="0.2">
      <c r="A116" s="104" t="s">
        <v>137</v>
      </c>
      <c r="B116" s="105"/>
      <c r="C116" s="125"/>
    </row>
    <row r="117" spans="1:3" x14ac:dyDescent="0.2">
      <c r="A117" s="14" t="s">
        <v>32</v>
      </c>
      <c r="B117" s="123">
        <v>50</v>
      </c>
      <c r="C117" s="125">
        <v>11998800</v>
      </c>
    </row>
    <row r="118" spans="1:3" ht="12.75" customHeight="1" x14ac:dyDescent="0.2">
      <c r="A118" s="15" t="s">
        <v>111</v>
      </c>
      <c r="B118" s="124">
        <v>50</v>
      </c>
      <c r="C118" s="125">
        <f>SUM(C117)</f>
        <v>11998800</v>
      </c>
    </row>
    <row r="119" spans="1:3" s="16" customFormat="1" ht="12.75" customHeight="1" x14ac:dyDescent="0.2">
      <c r="A119" s="15" t="s">
        <v>112</v>
      </c>
      <c r="B119" s="124">
        <v>240</v>
      </c>
      <c r="C119" s="115">
        <f>C94+C97+C101+C104+C108+C112+C115+C118</f>
        <v>51709985</v>
      </c>
    </row>
    <row r="120" spans="1:3" ht="12.75" customHeight="1" x14ac:dyDescent="0.2">
      <c r="A120" s="102" t="s">
        <v>138</v>
      </c>
      <c r="B120" s="103"/>
      <c r="C120" s="125"/>
    </row>
    <row r="121" spans="1:3" ht="30.75" customHeight="1" x14ac:dyDescent="0.2">
      <c r="A121" s="104" t="s">
        <v>139</v>
      </c>
      <c r="B121" s="105"/>
      <c r="C121" s="125"/>
    </row>
    <row r="122" spans="1:3" x14ac:dyDescent="0.2">
      <c r="A122" s="14" t="s">
        <v>53</v>
      </c>
      <c r="B122" s="123">
        <v>100</v>
      </c>
      <c r="C122" s="125">
        <v>12290200</v>
      </c>
    </row>
    <row r="123" spans="1:3" ht="12.75" customHeight="1" x14ac:dyDescent="0.2">
      <c r="A123" s="15" t="s">
        <v>111</v>
      </c>
      <c r="B123" s="124">
        <v>100</v>
      </c>
      <c r="C123" s="125">
        <f>SUM(C122)</f>
        <v>12290200</v>
      </c>
    </row>
    <row r="124" spans="1:3" ht="30.75" customHeight="1" x14ac:dyDescent="0.2">
      <c r="A124" s="104" t="s">
        <v>140</v>
      </c>
      <c r="B124" s="105"/>
      <c r="C124" s="125"/>
    </row>
    <row r="125" spans="1:3" x14ac:dyDescent="0.2">
      <c r="A125" s="14" t="s">
        <v>53</v>
      </c>
      <c r="B125" s="123">
        <v>60</v>
      </c>
      <c r="C125" s="125">
        <v>4487940</v>
      </c>
    </row>
    <row r="126" spans="1:3" ht="12.75" customHeight="1" x14ac:dyDescent="0.2">
      <c r="A126" s="15" t="s">
        <v>111</v>
      </c>
      <c r="B126" s="124">
        <v>60</v>
      </c>
      <c r="C126" s="125">
        <f>SUM(C125)</f>
        <v>4487940</v>
      </c>
    </row>
    <row r="127" spans="1:3" ht="27" customHeight="1" x14ac:dyDescent="0.2">
      <c r="A127" s="104" t="s">
        <v>141</v>
      </c>
      <c r="B127" s="105"/>
      <c r="C127" s="125"/>
    </row>
    <row r="128" spans="1:3" x14ac:dyDescent="0.2">
      <c r="A128" s="14" t="s">
        <v>53</v>
      </c>
      <c r="B128" s="123">
        <v>140</v>
      </c>
      <c r="C128" s="125">
        <v>23736860</v>
      </c>
    </row>
    <row r="129" spans="1:3" ht="12.75" customHeight="1" x14ac:dyDescent="0.2">
      <c r="A129" s="15" t="s">
        <v>111</v>
      </c>
      <c r="B129" s="124">
        <v>140</v>
      </c>
      <c r="C129" s="125">
        <f>SUM(C128)</f>
        <v>23736860</v>
      </c>
    </row>
    <row r="130" spans="1:3" ht="29.25" customHeight="1" x14ac:dyDescent="0.2">
      <c r="A130" s="104" t="s">
        <v>142</v>
      </c>
      <c r="B130" s="105"/>
      <c r="C130" s="125"/>
    </row>
    <row r="131" spans="1:3" x14ac:dyDescent="0.2">
      <c r="A131" s="14" t="s">
        <v>53</v>
      </c>
      <c r="B131" s="123">
        <v>50</v>
      </c>
      <c r="C131" s="125">
        <v>11293600</v>
      </c>
    </row>
    <row r="132" spans="1:3" ht="12.75" customHeight="1" x14ac:dyDescent="0.2">
      <c r="A132" s="15" t="s">
        <v>111</v>
      </c>
      <c r="B132" s="124">
        <v>50</v>
      </c>
      <c r="C132" s="125">
        <f>SUM(C131)</f>
        <v>11293600</v>
      </c>
    </row>
    <row r="133" spans="1:3" ht="27.75" customHeight="1" x14ac:dyDescent="0.2">
      <c r="A133" s="104" t="s">
        <v>143</v>
      </c>
      <c r="B133" s="105"/>
      <c r="C133" s="125"/>
    </row>
    <row r="134" spans="1:3" x14ac:dyDescent="0.2">
      <c r="A134" s="14" t="s">
        <v>53</v>
      </c>
      <c r="B134" s="123">
        <v>75</v>
      </c>
      <c r="C134" s="125">
        <v>9217650</v>
      </c>
    </row>
    <row r="135" spans="1:3" ht="12.75" customHeight="1" x14ac:dyDescent="0.2">
      <c r="A135" s="15" t="s">
        <v>111</v>
      </c>
      <c r="B135" s="124">
        <v>75</v>
      </c>
      <c r="C135" s="125">
        <f>SUM(C134)</f>
        <v>9217650</v>
      </c>
    </row>
    <row r="136" spans="1:3" ht="48" customHeight="1" x14ac:dyDescent="0.2">
      <c r="A136" s="104" t="s">
        <v>144</v>
      </c>
      <c r="B136" s="105"/>
      <c r="C136" s="125"/>
    </row>
    <row r="137" spans="1:3" x14ac:dyDescent="0.2">
      <c r="A137" s="14" t="s">
        <v>53</v>
      </c>
      <c r="B137" s="123">
        <v>280</v>
      </c>
      <c r="C137" s="125">
        <v>39450040</v>
      </c>
    </row>
    <row r="138" spans="1:3" ht="12.75" customHeight="1" x14ac:dyDescent="0.2">
      <c r="A138" s="15" t="s">
        <v>111</v>
      </c>
      <c r="B138" s="124">
        <v>280</v>
      </c>
      <c r="C138" s="125">
        <f>SUM(C137)</f>
        <v>39450040</v>
      </c>
    </row>
    <row r="139" spans="1:3" ht="36" customHeight="1" x14ac:dyDescent="0.2">
      <c r="A139" s="104" t="s">
        <v>145</v>
      </c>
      <c r="B139" s="105"/>
      <c r="C139" s="125"/>
    </row>
    <row r="140" spans="1:3" x14ac:dyDescent="0.2">
      <c r="A140" s="14" t="s">
        <v>53</v>
      </c>
      <c r="B140" s="123">
        <v>648</v>
      </c>
      <c r="C140" s="125">
        <v>79640496</v>
      </c>
    </row>
    <row r="141" spans="1:3" ht="12.75" customHeight="1" x14ac:dyDescent="0.2">
      <c r="A141" s="15" t="s">
        <v>111</v>
      </c>
      <c r="B141" s="124">
        <v>648</v>
      </c>
      <c r="C141" s="125">
        <f>SUM(C140)</f>
        <v>79640496</v>
      </c>
    </row>
    <row r="142" spans="1:3" s="16" customFormat="1" ht="12.75" customHeight="1" x14ac:dyDescent="0.2">
      <c r="A142" s="15" t="s">
        <v>112</v>
      </c>
      <c r="B142" s="124">
        <v>1353</v>
      </c>
      <c r="C142" s="115">
        <f>C123+C126+C129+C132+C135+C138+C141</f>
        <v>180116786</v>
      </c>
    </row>
    <row r="143" spans="1:3" ht="12.75" customHeight="1" x14ac:dyDescent="0.2">
      <c r="A143" s="102" t="s">
        <v>87</v>
      </c>
      <c r="B143" s="103"/>
      <c r="C143" s="125"/>
    </row>
    <row r="144" spans="1:3" ht="17.25" customHeight="1" x14ac:dyDescent="0.2">
      <c r="A144" s="104" t="s">
        <v>146</v>
      </c>
      <c r="B144" s="105"/>
      <c r="C144" s="125"/>
    </row>
    <row r="145" spans="1:3" x14ac:dyDescent="0.2">
      <c r="A145" s="14" t="s">
        <v>55</v>
      </c>
      <c r="B145" s="123">
        <v>3</v>
      </c>
      <c r="C145" s="125">
        <v>212541</v>
      </c>
    </row>
    <row r="146" spans="1:3" ht="12.75" customHeight="1" x14ac:dyDescent="0.2">
      <c r="A146" s="15" t="s">
        <v>111</v>
      </c>
      <c r="B146" s="124">
        <v>3</v>
      </c>
      <c r="C146" s="125">
        <f>SUM(C145)</f>
        <v>212541</v>
      </c>
    </row>
    <row r="147" spans="1:3" ht="15" customHeight="1" x14ac:dyDescent="0.2">
      <c r="A147" s="104" t="s">
        <v>147</v>
      </c>
      <c r="B147" s="105"/>
      <c r="C147" s="125"/>
    </row>
    <row r="148" spans="1:3" x14ac:dyDescent="0.2">
      <c r="A148" s="14" t="s">
        <v>55</v>
      </c>
      <c r="B148" s="123">
        <v>4</v>
      </c>
      <c r="C148" s="125">
        <v>475660</v>
      </c>
    </row>
    <row r="149" spans="1:3" ht="12.75" customHeight="1" x14ac:dyDescent="0.2">
      <c r="A149" s="15" t="s">
        <v>111</v>
      </c>
      <c r="B149" s="124">
        <v>4</v>
      </c>
      <c r="C149" s="125">
        <f>SUM(C148)</f>
        <v>475660</v>
      </c>
    </row>
    <row r="150" spans="1:3" s="16" customFormat="1" ht="12.75" customHeight="1" x14ac:dyDescent="0.2">
      <c r="A150" s="15" t="s">
        <v>112</v>
      </c>
      <c r="B150" s="124">
        <v>7</v>
      </c>
      <c r="C150" s="115">
        <f>C146+C149</f>
        <v>688201</v>
      </c>
    </row>
    <row r="151" spans="1:3" ht="12.75" customHeight="1" x14ac:dyDescent="0.2">
      <c r="A151" s="102" t="s">
        <v>88</v>
      </c>
      <c r="B151" s="103"/>
      <c r="C151" s="125"/>
    </row>
    <row r="152" spans="1:3" ht="36.75" customHeight="1" x14ac:dyDescent="0.2">
      <c r="A152" s="104" t="s">
        <v>148</v>
      </c>
      <c r="B152" s="105"/>
      <c r="C152" s="125"/>
    </row>
    <row r="153" spans="1:3" x14ac:dyDescent="0.2">
      <c r="A153" s="14" t="s">
        <v>55</v>
      </c>
      <c r="B153" s="123">
        <v>210</v>
      </c>
      <c r="C153" s="125">
        <v>13278510</v>
      </c>
    </row>
    <row r="154" spans="1:3" ht="12.75" customHeight="1" x14ac:dyDescent="0.2">
      <c r="A154" s="15" t="s">
        <v>111</v>
      </c>
      <c r="B154" s="124">
        <v>210</v>
      </c>
      <c r="C154" s="125">
        <f>SUM(C153)</f>
        <v>13278510</v>
      </c>
    </row>
    <row r="155" spans="1:3" s="16" customFormat="1" ht="12.75" customHeight="1" x14ac:dyDescent="0.2">
      <c r="A155" s="15" t="s">
        <v>112</v>
      </c>
      <c r="B155" s="124">
        <v>210</v>
      </c>
      <c r="C155" s="115">
        <f>SUM(C154)</f>
        <v>13278510</v>
      </c>
    </row>
    <row r="156" spans="1:3" ht="12.75" customHeight="1" x14ac:dyDescent="0.2">
      <c r="A156" s="102" t="s">
        <v>149</v>
      </c>
      <c r="B156" s="103"/>
      <c r="C156" s="125"/>
    </row>
    <row r="157" spans="1:3" ht="59.25" customHeight="1" x14ac:dyDescent="0.2">
      <c r="A157" s="104" t="s">
        <v>150</v>
      </c>
      <c r="B157" s="105"/>
      <c r="C157" s="125"/>
    </row>
    <row r="158" spans="1:3" ht="19.5" customHeight="1" x14ac:dyDescent="0.2">
      <c r="A158" s="14" t="s">
        <v>32</v>
      </c>
      <c r="B158" s="123">
        <v>5</v>
      </c>
      <c r="C158" s="125">
        <v>2645640</v>
      </c>
    </row>
    <row r="159" spans="1:3" ht="19.5" customHeight="1" x14ac:dyDescent="0.2">
      <c r="A159" s="14" t="s">
        <v>54</v>
      </c>
      <c r="B159" s="123">
        <v>65</v>
      </c>
      <c r="C159" s="125">
        <v>34393320</v>
      </c>
    </row>
    <row r="160" spans="1:3" x14ac:dyDescent="0.2">
      <c r="A160" s="14" t="s">
        <v>55</v>
      </c>
      <c r="B160" s="123">
        <v>10</v>
      </c>
      <c r="C160" s="125">
        <v>5291280</v>
      </c>
    </row>
    <row r="161" spans="1:3" ht="12.75" customHeight="1" x14ac:dyDescent="0.2">
      <c r="A161" s="15" t="s">
        <v>111</v>
      </c>
      <c r="B161" s="124">
        <v>80</v>
      </c>
      <c r="C161" s="125">
        <f>SUM(C158:C160)</f>
        <v>42330240</v>
      </c>
    </row>
    <row r="162" spans="1:3" ht="46.5" customHeight="1" x14ac:dyDescent="0.2">
      <c r="A162" s="104" t="s">
        <v>151</v>
      </c>
      <c r="B162" s="105"/>
      <c r="C162" s="125"/>
    </row>
    <row r="163" spans="1:3" ht="15.75" customHeight="1" x14ac:dyDescent="0.2">
      <c r="A163" s="14" t="s">
        <v>32</v>
      </c>
      <c r="B163" s="123">
        <v>150</v>
      </c>
      <c r="C163" s="125">
        <v>39266700</v>
      </c>
    </row>
    <row r="164" spans="1:3" x14ac:dyDescent="0.2">
      <c r="A164" s="14" t="s">
        <v>54</v>
      </c>
      <c r="B164" s="123">
        <v>450</v>
      </c>
      <c r="C164" s="125">
        <v>117800100</v>
      </c>
    </row>
    <row r="165" spans="1:3" x14ac:dyDescent="0.2">
      <c r="A165" s="14" t="s">
        <v>55</v>
      </c>
      <c r="B165" s="123">
        <v>180</v>
      </c>
      <c r="C165" s="125">
        <v>47120040</v>
      </c>
    </row>
    <row r="166" spans="1:3" ht="12.75" customHeight="1" x14ac:dyDescent="0.2">
      <c r="A166" s="15" t="s">
        <v>111</v>
      </c>
      <c r="B166" s="124">
        <v>780</v>
      </c>
      <c r="C166" s="125">
        <f>SUM(C163:C165)</f>
        <v>204186840</v>
      </c>
    </row>
    <row r="167" spans="1:3" s="16" customFormat="1" ht="12.75" customHeight="1" x14ac:dyDescent="0.2">
      <c r="A167" s="15" t="s">
        <v>112</v>
      </c>
      <c r="B167" s="124">
        <v>860</v>
      </c>
      <c r="C167" s="115">
        <f>C161+C166</f>
        <v>246517080</v>
      </c>
    </row>
    <row r="168" spans="1:3" ht="12.75" customHeight="1" x14ac:dyDescent="0.2">
      <c r="A168" s="102" t="s">
        <v>152</v>
      </c>
      <c r="B168" s="103"/>
      <c r="C168" s="125"/>
    </row>
    <row r="169" spans="1:3" ht="48.75" customHeight="1" x14ac:dyDescent="0.2">
      <c r="A169" s="104" t="s">
        <v>153</v>
      </c>
      <c r="B169" s="105"/>
      <c r="C169" s="125"/>
    </row>
    <row r="170" spans="1:3" x14ac:dyDescent="0.2">
      <c r="A170" s="14" t="s">
        <v>55</v>
      </c>
      <c r="B170" s="123">
        <v>160</v>
      </c>
      <c r="C170" s="125">
        <v>22074880</v>
      </c>
    </row>
    <row r="171" spans="1:3" ht="12.75" customHeight="1" x14ac:dyDescent="0.2">
      <c r="A171" s="15" t="s">
        <v>111</v>
      </c>
      <c r="B171" s="124">
        <v>160</v>
      </c>
      <c r="C171" s="125">
        <f>SUM(C170)</f>
        <v>22074880</v>
      </c>
    </row>
    <row r="172" spans="1:3" s="16" customFormat="1" ht="12.75" customHeight="1" x14ac:dyDescent="0.2">
      <c r="A172" s="15" t="s">
        <v>112</v>
      </c>
      <c r="B172" s="124">
        <v>160</v>
      </c>
      <c r="C172" s="115">
        <f>SUM(C171)</f>
        <v>22074880</v>
      </c>
    </row>
    <row r="173" spans="1:3" ht="12.75" customHeight="1" x14ac:dyDescent="0.2">
      <c r="A173" s="102" t="s">
        <v>154</v>
      </c>
      <c r="B173" s="103"/>
      <c r="C173" s="125"/>
    </row>
    <row r="174" spans="1:3" ht="15" customHeight="1" x14ac:dyDescent="0.2">
      <c r="A174" s="104" t="s">
        <v>155</v>
      </c>
      <c r="B174" s="105"/>
      <c r="C174" s="125"/>
    </row>
    <row r="175" spans="1:3" x14ac:dyDescent="0.2">
      <c r="A175" s="14" t="s">
        <v>55</v>
      </c>
      <c r="B175" s="123">
        <v>27</v>
      </c>
      <c r="C175" s="125">
        <v>4074300</v>
      </c>
    </row>
    <row r="176" spans="1:3" ht="12.75" customHeight="1" x14ac:dyDescent="0.2">
      <c r="A176" s="15" t="s">
        <v>111</v>
      </c>
      <c r="B176" s="124">
        <v>27</v>
      </c>
      <c r="C176" s="125">
        <f>SUM(C175)</f>
        <v>4074300</v>
      </c>
    </row>
    <row r="177" spans="1:3" ht="15" customHeight="1" x14ac:dyDescent="0.2">
      <c r="A177" s="104" t="s">
        <v>156</v>
      </c>
      <c r="B177" s="105"/>
      <c r="C177" s="125"/>
    </row>
    <row r="178" spans="1:3" x14ac:dyDescent="0.2">
      <c r="A178" s="14" t="s">
        <v>55</v>
      </c>
      <c r="B178" s="123">
        <v>3</v>
      </c>
      <c r="C178" s="125">
        <v>790374</v>
      </c>
    </row>
    <row r="179" spans="1:3" ht="12.75" customHeight="1" x14ac:dyDescent="0.2">
      <c r="A179" s="15" t="s">
        <v>111</v>
      </c>
      <c r="B179" s="124">
        <v>3</v>
      </c>
      <c r="C179" s="125">
        <f>SUM(C178)</f>
        <v>790374</v>
      </c>
    </row>
    <row r="180" spans="1:3" s="16" customFormat="1" ht="12.75" customHeight="1" x14ac:dyDescent="0.2">
      <c r="A180" s="15" t="s">
        <v>112</v>
      </c>
      <c r="B180" s="124">
        <v>30</v>
      </c>
      <c r="C180" s="115">
        <f>C176+C179</f>
        <v>4864674</v>
      </c>
    </row>
    <row r="181" spans="1:3" ht="12.75" customHeight="1" x14ac:dyDescent="0.2">
      <c r="A181" s="102" t="s">
        <v>157</v>
      </c>
      <c r="B181" s="103"/>
      <c r="C181" s="125"/>
    </row>
    <row r="182" spans="1:3" ht="34.5" customHeight="1" x14ac:dyDescent="0.2">
      <c r="A182" s="104" t="s">
        <v>158</v>
      </c>
      <c r="B182" s="105"/>
      <c r="C182" s="125"/>
    </row>
    <row r="183" spans="1:3" x14ac:dyDescent="0.2">
      <c r="A183" s="14" t="s">
        <v>49</v>
      </c>
      <c r="B183" s="123">
        <v>10</v>
      </c>
      <c r="C183" s="125">
        <v>1407330</v>
      </c>
    </row>
    <row r="184" spans="1:3" ht="12.75" customHeight="1" x14ac:dyDescent="0.2">
      <c r="A184" s="15" t="s">
        <v>111</v>
      </c>
      <c r="B184" s="124">
        <v>10</v>
      </c>
      <c r="C184" s="125">
        <f>SUM(C183)</f>
        <v>1407330</v>
      </c>
    </row>
    <row r="185" spans="1:3" ht="31.5" customHeight="1" x14ac:dyDescent="0.2">
      <c r="A185" s="104" t="s">
        <v>159</v>
      </c>
      <c r="B185" s="105"/>
      <c r="C185" s="125"/>
    </row>
    <row r="186" spans="1:3" x14ac:dyDescent="0.2">
      <c r="A186" s="14" t="s">
        <v>49</v>
      </c>
      <c r="B186" s="123">
        <v>10</v>
      </c>
      <c r="C186" s="125">
        <v>1407330</v>
      </c>
    </row>
    <row r="187" spans="1:3" x14ac:dyDescent="0.2">
      <c r="A187" s="14" t="s">
        <v>54</v>
      </c>
      <c r="B187" s="123">
        <v>45</v>
      </c>
      <c r="C187" s="125">
        <v>6332985</v>
      </c>
    </row>
    <row r="188" spans="1:3" ht="12.75" customHeight="1" x14ac:dyDescent="0.2">
      <c r="A188" s="15" t="s">
        <v>111</v>
      </c>
      <c r="B188" s="124">
        <v>55</v>
      </c>
      <c r="C188" s="125">
        <f>SUM(C186:C187)</f>
        <v>7740315</v>
      </c>
    </row>
    <row r="189" spans="1:3" ht="31.5" customHeight="1" x14ac:dyDescent="0.2">
      <c r="A189" s="104" t="s">
        <v>160</v>
      </c>
      <c r="B189" s="105"/>
      <c r="C189" s="125"/>
    </row>
    <row r="190" spans="1:3" x14ac:dyDescent="0.2">
      <c r="A190" s="14" t="s">
        <v>49</v>
      </c>
      <c r="B190" s="123">
        <v>50</v>
      </c>
      <c r="C190" s="125">
        <v>7036650</v>
      </c>
    </row>
    <row r="191" spans="1:3" x14ac:dyDescent="0.2">
      <c r="A191" s="14" t="s">
        <v>54</v>
      </c>
      <c r="B191" s="123">
        <v>45</v>
      </c>
      <c r="C191" s="125">
        <v>6332985</v>
      </c>
    </row>
    <row r="192" spans="1:3" ht="12.75" customHeight="1" x14ac:dyDescent="0.2">
      <c r="A192" s="15" t="s">
        <v>111</v>
      </c>
      <c r="B192" s="124">
        <v>95</v>
      </c>
      <c r="C192" s="125">
        <f>SUM(C190:C191)</f>
        <v>13369635</v>
      </c>
    </row>
    <row r="193" spans="1:3" ht="37.5" customHeight="1" x14ac:dyDescent="0.2">
      <c r="A193" s="104" t="s">
        <v>161</v>
      </c>
      <c r="B193" s="105"/>
      <c r="C193" s="125"/>
    </row>
    <row r="194" spans="1:3" x14ac:dyDescent="0.2">
      <c r="A194" s="14" t="s">
        <v>49</v>
      </c>
      <c r="B194" s="123">
        <v>50</v>
      </c>
      <c r="C194" s="125">
        <v>14269550</v>
      </c>
    </row>
    <row r="195" spans="1:3" ht="12.75" customHeight="1" x14ac:dyDescent="0.2">
      <c r="A195" s="15" t="s">
        <v>111</v>
      </c>
      <c r="B195" s="124">
        <v>50</v>
      </c>
      <c r="C195" s="125">
        <f>SUM(C194)</f>
        <v>14269550</v>
      </c>
    </row>
    <row r="196" spans="1:3" ht="36.75" customHeight="1" x14ac:dyDescent="0.2">
      <c r="A196" s="104" t="s">
        <v>162</v>
      </c>
      <c r="B196" s="105"/>
      <c r="C196" s="125"/>
    </row>
    <row r="197" spans="1:3" x14ac:dyDescent="0.2">
      <c r="A197" s="14" t="s">
        <v>49</v>
      </c>
      <c r="B197" s="123">
        <v>80</v>
      </c>
      <c r="C197" s="125">
        <v>22831280</v>
      </c>
    </row>
    <row r="198" spans="1:3" ht="12.75" customHeight="1" x14ac:dyDescent="0.2">
      <c r="A198" s="15" t="s">
        <v>111</v>
      </c>
      <c r="B198" s="124">
        <v>80</v>
      </c>
      <c r="C198" s="125">
        <f>SUM(C197)</f>
        <v>22831280</v>
      </c>
    </row>
    <row r="199" spans="1:3" ht="15" customHeight="1" x14ac:dyDescent="0.2">
      <c r="A199" s="104" t="s">
        <v>163</v>
      </c>
      <c r="B199" s="105"/>
      <c r="C199" s="125"/>
    </row>
    <row r="200" spans="1:3" x14ac:dyDescent="0.2">
      <c r="A200" s="14" t="s">
        <v>36</v>
      </c>
      <c r="B200" s="123">
        <v>10</v>
      </c>
      <c r="C200" s="125">
        <v>1475490</v>
      </c>
    </row>
    <row r="201" spans="1:3" x14ac:dyDescent="0.2">
      <c r="A201" s="14" t="s">
        <v>49</v>
      </c>
      <c r="B201" s="123">
        <v>370</v>
      </c>
      <c r="C201" s="125">
        <v>54593130</v>
      </c>
    </row>
    <row r="202" spans="1:3" ht="12.75" customHeight="1" x14ac:dyDescent="0.2">
      <c r="A202" s="15" t="s">
        <v>111</v>
      </c>
      <c r="B202" s="124">
        <v>380</v>
      </c>
      <c r="C202" s="125">
        <f>SUM(C200:C201)</f>
        <v>56068620</v>
      </c>
    </row>
    <row r="203" spans="1:3" ht="28.5" customHeight="1" x14ac:dyDescent="0.2">
      <c r="A203" s="104" t="s">
        <v>164</v>
      </c>
      <c r="B203" s="105"/>
      <c r="C203" s="125"/>
    </row>
    <row r="204" spans="1:3" x14ac:dyDescent="0.2">
      <c r="A204" s="14" t="s">
        <v>49</v>
      </c>
      <c r="B204" s="123">
        <v>75</v>
      </c>
      <c r="C204" s="125">
        <v>16366725</v>
      </c>
    </row>
    <row r="205" spans="1:3" ht="12.75" customHeight="1" x14ac:dyDescent="0.2">
      <c r="A205" s="15" t="s">
        <v>111</v>
      </c>
      <c r="B205" s="124">
        <v>75</v>
      </c>
      <c r="C205" s="125">
        <f>SUM(C204)</f>
        <v>16366725</v>
      </c>
    </row>
    <row r="206" spans="1:3" s="16" customFormat="1" ht="12.75" customHeight="1" x14ac:dyDescent="0.2">
      <c r="A206" s="15" t="s">
        <v>112</v>
      </c>
      <c r="B206" s="124">
        <v>745</v>
      </c>
      <c r="C206" s="115">
        <f>C184+C188+C192+C195+C198+C202+C205</f>
        <v>132053455</v>
      </c>
    </row>
    <row r="207" spans="1:3" ht="12.75" customHeight="1" x14ac:dyDescent="0.2">
      <c r="A207" s="102" t="s">
        <v>165</v>
      </c>
      <c r="B207" s="103"/>
      <c r="C207" s="125"/>
    </row>
    <row r="208" spans="1:3" ht="15" customHeight="1" x14ac:dyDescent="0.2">
      <c r="A208" s="104" t="s">
        <v>166</v>
      </c>
      <c r="B208" s="105"/>
      <c r="C208" s="125"/>
    </row>
    <row r="209" spans="1:3" x14ac:dyDescent="0.2">
      <c r="A209" s="14" t="s">
        <v>49</v>
      </c>
      <c r="B209" s="123">
        <v>10</v>
      </c>
      <c r="C209" s="125">
        <v>1457000</v>
      </c>
    </row>
    <row r="210" spans="1:3" x14ac:dyDescent="0.2">
      <c r="A210" s="14" t="s">
        <v>55</v>
      </c>
      <c r="B210" s="123">
        <v>11</v>
      </c>
      <c r="C210" s="125">
        <v>1602700</v>
      </c>
    </row>
    <row r="211" spans="1:3" ht="12.75" customHeight="1" x14ac:dyDescent="0.2">
      <c r="A211" s="15" t="s">
        <v>111</v>
      </c>
      <c r="B211" s="124">
        <v>21</v>
      </c>
      <c r="C211" s="125">
        <f>SUM(C209:C210)</f>
        <v>3059700</v>
      </c>
    </row>
    <row r="212" spans="1:3" ht="15" customHeight="1" x14ac:dyDescent="0.2">
      <c r="A212" s="104" t="s">
        <v>167</v>
      </c>
      <c r="B212" s="105"/>
      <c r="C212" s="125"/>
    </row>
    <row r="213" spans="1:3" x14ac:dyDescent="0.2">
      <c r="A213" s="14" t="s">
        <v>49</v>
      </c>
      <c r="B213" s="123">
        <v>10</v>
      </c>
      <c r="C213" s="125">
        <v>990980</v>
      </c>
    </row>
    <row r="214" spans="1:3" ht="12.75" customHeight="1" x14ac:dyDescent="0.2">
      <c r="A214" s="15" t="s">
        <v>111</v>
      </c>
      <c r="B214" s="124">
        <v>10</v>
      </c>
      <c r="C214" s="125">
        <f>SUM(C213)</f>
        <v>990980</v>
      </c>
    </row>
    <row r="215" spans="1:3" ht="15" customHeight="1" x14ac:dyDescent="0.2">
      <c r="A215" s="104" t="s">
        <v>168</v>
      </c>
      <c r="B215" s="105"/>
      <c r="C215" s="125"/>
    </row>
    <row r="216" spans="1:3" x14ac:dyDescent="0.2">
      <c r="A216" s="14" t="s">
        <v>49</v>
      </c>
      <c r="B216" s="123">
        <v>25</v>
      </c>
      <c r="C216" s="125">
        <v>2477450</v>
      </c>
    </row>
    <row r="217" spans="1:3" ht="12.75" customHeight="1" x14ac:dyDescent="0.2">
      <c r="A217" s="15" t="s">
        <v>111</v>
      </c>
      <c r="B217" s="124">
        <v>25</v>
      </c>
      <c r="C217" s="125">
        <f>SUM(C216)</f>
        <v>2477450</v>
      </c>
    </row>
    <row r="218" spans="1:3" s="16" customFormat="1" ht="12.75" customHeight="1" x14ac:dyDescent="0.2">
      <c r="A218" s="15" t="s">
        <v>112</v>
      </c>
      <c r="B218" s="124">
        <v>56</v>
      </c>
      <c r="C218" s="115">
        <f>C211+C214+C217</f>
        <v>6528130</v>
      </c>
    </row>
    <row r="219" spans="1:3" ht="12.75" customHeight="1" x14ac:dyDescent="0.2">
      <c r="A219" s="102" t="s">
        <v>101</v>
      </c>
      <c r="B219" s="103"/>
      <c r="C219" s="125"/>
    </row>
    <row r="220" spans="1:3" ht="33.75" customHeight="1" x14ac:dyDescent="0.2">
      <c r="A220" s="104" t="s">
        <v>169</v>
      </c>
      <c r="B220" s="105"/>
      <c r="C220" s="125"/>
    </row>
    <row r="221" spans="1:3" x14ac:dyDescent="0.2">
      <c r="A221" s="14" t="s">
        <v>55</v>
      </c>
      <c r="B221" s="123">
        <v>2</v>
      </c>
      <c r="C221" s="125">
        <v>349132</v>
      </c>
    </row>
    <row r="222" spans="1:3" ht="12.75" customHeight="1" x14ac:dyDescent="0.2">
      <c r="A222" s="15" t="s">
        <v>111</v>
      </c>
      <c r="B222" s="124">
        <v>2</v>
      </c>
      <c r="C222" s="125">
        <f>SUM(C221)</f>
        <v>349132</v>
      </c>
    </row>
    <row r="223" spans="1:3" ht="34.5" customHeight="1" x14ac:dyDescent="0.2">
      <c r="A223" s="104" t="s">
        <v>170</v>
      </c>
      <c r="B223" s="105"/>
      <c r="C223" s="125"/>
    </row>
    <row r="224" spans="1:3" x14ac:dyDescent="0.2">
      <c r="A224" s="14" t="s">
        <v>55</v>
      </c>
      <c r="B224" s="123">
        <v>1</v>
      </c>
      <c r="C224" s="125">
        <v>174566</v>
      </c>
    </row>
    <row r="225" spans="1:3" ht="12.75" customHeight="1" x14ac:dyDescent="0.2">
      <c r="A225" s="15" t="s">
        <v>111</v>
      </c>
      <c r="B225" s="124">
        <v>1</v>
      </c>
      <c r="C225" s="125">
        <f>SUM(C224)</f>
        <v>174566</v>
      </c>
    </row>
    <row r="226" spans="1:3" ht="29.25" customHeight="1" x14ac:dyDescent="0.2">
      <c r="A226" s="104" t="s">
        <v>171</v>
      </c>
      <c r="B226" s="105"/>
      <c r="C226" s="125"/>
    </row>
    <row r="227" spans="1:3" x14ac:dyDescent="0.2">
      <c r="A227" s="14" t="s">
        <v>54</v>
      </c>
      <c r="B227" s="123">
        <v>10</v>
      </c>
      <c r="C227" s="125">
        <v>2709360</v>
      </c>
    </row>
    <row r="228" spans="1:3" ht="12.75" customHeight="1" x14ac:dyDescent="0.2">
      <c r="A228" s="15" t="s">
        <v>111</v>
      </c>
      <c r="B228" s="124">
        <v>10</v>
      </c>
      <c r="C228" s="125">
        <f>SUM(C227)</f>
        <v>2709360</v>
      </c>
    </row>
    <row r="229" spans="1:3" ht="15" customHeight="1" x14ac:dyDescent="0.2">
      <c r="A229" s="104" t="s">
        <v>172</v>
      </c>
      <c r="B229" s="105"/>
      <c r="C229" s="125"/>
    </row>
    <row r="230" spans="1:3" x14ac:dyDescent="0.2">
      <c r="A230" s="14" t="s">
        <v>41</v>
      </c>
      <c r="B230" s="123">
        <v>10</v>
      </c>
      <c r="C230" s="125">
        <v>1745660</v>
      </c>
    </row>
    <row r="231" spans="1:3" x14ac:dyDescent="0.2">
      <c r="A231" s="14" t="s">
        <v>46</v>
      </c>
      <c r="B231" s="123">
        <v>5</v>
      </c>
      <c r="C231" s="125">
        <v>872830</v>
      </c>
    </row>
    <row r="232" spans="1:3" x14ac:dyDescent="0.2">
      <c r="A232" s="14" t="s">
        <v>49</v>
      </c>
      <c r="B232" s="123">
        <v>75</v>
      </c>
      <c r="C232" s="125">
        <v>13092450</v>
      </c>
    </row>
    <row r="233" spans="1:3" x14ac:dyDescent="0.2">
      <c r="A233" s="14" t="s">
        <v>54</v>
      </c>
      <c r="B233" s="123">
        <v>20</v>
      </c>
      <c r="C233" s="125">
        <v>3491320</v>
      </c>
    </row>
    <row r="234" spans="1:3" x14ac:dyDescent="0.2">
      <c r="A234" s="14" t="s">
        <v>55</v>
      </c>
      <c r="B234" s="123">
        <v>4</v>
      </c>
      <c r="C234" s="125">
        <v>698264</v>
      </c>
    </row>
    <row r="235" spans="1:3" ht="12.75" customHeight="1" x14ac:dyDescent="0.2">
      <c r="A235" s="15" t="s">
        <v>111</v>
      </c>
      <c r="B235" s="124">
        <v>114</v>
      </c>
      <c r="C235" s="125">
        <f>SUM(C230:C234)</f>
        <v>19900524</v>
      </c>
    </row>
    <row r="236" spans="1:3" ht="15" customHeight="1" x14ac:dyDescent="0.2">
      <c r="A236" s="104" t="s">
        <v>173</v>
      </c>
      <c r="B236" s="105"/>
      <c r="C236" s="125"/>
    </row>
    <row r="237" spans="1:3" x14ac:dyDescent="0.2">
      <c r="A237" s="14" t="s">
        <v>55</v>
      </c>
      <c r="B237" s="123">
        <v>5</v>
      </c>
      <c r="C237" s="125">
        <v>937780</v>
      </c>
    </row>
    <row r="238" spans="1:3" ht="12.75" customHeight="1" x14ac:dyDescent="0.2">
      <c r="A238" s="15" t="s">
        <v>111</v>
      </c>
      <c r="B238" s="124">
        <v>5</v>
      </c>
      <c r="C238" s="125">
        <f>SUM(C237)</f>
        <v>937780</v>
      </c>
    </row>
    <row r="239" spans="1:3" s="16" customFormat="1" ht="12.75" customHeight="1" x14ac:dyDescent="0.2">
      <c r="A239" s="15" t="s">
        <v>112</v>
      </c>
      <c r="B239" s="124">
        <v>132</v>
      </c>
      <c r="C239" s="115">
        <f>C222+C225+C228+C235+C238</f>
        <v>24071362</v>
      </c>
    </row>
    <row r="240" spans="1:3" ht="12.75" customHeight="1" x14ac:dyDescent="0.2">
      <c r="A240" s="102" t="s">
        <v>174</v>
      </c>
      <c r="B240" s="103"/>
      <c r="C240" s="125"/>
    </row>
    <row r="241" spans="1:3" ht="48.75" customHeight="1" x14ac:dyDescent="0.2">
      <c r="A241" s="104" t="s">
        <v>175</v>
      </c>
      <c r="B241" s="105"/>
      <c r="C241" s="125"/>
    </row>
    <row r="242" spans="1:3" x14ac:dyDescent="0.2">
      <c r="A242" s="14" t="s">
        <v>55</v>
      </c>
      <c r="B242" s="123">
        <v>5</v>
      </c>
      <c r="C242" s="125">
        <v>979220</v>
      </c>
    </row>
    <row r="243" spans="1:3" ht="12.75" customHeight="1" x14ac:dyDescent="0.2">
      <c r="A243" s="15" t="s">
        <v>111</v>
      </c>
      <c r="B243" s="124">
        <v>5</v>
      </c>
      <c r="C243" s="125">
        <f>SUM(C242)</f>
        <v>979220</v>
      </c>
    </row>
    <row r="244" spans="1:3" s="16" customFormat="1" ht="12.75" customHeight="1" x14ac:dyDescent="0.2">
      <c r="A244" s="15" t="s">
        <v>112</v>
      </c>
      <c r="B244" s="124">
        <v>5</v>
      </c>
      <c r="C244" s="115">
        <f>SUM(C243)</f>
        <v>979220</v>
      </c>
    </row>
    <row r="245" spans="1:3" ht="12.75" customHeight="1" x14ac:dyDescent="0.2">
      <c r="A245" s="15" t="s">
        <v>1</v>
      </c>
      <c r="B245" s="124">
        <v>6613</v>
      </c>
      <c r="C245" s="115">
        <f>C10+C15+C23+C46+C90+C119+C142+C150+C155+C167+C172+C180+C206+C218+C239+C244</f>
        <v>1156425102</v>
      </c>
    </row>
  </sheetData>
  <mergeCells count="80">
    <mergeCell ref="A24:B24"/>
    <mergeCell ref="A1:B1"/>
    <mergeCell ref="A3:A5"/>
    <mergeCell ref="B3:B5"/>
    <mergeCell ref="C3:C5"/>
    <mergeCell ref="A6:B6"/>
    <mergeCell ref="A7:B7"/>
    <mergeCell ref="A11:B11"/>
    <mergeCell ref="A12:B12"/>
    <mergeCell ref="A16:B16"/>
    <mergeCell ref="A17:B17"/>
    <mergeCell ref="A20:B20"/>
    <mergeCell ref="A63:B63"/>
    <mergeCell ref="A25:B25"/>
    <mergeCell ref="A28:B28"/>
    <mergeCell ref="A31:B31"/>
    <mergeCell ref="A34:B34"/>
    <mergeCell ref="A37:B37"/>
    <mergeCell ref="A40:B40"/>
    <mergeCell ref="A43:B43"/>
    <mergeCell ref="A47:B47"/>
    <mergeCell ref="A48:B48"/>
    <mergeCell ref="A53:B53"/>
    <mergeCell ref="A58:B58"/>
    <mergeCell ref="A105:B105"/>
    <mergeCell ref="A68:B68"/>
    <mergeCell ref="A73:B73"/>
    <mergeCell ref="A77:B77"/>
    <mergeCell ref="A81:B81"/>
    <mergeCell ref="A84:B84"/>
    <mergeCell ref="A87:B87"/>
    <mergeCell ref="A91:B91"/>
    <mergeCell ref="A92:B92"/>
    <mergeCell ref="A95:B95"/>
    <mergeCell ref="A98:B98"/>
    <mergeCell ref="A102:B102"/>
    <mergeCell ref="A143:B143"/>
    <mergeCell ref="A109:B109"/>
    <mergeCell ref="A113:B113"/>
    <mergeCell ref="A116:B116"/>
    <mergeCell ref="A120:B120"/>
    <mergeCell ref="A121:B121"/>
    <mergeCell ref="A124:B124"/>
    <mergeCell ref="A127:B127"/>
    <mergeCell ref="A130:B130"/>
    <mergeCell ref="A133:B133"/>
    <mergeCell ref="A136:B136"/>
    <mergeCell ref="A139:B139"/>
    <mergeCell ref="A177:B177"/>
    <mergeCell ref="A144:B144"/>
    <mergeCell ref="A147:B147"/>
    <mergeCell ref="A151:B151"/>
    <mergeCell ref="A152:B152"/>
    <mergeCell ref="A156:B156"/>
    <mergeCell ref="A157:B157"/>
    <mergeCell ref="A162:B162"/>
    <mergeCell ref="A168:B168"/>
    <mergeCell ref="A169:B169"/>
    <mergeCell ref="A173:B173"/>
    <mergeCell ref="A174:B174"/>
    <mergeCell ref="A215:B215"/>
    <mergeCell ref="A181:B181"/>
    <mergeCell ref="A182:B182"/>
    <mergeCell ref="A185:B185"/>
    <mergeCell ref="A189:B189"/>
    <mergeCell ref="A193:B193"/>
    <mergeCell ref="A196:B196"/>
    <mergeCell ref="A199:B199"/>
    <mergeCell ref="A203:B203"/>
    <mergeCell ref="A207:B207"/>
    <mergeCell ref="A208:B208"/>
    <mergeCell ref="A212:B212"/>
    <mergeCell ref="A240:B240"/>
    <mergeCell ref="A241:B241"/>
    <mergeCell ref="A219:B219"/>
    <mergeCell ref="A220:B220"/>
    <mergeCell ref="A223:B223"/>
    <mergeCell ref="A226:B226"/>
    <mergeCell ref="A229:B229"/>
    <mergeCell ref="A236:B236"/>
  </mergeCells>
  <pageMargins left="0.25" right="0.25" top="0.28000000000000003" bottom="0.28999999999999998" header="0.3" footer="0.3"/>
  <pageSetup paperSize="9" scale="1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89"/>
  <sheetViews>
    <sheetView tabSelected="1" zoomScaleNormal="100" workbookViewId="0">
      <pane ySplit="2" topLeftCell="A404" activePane="bottomLeft" state="frozen"/>
      <selection pane="bottomLeft" activeCell="J486" sqref="J486"/>
    </sheetView>
  </sheetViews>
  <sheetFormatPr defaultRowHeight="14.25" x14ac:dyDescent="0.2"/>
  <cols>
    <col min="1" max="1" width="78" customWidth="1"/>
    <col min="2" max="2" width="19.7109375" style="69" customWidth="1"/>
    <col min="3" max="3" width="23" style="7" customWidth="1"/>
    <col min="257" max="257" width="78" customWidth="1"/>
    <col min="258" max="258" width="19.7109375" customWidth="1"/>
    <col min="259" max="259" width="23" customWidth="1"/>
    <col min="513" max="513" width="78" customWidth="1"/>
    <col min="514" max="514" width="19.7109375" customWidth="1"/>
    <col min="515" max="515" width="23" customWidth="1"/>
    <col min="769" max="769" width="78" customWidth="1"/>
    <col min="770" max="770" width="19.7109375" customWidth="1"/>
    <col min="771" max="771" width="23" customWidth="1"/>
    <col min="1025" max="1025" width="78" customWidth="1"/>
    <col min="1026" max="1026" width="19.7109375" customWidth="1"/>
    <col min="1027" max="1027" width="23" customWidth="1"/>
    <col min="1281" max="1281" width="78" customWidth="1"/>
    <col min="1282" max="1282" width="19.7109375" customWidth="1"/>
    <col min="1283" max="1283" width="23" customWidth="1"/>
    <col min="1537" max="1537" width="78" customWidth="1"/>
    <col min="1538" max="1538" width="19.7109375" customWidth="1"/>
    <col min="1539" max="1539" width="23" customWidth="1"/>
    <col min="1793" max="1793" width="78" customWidth="1"/>
    <col min="1794" max="1794" width="19.7109375" customWidth="1"/>
    <col min="1795" max="1795" width="23" customWidth="1"/>
    <col min="2049" max="2049" width="78" customWidth="1"/>
    <col min="2050" max="2050" width="19.7109375" customWidth="1"/>
    <col min="2051" max="2051" width="23" customWidth="1"/>
    <col min="2305" max="2305" width="78" customWidth="1"/>
    <col min="2306" max="2306" width="19.7109375" customWidth="1"/>
    <col min="2307" max="2307" width="23" customWidth="1"/>
    <col min="2561" max="2561" width="78" customWidth="1"/>
    <col min="2562" max="2562" width="19.7109375" customWidth="1"/>
    <col min="2563" max="2563" width="23" customWidth="1"/>
    <col min="2817" max="2817" width="78" customWidth="1"/>
    <col min="2818" max="2818" width="19.7109375" customWidth="1"/>
    <col min="2819" max="2819" width="23" customWidth="1"/>
    <col min="3073" max="3073" width="78" customWidth="1"/>
    <col min="3074" max="3074" width="19.7109375" customWidth="1"/>
    <col min="3075" max="3075" width="23" customWidth="1"/>
    <col min="3329" max="3329" width="78" customWidth="1"/>
    <col min="3330" max="3330" width="19.7109375" customWidth="1"/>
    <col min="3331" max="3331" width="23" customWidth="1"/>
    <col min="3585" max="3585" width="78" customWidth="1"/>
    <col min="3586" max="3586" width="19.7109375" customWidth="1"/>
    <col min="3587" max="3587" width="23" customWidth="1"/>
    <col min="3841" max="3841" width="78" customWidth="1"/>
    <col min="3842" max="3842" width="19.7109375" customWidth="1"/>
    <col min="3843" max="3843" width="23" customWidth="1"/>
    <col min="4097" max="4097" width="78" customWidth="1"/>
    <col min="4098" max="4098" width="19.7109375" customWidth="1"/>
    <col min="4099" max="4099" width="23" customWidth="1"/>
    <col min="4353" max="4353" width="78" customWidth="1"/>
    <col min="4354" max="4354" width="19.7109375" customWidth="1"/>
    <col min="4355" max="4355" width="23" customWidth="1"/>
    <col min="4609" max="4609" width="78" customWidth="1"/>
    <col min="4610" max="4610" width="19.7109375" customWidth="1"/>
    <col min="4611" max="4611" width="23" customWidth="1"/>
    <col min="4865" max="4865" width="78" customWidth="1"/>
    <col min="4866" max="4866" width="19.7109375" customWidth="1"/>
    <col min="4867" max="4867" width="23" customWidth="1"/>
    <col min="5121" max="5121" width="78" customWidth="1"/>
    <col min="5122" max="5122" width="19.7109375" customWidth="1"/>
    <col min="5123" max="5123" width="23" customWidth="1"/>
    <col min="5377" max="5377" width="78" customWidth="1"/>
    <col min="5378" max="5378" width="19.7109375" customWidth="1"/>
    <col min="5379" max="5379" width="23" customWidth="1"/>
    <col min="5633" max="5633" width="78" customWidth="1"/>
    <col min="5634" max="5634" width="19.7109375" customWidth="1"/>
    <col min="5635" max="5635" width="23" customWidth="1"/>
    <col min="5889" max="5889" width="78" customWidth="1"/>
    <col min="5890" max="5890" width="19.7109375" customWidth="1"/>
    <col min="5891" max="5891" width="23" customWidth="1"/>
    <col min="6145" max="6145" width="78" customWidth="1"/>
    <col min="6146" max="6146" width="19.7109375" customWidth="1"/>
    <col min="6147" max="6147" width="23" customWidth="1"/>
    <col min="6401" max="6401" width="78" customWidth="1"/>
    <col min="6402" max="6402" width="19.7109375" customWidth="1"/>
    <col min="6403" max="6403" width="23" customWidth="1"/>
    <col min="6657" max="6657" width="78" customWidth="1"/>
    <col min="6658" max="6658" width="19.7109375" customWidth="1"/>
    <col min="6659" max="6659" width="23" customWidth="1"/>
    <col min="6913" max="6913" width="78" customWidth="1"/>
    <col min="6914" max="6914" width="19.7109375" customWidth="1"/>
    <col min="6915" max="6915" width="23" customWidth="1"/>
    <col min="7169" max="7169" width="78" customWidth="1"/>
    <col min="7170" max="7170" width="19.7109375" customWidth="1"/>
    <col min="7171" max="7171" width="23" customWidth="1"/>
    <col min="7425" max="7425" width="78" customWidth="1"/>
    <col min="7426" max="7426" width="19.7109375" customWidth="1"/>
    <col min="7427" max="7427" width="23" customWidth="1"/>
    <col min="7681" max="7681" width="78" customWidth="1"/>
    <col min="7682" max="7682" width="19.7109375" customWidth="1"/>
    <col min="7683" max="7683" width="23" customWidth="1"/>
    <col min="7937" max="7937" width="78" customWidth="1"/>
    <col min="7938" max="7938" width="19.7109375" customWidth="1"/>
    <col min="7939" max="7939" width="23" customWidth="1"/>
    <col min="8193" max="8193" width="78" customWidth="1"/>
    <col min="8194" max="8194" width="19.7109375" customWidth="1"/>
    <col min="8195" max="8195" width="23" customWidth="1"/>
    <col min="8449" max="8449" width="78" customWidth="1"/>
    <col min="8450" max="8450" width="19.7109375" customWidth="1"/>
    <col min="8451" max="8451" width="23" customWidth="1"/>
    <col min="8705" max="8705" width="78" customWidth="1"/>
    <col min="8706" max="8706" width="19.7109375" customWidth="1"/>
    <col min="8707" max="8707" width="23" customWidth="1"/>
    <col min="8961" max="8961" width="78" customWidth="1"/>
    <col min="8962" max="8962" width="19.7109375" customWidth="1"/>
    <col min="8963" max="8963" width="23" customWidth="1"/>
    <col min="9217" max="9217" width="78" customWidth="1"/>
    <col min="9218" max="9218" width="19.7109375" customWidth="1"/>
    <col min="9219" max="9219" width="23" customWidth="1"/>
    <col min="9473" max="9473" width="78" customWidth="1"/>
    <col min="9474" max="9474" width="19.7109375" customWidth="1"/>
    <col min="9475" max="9475" width="23" customWidth="1"/>
    <col min="9729" max="9729" width="78" customWidth="1"/>
    <col min="9730" max="9730" width="19.7109375" customWidth="1"/>
    <col min="9731" max="9731" width="23" customWidth="1"/>
    <col min="9985" max="9985" width="78" customWidth="1"/>
    <col min="9986" max="9986" width="19.7109375" customWidth="1"/>
    <col min="9987" max="9987" width="23" customWidth="1"/>
    <col min="10241" max="10241" width="78" customWidth="1"/>
    <col min="10242" max="10242" width="19.7109375" customWidth="1"/>
    <col min="10243" max="10243" width="23" customWidth="1"/>
    <col min="10497" max="10497" width="78" customWidth="1"/>
    <col min="10498" max="10498" width="19.7109375" customWidth="1"/>
    <col min="10499" max="10499" width="23" customWidth="1"/>
    <col min="10753" max="10753" width="78" customWidth="1"/>
    <col min="10754" max="10754" width="19.7109375" customWidth="1"/>
    <col min="10755" max="10755" width="23" customWidth="1"/>
    <col min="11009" max="11009" width="78" customWidth="1"/>
    <col min="11010" max="11010" width="19.7109375" customWidth="1"/>
    <col min="11011" max="11011" width="23" customWidth="1"/>
    <col min="11265" max="11265" width="78" customWidth="1"/>
    <col min="11266" max="11266" width="19.7109375" customWidth="1"/>
    <col min="11267" max="11267" width="23" customWidth="1"/>
    <col min="11521" max="11521" width="78" customWidth="1"/>
    <col min="11522" max="11522" width="19.7109375" customWidth="1"/>
    <col min="11523" max="11523" width="23" customWidth="1"/>
    <col min="11777" max="11777" width="78" customWidth="1"/>
    <col min="11778" max="11778" width="19.7109375" customWidth="1"/>
    <col min="11779" max="11779" width="23" customWidth="1"/>
    <col min="12033" max="12033" width="78" customWidth="1"/>
    <col min="12034" max="12034" width="19.7109375" customWidth="1"/>
    <col min="12035" max="12035" width="23" customWidth="1"/>
    <col min="12289" max="12289" width="78" customWidth="1"/>
    <col min="12290" max="12290" width="19.7109375" customWidth="1"/>
    <col min="12291" max="12291" width="23" customWidth="1"/>
    <col min="12545" max="12545" width="78" customWidth="1"/>
    <col min="12546" max="12546" width="19.7109375" customWidth="1"/>
    <col min="12547" max="12547" width="23" customWidth="1"/>
    <col min="12801" max="12801" width="78" customWidth="1"/>
    <col min="12802" max="12802" width="19.7109375" customWidth="1"/>
    <col min="12803" max="12803" width="23" customWidth="1"/>
    <col min="13057" max="13057" width="78" customWidth="1"/>
    <col min="13058" max="13058" width="19.7109375" customWidth="1"/>
    <col min="13059" max="13059" width="23" customWidth="1"/>
    <col min="13313" max="13313" width="78" customWidth="1"/>
    <col min="13314" max="13314" width="19.7109375" customWidth="1"/>
    <col min="13315" max="13315" width="23" customWidth="1"/>
    <col min="13569" max="13569" width="78" customWidth="1"/>
    <col min="13570" max="13570" width="19.7109375" customWidth="1"/>
    <col min="13571" max="13571" width="23" customWidth="1"/>
    <col min="13825" max="13825" width="78" customWidth="1"/>
    <col min="13826" max="13826" width="19.7109375" customWidth="1"/>
    <col min="13827" max="13827" width="23" customWidth="1"/>
    <col min="14081" max="14081" width="78" customWidth="1"/>
    <col min="14082" max="14082" width="19.7109375" customWidth="1"/>
    <col min="14083" max="14083" width="23" customWidth="1"/>
    <col min="14337" max="14337" width="78" customWidth="1"/>
    <col min="14338" max="14338" width="19.7109375" customWidth="1"/>
    <col min="14339" max="14339" width="23" customWidth="1"/>
    <col min="14593" max="14593" width="78" customWidth="1"/>
    <col min="14594" max="14594" width="19.7109375" customWidth="1"/>
    <col min="14595" max="14595" width="23" customWidth="1"/>
    <col min="14849" max="14849" width="78" customWidth="1"/>
    <col min="14850" max="14850" width="19.7109375" customWidth="1"/>
    <col min="14851" max="14851" width="23" customWidth="1"/>
    <col min="15105" max="15105" width="78" customWidth="1"/>
    <col min="15106" max="15106" width="19.7109375" customWidth="1"/>
    <col min="15107" max="15107" width="23" customWidth="1"/>
    <col min="15361" max="15361" width="78" customWidth="1"/>
    <col min="15362" max="15362" width="19.7109375" customWidth="1"/>
    <col min="15363" max="15363" width="23" customWidth="1"/>
    <col min="15617" max="15617" width="78" customWidth="1"/>
    <col min="15618" max="15618" width="19.7109375" customWidth="1"/>
    <col min="15619" max="15619" width="23" customWidth="1"/>
    <col min="15873" max="15873" width="78" customWidth="1"/>
    <col min="15874" max="15874" width="19.7109375" customWidth="1"/>
    <col min="15875" max="15875" width="23" customWidth="1"/>
    <col min="16129" max="16129" width="78" customWidth="1"/>
    <col min="16130" max="16130" width="19.7109375" customWidth="1"/>
    <col min="16131" max="16131" width="23" customWidth="1"/>
  </cols>
  <sheetData>
    <row r="1" spans="1:3" ht="38.25" customHeight="1" x14ac:dyDescent="0.2">
      <c r="A1" s="111" t="s">
        <v>229</v>
      </c>
      <c r="B1" s="112"/>
    </row>
    <row r="2" spans="1:3" ht="50.25" customHeight="1" x14ac:dyDescent="0.2">
      <c r="A2" s="62" t="s">
        <v>107</v>
      </c>
      <c r="B2" s="65" t="s">
        <v>230</v>
      </c>
      <c r="C2" s="19" t="s">
        <v>105</v>
      </c>
    </row>
    <row r="3" spans="1:3" ht="15" x14ac:dyDescent="0.2">
      <c r="A3" s="110" t="s">
        <v>75</v>
      </c>
      <c r="B3" s="110"/>
      <c r="C3" s="114"/>
    </row>
    <row r="4" spans="1:3" ht="25.5" x14ac:dyDescent="0.2">
      <c r="A4" s="14" t="s">
        <v>54</v>
      </c>
      <c r="B4" s="66">
        <v>250</v>
      </c>
      <c r="C4" s="114">
        <v>6936691.3512624605</v>
      </c>
    </row>
    <row r="5" spans="1:3" ht="15" x14ac:dyDescent="0.2">
      <c r="A5" s="15" t="s">
        <v>56</v>
      </c>
      <c r="B5" s="67">
        <v>250</v>
      </c>
      <c r="C5" s="114">
        <v>6936691.3512624605</v>
      </c>
    </row>
    <row r="6" spans="1:3" ht="15" x14ac:dyDescent="0.2">
      <c r="A6" s="15" t="s">
        <v>1</v>
      </c>
      <c r="B6" s="67">
        <v>250</v>
      </c>
      <c r="C6" s="114">
        <v>6936691.3512624605</v>
      </c>
    </row>
    <row r="7" spans="1:3" ht="15" x14ac:dyDescent="0.2">
      <c r="A7" s="110" t="s">
        <v>154</v>
      </c>
      <c r="B7" s="110"/>
      <c r="C7" s="114"/>
    </row>
    <row r="8" spans="1:3" x14ac:dyDescent="0.2">
      <c r="A8" s="14" t="s">
        <v>55</v>
      </c>
      <c r="B8" s="66">
        <v>315</v>
      </c>
      <c r="C8" s="114">
        <v>15336078.425570298</v>
      </c>
    </row>
    <row r="9" spans="1:3" ht="15" x14ac:dyDescent="0.2">
      <c r="A9" s="15" t="s">
        <v>56</v>
      </c>
      <c r="B9" s="67">
        <v>315</v>
      </c>
      <c r="C9" s="114">
        <v>15336078.425570298</v>
      </c>
    </row>
    <row r="10" spans="1:3" ht="15" x14ac:dyDescent="0.2">
      <c r="A10" s="15" t="s">
        <v>1</v>
      </c>
      <c r="B10" s="67">
        <v>315</v>
      </c>
      <c r="C10" s="114">
        <v>15336078.425570298</v>
      </c>
    </row>
    <row r="11" spans="1:3" ht="15" x14ac:dyDescent="0.2">
      <c r="A11" s="110" t="s">
        <v>138</v>
      </c>
      <c r="B11" s="110"/>
      <c r="C11" s="114"/>
    </row>
    <row r="12" spans="1:3" x14ac:dyDescent="0.2">
      <c r="A12" s="14" t="s">
        <v>53</v>
      </c>
      <c r="B12" s="66">
        <v>8102</v>
      </c>
      <c r="C12" s="114">
        <v>617698583.19975436</v>
      </c>
    </row>
    <row r="13" spans="1:3" ht="25.5" x14ac:dyDescent="0.2">
      <c r="A13" s="14" t="s">
        <v>54</v>
      </c>
      <c r="B13" s="66">
        <v>244</v>
      </c>
      <c r="C13" s="114">
        <v>41581146.291788086</v>
      </c>
    </row>
    <row r="14" spans="1:3" ht="15" x14ac:dyDescent="0.2">
      <c r="A14" s="15" t="s">
        <v>56</v>
      </c>
      <c r="B14" s="67">
        <v>8346</v>
      </c>
      <c r="C14" s="114">
        <v>659279729.49154246</v>
      </c>
    </row>
    <row r="15" spans="1:3" ht="15" x14ac:dyDescent="0.2">
      <c r="A15" s="15" t="s">
        <v>1</v>
      </c>
      <c r="B15" s="67">
        <v>8346</v>
      </c>
      <c r="C15" s="114">
        <v>659279729.49154246</v>
      </c>
    </row>
    <row r="16" spans="1:3" ht="15" x14ac:dyDescent="0.2">
      <c r="A16" s="110" t="s">
        <v>149</v>
      </c>
      <c r="B16" s="110"/>
      <c r="C16" s="114"/>
    </row>
    <row r="17" spans="1:3" x14ac:dyDescent="0.2">
      <c r="A17" s="14" t="s">
        <v>32</v>
      </c>
      <c r="B17" s="66">
        <v>628</v>
      </c>
      <c r="C17" s="114">
        <v>30827730.37663012</v>
      </c>
    </row>
    <row r="18" spans="1:3" ht="15" x14ac:dyDescent="0.2">
      <c r="A18" s="15" t="s">
        <v>42</v>
      </c>
      <c r="B18" s="67">
        <v>628</v>
      </c>
      <c r="C18" s="114">
        <v>30827730.37663012</v>
      </c>
    </row>
    <row r="19" spans="1:3" ht="25.5" x14ac:dyDescent="0.2">
      <c r="A19" s="14" t="s">
        <v>54</v>
      </c>
      <c r="B19" s="66">
        <v>760</v>
      </c>
      <c r="C19" s="114">
        <v>53673465.733714387</v>
      </c>
    </row>
    <row r="20" spans="1:3" x14ac:dyDescent="0.2">
      <c r="A20" s="14" t="s">
        <v>55</v>
      </c>
      <c r="B20" s="66">
        <v>310</v>
      </c>
      <c r="C20" s="114">
        <v>16145141.549487183</v>
      </c>
    </row>
    <row r="21" spans="1:3" ht="15" x14ac:dyDescent="0.2">
      <c r="A21" s="15" t="s">
        <v>56</v>
      </c>
      <c r="B21" s="67">
        <v>1070</v>
      </c>
      <c r="C21" s="114">
        <v>69818607.283201575</v>
      </c>
    </row>
    <row r="22" spans="1:3" x14ac:dyDescent="0.2">
      <c r="A22" s="14" t="s">
        <v>57</v>
      </c>
      <c r="B22" s="66">
        <v>10</v>
      </c>
      <c r="C22" s="114">
        <v>386064.26834782609</v>
      </c>
    </row>
    <row r="23" spans="1:3" ht="15" x14ac:dyDescent="0.2">
      <c r="A23" s="15" t="s">
        <v>59</v>
      </c>
      <c r="B23" s="67">
        <v>10</v>
      </c>
      <c r="C23" s="114">
        <v>386064.26834782609</v>
      </c>
    </row>
    <row r="24" spans="1:3" ht="15" x14ac:dyDescent="0.2">
      <c r="A24" s="15" t="s">
        <v>1</v>
      </c>
      <c r="B24" s="67">
        <v>1708</v>
      </c>
      <c r="C24" s="114">
        <v>101032401.92817953</v>
      </c>
    </row>
    <row r="25" spans="1:3" ht="15" x14ac:dyDescent="0.2">
      <c r="A25" s="110" t="s">
        <v>109</v>
      </c>
      <c r="B25" s="110"/>
      <c r="C25" s="114"/>
    </row>
    <row r="26" spans="1:3" x14ac:dyDescent="0.2">
      <c r="A26" s="14" t="s">
        <v>35</v>
      </c>
      <c r="B26" s="66">
        <v>579</v>
      </c>
      <c r="C26" s="114">
        <v>8809461.4479445126</v>
      </c>
    </row>
    <row r="27" spans="1:3" x14ac:dyDescent="0.2">
      <c r="A27" s="14" t="s">
        <v>37</v>
      </c>
      <c r="B27" s="66">
        <v>294</v>
      </c>
      <c r="C27" s="114">
        <v>6102443.9939839579</v>
      </c>
    </row>
    <row r="28" spans="1:3" x14ac:dyDescent="0.2">
      <c r="A28" s="14" t="s">
        <v>41</v>
      </c>
      <c r="B28" s="66">
        <v>288</v>
      </c>
      <c r="C28" s="114">
        <v>6979124.2503633052</v>
      </c>
    </row>
    <row r="29" spans="1:3" ht="15" x14ac:dyDescent="0.2">
      <c r="A29" s="15" t="s">
        <v>42</v>
      </c>
      <c r="B29" s="67">
        <v>1161</v>
      </c>
      <c r="C29" s="114">
        <v>21891029.692291774</v>
      </c>
    </row>
    <row r="30" spans="1:3" ht="25.5" x14ac:dyDescent="0.2">
      <c r="A30" s="14" t="s">
        <v>54</v>
      </c>
      <c r="B30" s="66">
        <v>245</v>
      </c>
      <c r="C30" s="114">
        <v>5292070.0331279188</v>
      </c>
    </row>
    <row r="31" spans="1:3" x14ac:dyDescent="0.2">
      <c r="A31" s="14" t="s">
        <v>55</v>
      </c>
      <c r="B31" s="66">
        <v>880</v>
      </c>
      <c r="C31" s="114">
        <v>20425726.454349317</v>
      </c>
    </row>
    <row r="32" spans="1:3" ht="15" x14ac:dyDescent="0.2">
      <c r="A32" s="15" t="s">
        <v>56</v>
      </c>
      <c r="B32" s="67">
        <v>1125</v>
      </c>
      <c r="C32" s="114">
        <v>25717796.487477235</v>
      </c>
    </row>
    <row r="33" spans="1:3" ht="15" x14ac:dyDescent="0.2">
      <c r="A33" s="15" t="s">
        <v>1</v>
      </c>
      <c r="B33" s="67">
        <v>2286</v>
      </c>
      <c r="C33" s="114">
        <v>47608826.179769009</v>
      </c>
    </row>
    <row r="34" spans="1:3" ht="15" x14ac:dyDescent="0.2">
      <c r="A34" s="110" t="s">
        <v>231</v>
      </c>
      <c r="B34" s="110"/>
      <c r="C34" s="114"/>
    </row>
    <row r="35" spans="1:3" ht="25.5" x14ac:dyDescent="0.2">
      <c r="A35" s="14" t="s">
        <v>54</v>
      </c>
      <c r="B35" s="66">
        <v>125</v>
      </c>
      <c r="C35" s="114">
        <v>8335274.7646732666</v>
      </c>
    </row>
    <row r="36" spans="1:3" x14ac:dyDescent="0.2">
      <c r="A36" s="14" t="s">
        <v>55</v>
      </c>
      <c r="B36" s="66">
        <v>1100</v>
      </c>
      <c r="C36" s="114">
        <v>184161663.89694199</v>
      </c>
    </row>
    <row r="37" spans="1:3" ht="15" x14ac:dyDescent="0.2">
      <c r="A37" s="15" t="s">
        <v>56</v>
      </c>
      <c r="B37" s="67">
        <v>1225</v>
      </c>
      <c r="C37" s="114">
        <v>192496938.66161525</v>
      </c>
    </row>
    <row r="38" spans="1:3" ht="15" x14ac:dyDescent="0.2">
      <c r="A38" s="15" t="s">
        <v>1</v>
      </c>
      <c r="B38" s="67">
        <v>1225</v>
      </c>
      <c r="C38" s="114">
        <v>192496938.66161525</v>
      </c>
    </row>
    <row r="39" spans="1:3" ht="15" x14ac:dyDescent="0.2">
      <c r="A39" s="110" t="s">
        <v>232</v>
      </c>
      <c r="B39" s="110"/>
      <c r="C39" s="114"/>
    </row>
    <row r="40" spans="1:3" x14ac:dyDescent="0.2">
      <c r="A40" s="14" t="s">
        <v>46</v>
      </c>
      <c r="B40" s="66">
        <v>1090</v>
      </c>
      <c r="C40" s="114">
        <v>38901808.414969325</v>
      </c>
    </row>
    <row r="41" spans="1:3" ht="15" x14ac:dyDescent="0.2">
      <c r="A41" s="15" t="s">
        <v>56</v>
      </c>
      <c r="B41" s="67">
        <v>1090</v>
      </c>
      <c r="C41" s="114">
        <v>38901808.414969325</v>
      </c>
    </row>
    <row r="42" spans="1:3" ht="15" x14ac:dyDescent="0.2">
      <c r="A42" s="15" t="s">
        <v>1</v>
      </c>
      <c r="B42" s="67">
        <v>1090</v>
      </c>
      <c r="C42" s="114">
        <v>38901808.414969325</v>
      </c>
    </row>
    <row r="43" spans="1:3" ht="15" x14ac:dyDescent="0.2">
      <c r="A43" s="110" t="s">
        <v>113</v>
      </c>
      <c r="B43" s="110"/>
      <c r="C43" s="114"/>
    </row>
    <row r="44" spans="1:3" x14ac:dyDescent="0.2">
      <c r="A44" s="14" t="s">
        <v>3</v>
      </c>
      <c r="B44" s="66">
        <v>194</v>
      </c>
      <c r="C44" s="114">
        <v>2861926.6805933705</v>
      </c>
    </row>
    <row r="45" spans="1:3" x14ac:dyDescent="0.2">
      <c r="A45" s="14" t="s">
        <v>4</v>
      </c>
      <c r="B45" s="66">
        <v>163</v>
      </c>
      <c r="C45" s="114">
        <v>1447935.251271795</v>
      </c>
    </row>
    <row r="46" spans="1:3" x14ac:dyDescent="0.2">
      <c r="A46" s="14" t="s">
        <v>5</v>
      </c>
      <c r="B46" s="66">
        <v>400</v>
      </c>
      <c r="C46" s="114">
        <v>6316709.9561538463</v>
      </c>
    </row>
    <row r="47" spans="1:3" x14ac:dyDescent="0.2">
      <c r="A47" s="14" t="s">
        <v>6</v>
      </c>
      <c r="B47" s="66">
        <v>323</v>
      </c>
      <c r="C47" s="114">
        <v>4778899.85200861</v>
      </c>
    </row>
    <row r="48" spans="1:3" x14ac:dyDescent="0.2">
      <c r="A48" s="14" t="s">
        <v>7</v>
      </c>
      <c r="B48" s="66">
        <v>170</v>
      </c>
      <c r="C48" s="114">
        <v>1837113.4917702745</v>
      </c>
    </row>
    <row r="49" spans="1:3" x14ac:dyDescent="0.2">
      <c r="A49" s="14" t="s">
        <v>8</v>
      </c>
      <c r="B49" s="66">
        <v>290</v>
      </c>
      <c r="C49" s="114">
        <v>3504139.887549296</v>
      </c>
    </row>
    <row r="50" spans="1:3" x14ac:dyDescent="0.2">
      <c r="A50" s="14" t="s">
        <v>16</v>
      </c>
      <c r="B50" s="66">
        <v>179</v>
      </c>
      <c r="C50" s="114">
        <v>2115365.8499999996</v>
      </c>
    </row>
    <row r="51" spans="1:3" x14ac:dyDescent="0.2">
      <c r="A51" s="14" t="s">
        <v>17</v>
      </c>
      <c r="B51" s="66">
        <v>161</v>
      </c>
      <c r="C51" s="114">
        <v>2091826.5601212124</v>
      </c>
    </row>
    <row r="52" spans="1:3" x14ac:dyDescent="0.2">
      <c r="A52" s="14" t="s">
        <v>18</v>
      </c>
      <c r="B52" s="66">
        <v>140</v>
      </c>
      <c r="C52" s="114">
        <v>1516040.1327272726</v>
      </c>
    </row>
    <row r="53" spans="1:3" x14ac:dyDescent="0.2">
      <c r="A53" s="14" t="s">
        <v>19</v>
      </c>
      <c r="B53" s="66">
        <v>112</v>
      </c>
      <c r="C53" s="114">
        <v>1228855.2064903844</v>
      </c>
    </row>
    <row r="54" spans="1:3" x14ac:dyDescent="0.2">
      <c r="A54" s="14" t="s">
        <v>20</v>
      </c>
      <c r="B54" s="66">
        <v>142</v>
      </c>
      <c r="C54" s="114">
        <v>1494136.1900000002</v>
      </c>
    </row>
    <row r="55" spans="1:3" x14ac:dyDescent="0.2">
      <c r="A55" s="14" t="s">
        <v>21</v>
      </c>
      <c r="B55" s="66">
        <v>140</v>
      </c>
      <c r="C55" s="114">
        <v>1585240.27</v>
      </c>
    </row>
    <row r="56" spans="1:3" x14ac:dyDescent="0.2">
      <c r="A56" s="14" t="s">
        <v>22</v>
      </c>
      <c r="B56" s="66">
        <v>159</v>
      </c>
      <c r="C56" s="114">
        <v>1973266.1000635764</v>
      </c>
    </row>
    <row r="57" spans="1:3" x14ac:dyDescent="0.2">
      <c r="A57" s="14" t="s">
        <v>24</v>
      </c>
      <c r="B57" s="66">
        <v>77</v>
      </c>
      <c r="C57" s="114">
        <v>963710.90341791068</v>
      </c>
    </row>
    <row r="58" spans="1:3" x14ac:dyDescent="0.2">
      <c r="A58" s="14" t="s">
        <v>25</v>
      </c>
      <c r="B58" s="66">
        <v>69</v>
      </c>
      <c r="C58" s="114">
        <v>769015.60579591838</v>
      </c>
    </row>
    <row r="59" spans="1:3" x14ac:dyDescent="0.2">
      <c r="A59" s="14" t="s">
        <v>26</v>
      </c>
      <c r="B59" s="66">
        <v>102</v>
      </c>
      <c r="C59" s="114">
        <v>1155782.7774000003</v>
      </c>
    </row>
    <row r="60" spans="1:3" x14ac:dyDescent="0.2">
      <c r="A60" s="14" t="s">
        <v>27</v>
      </c>
      <c r="B60" s="66">
        <v>78</v>
      </c>
      <c r="C60" s="114">
        <v>1058571.3013333334</v>
      </c>
    </row>
    <row r="61" spans="1:3" x14ac:dyDescent="0.2">
      <c r="A61" s="14" t="s">
        <v>28</v>
      </c>
      <c r="B61" s="66">
        <v>555</v>
      </c>
      <c r="C61" s="114">
        <v>6459155.6188823534</v>
      </c>
    </row>
    <row r="62" spans="1:3" x14ac:dyDescent="0.2">
      <c r="A62" s="14" t="s">
        <v>29</v>
      </c>
      <c r="B62" s="66">
        <v>148</v>
      </c>
      <c r="C62" s="114">
        <v>1871349.404960396</v>
      </c>
    </row>
    <row r="63" spans="1:3" ht="15" x14ac:dyDescent="0.2">
      <c r="A63" s="15" t="s">
        <v>30</v>
      </c>
      <c r="B63" s="67">
        <v>3602</v>
      </c>
      <c r="C63" s="114">
        <v>45029041.040539548</v>
      </c>
    </row>
    <row r="64" spans="1:3" x14ac:dyDescent="0.2">
      <c r="A64" s="14" t="s">
        <v>32</v>
      </c>
      <c r="B64" s="66">
        <v>820</v>
      </c>
      <c r="C64" s="114">
        <v>11101958.816874364</v>
      </c>
    </row>
    <row r="65" spans="1:3" x14ac:dyDescent="0.2">
      <c r="A65" s="14" t="s">
        <v>36</v>
      </c>
      <c r="B65" s="66">
        <v>1404</v>
      </c>
      <c r="C65" s="114">
        <v>27409661.464031115</v>
      </c>
    </row>
    <row r="66" spans="1:3" x14ac:dyDescent="0.2">
      <c r="A66" s="14" t="s">
        <v>41</v>
      </c>
      <c r="B66" s="66">
        <v>1000</v>
      </c>
      <c r="C66" s="114">
        <v>9171602.3241581544</v>
      </c>
    </row>
    <row r="67" spans="1:3" ht="15" x14ac:dyDescent="0.2">
      <c r="A67" s="15" t="s">
        <v>42</v>
      </c>
      <c r="B67" s="67">
        <v>3224</v>
      </c>
      <c r="C67" s="114">
        <v>47683222.605063632</v>
      </c>
    </row>
    <row r="68" spans="1:3" x14ac:dyDescent="0.2">
      <c r="A68" s="14" t="s">
        <v>49</v>
      </c>
      <c r="B68" s="66">
        <v>2548</v>
      </c>
      <c r="C68" s="114">
        <v>37417971.381709047</v>
      </c>
    </row>
    <row r="69" spans="1:3" ht="25.5" x14ac:dyDescent="0.2">
      <c r="A69" s="14" t="s">
        <v>54</v>
      </c>
      <c r="B69" s="66">
        <v>72</v>
      </c>
      <c r="C69" s="114">
        <v>1191440.8282179488</v>
      </c>
    </row>
    <row r="70" spans="1:3" x14ac:dyDescent="0.2">
      <c r="A70" s="14" t="s">
        <v>55</v>
      </c>
      <c r="B70" s="66">
        <v>1900</v>
      </c>
      <c r="C70" s="114">
        <v>38480514.940670364</v>
      </c>
    </row>
    <row r="71" spans="1:3" ht="15" x14ac:dyDescent="0.2">
      <c r="A71" s="15" t="s">
        <v>56</v>
      </c>
      <c r="B71" s="67">
        <v>4520</v>
      </c>
      <c r="C71" s="114">
        <v>77089927.150597364</v>
      </c>
    </row>
    <row r="72" spans="1:3" ht="15" x14ac:dyDescent="0.2">
      <c r="A72" s="15" t="s">
        <v>1</v>
      </c>
      <c r="B72" s="67">
        <v>11346</v>
      </c>
      <c r="C72" s="114">
        <v>169802190.79620054</v>
      </c>
    </row>
    <row r="73" spans="1:3" ht="15" x14ac:dyDescent="0.2">
      <c r="A73" s="110" t="s">
        <v>78</v>
      </c>
      <c r="B73" s="110"/>
      <c r="C73" s="114"/>
    </row>
    <row r="74" spans="1:3" x14ac:dyDescent="0.2">
      <c r="A74" s="14" t="s">
        <v>52</v>
      </c>
      <c r="B74" s="66">
        <v>765</v>
      </c>
      <c r="C74" s="114">
        <v>25806224.731875338</v>
      </c>
    </row>
    <row r="75" spans="1:3" ht="15" x14ac:dyDescent="0.2">
      <c r="A75" s="15" t="s">
        <v>56</v>
      </c>
      <c r="B75" s="67">
        <v>765</v>
      </c>
      <c r="C75" s="114">
        <v>25806224.731875338</v>
      </c>
    </row>
    <row r="76" spans="1:3" ht="15" x14ac:dyDescent="0.2">
      <c r="A76" s="15" t="s">
        <v>1</v>
      </c>
      <c r="B76" s="67">
        <v>765</v>
      </c>
      <c r="C76" s="114">
        <v>25806224.731875338</v>
      </c>
    </row>
    <row r="77" spans="1:3" ht="15" x14ac:dyDescent="0.2">
      <c r="A77" s="110" t="s">
        <v>233</v>
      </c>
      <c r="B77" s="110"/>
      <c r="C77" s="114"/>
    </row>
    <row r="78" spans="1:3" x14ac:dyDescent="0.2">
      <c r="A78" s="14" t="s">
        <v>3</v>
      </c>
      <c r="B78" s="66">
        <v>300</v>
      </c>
      <c r="C78" s="114">
        <v>5926230.9703030307</v>
      </c>
    </row>
    <row r="79" spans="1:3" x14ac:dyDescent="0.2">
      <c r="A79" s="14" t="s">
        <v>5</v>
      </c>
      <c r="B79" s="66">
        <v>160</v>
      </c>
      <c r="C79" s="114">
        <v>3171649.6000000006</v>
      </c>
    </row>
    <row r="80" spans="1:3" x14ac:dyDescent="0.2">
      <c r="A80" s="14" t="s">
        <v>16</v>
      </c>
      <c r="B80" s="66">
        <v>261</v>
      </c>
      <c r="C80" s="114">
        <v>5149160.92</v>
      </c>
    </row>
    <row r="81" spans="1:3" x14ac:dyDescent="0.2">
      <c r="A81" s="14" t="s">
        <v>29</v>
      </c>
      <c r="B81" s="66">
        <v>56</v>
      </c>
      <c r="C81" s="114">
        <v>891857.68000000017</v>
      </c>
    </row>
    <row r="82" spans="1:3" ht="15" x14ac:dyDescent="0.2">
      <c r="A82" s="15" t="s">
        <v>30</v>
      </c>
      <c r="B82" s="67">
        <v>777</v>
      </c>
      <c r="C82" s="114">
        <v>15138899.17030303</v>
      </c>
    </row>
    <row r="83" spans="1:3" x14ac:dyDescent="0.2">
      <c r="A83" s="14" t="s">
        <v>32</v>
      </c>
      <c r="B83" s="66">
        <v>3040</v>
      </c>
      <c r="C83" s="114">
        <v>71714487.448014647</v>
      </c>
    </row>
    <row r="84" spans="1:3" ht="15" x14ac:dyDescent="0.2">
      <c r="A84" s="15" t="s">
        <v>42</v>
      </c>
      <c r="B84" s="67">
        <v>3040</v>
      </c>
      <c r="C84" s="114">
        <v>71714487.448014647</v>
      </c>
    </row>
    <row r="85" spans="1:3" ht="25.5" x14ac:dyDescent="0.2">
      <c r="A85" s="14" t="s">
        <v>54</v>
      </c>
      <c r="B85" s="66">
        <v>2775</v>
      </c>
      <c r="C85" s="114">
        <v>64839859.118045107</v>
      </c>
    </row>
    <row r="86" spans="1:3" x14ac:dyDescent="0.2">
      <c r="A86" s="14" t="s">
        <v>55</v>
      </c>
      <c r="B86" s="66">
        <v>3060</v>
      </c>
      <c r="C86" s="114">
        <v>72725365.221860275</v>
      </c>
    </row>
    <row r="87" spans="1:3" ht="15" x14ac:dyDescent="0.2">
      <c r="A87" s="15" t="s">
        <v>56</v>
      </c>
      <c r="B87" s="67">
        <v>5835</v>
      </c>
      <c r="C87" s="114">
        <v>137565224.33990538</v>
      </c>
    </row>
    <row r="88" spans="1:3" x14ac:dyDescent="0.2">
      <c r="A88" s="14" t="s">
        <v>57</v>
      </c>
      <c r="B88" s="66">
        <v>159</v>
      </c>
      <c r="C88" s="114">
        <v>3687412.4505782486</v>
      </c>
    </row>
    <row r="89" spans="1:3" ht="15" x14ac:dyDescent="0.2">
      <c r="A89" s="15" t="s">
        <v>59</v>
      </c>
      <c r="B89" s="67">
        <v>159</v>
      </c>
      <c r="C89" s="114">
        <v>3687412.4505782486</v>
      </c>
    </row>
    <row r="90" spans="1:3" ht="15" x14ac:dyDescent="0.2">
      <c r="A90" s="15" t="s">
        <v>1</v>
      </c>
      <c r="B90" s="67">
        <v>9811</v>
      </c>
      <c r="C90" s="114">
        <v>228106023.40880129</v>
      </c>
    </row>
    <row r="91" spans="1:3" ht="15" x14ac:dyDescent="0.2">
      <c r="A91" s="110" t="s">
        <v>234</v>
      </c>
      <c r="B91" s="110"/>
      <c r="C91" s="114"/>
    </row>
    <row r="92" spans="1:3" x14ac:dyDescent="0.2">
      <c r="A92" s="14" t="s">
        <v>3</v>
      </c>
      <c r="B92" s="66">
        <v>928</v>
      </c>
      <c r="C92" s="114">
        <v>24793391.376056131</v>
      </c>
    </row>
    <row r="93" spans="1:3" x14ac:dyDescent="0.2">
      <c r="A93" s="14" t="s">
        <v>5</v>
      </c>
      <c r="B93" s="66">
        <v>265</v>
      </c>
      <c r="C93" s="114">
        <v>5188156.6058150018</v>
      </c>
    </row>
    <row r="94" spans="1:3" x14ac:dyDescent="0.2">
      <c r="A94" s="14" t="s">
        <v>6</v>
      </c>
      <c r="B94" s="66">
        <v>443</v>
      </c>
      <c r="C94" s="114">
        <v>3048088.3258969607</v>
      </c>
    </row>
    <row r="95" spans="1:3" x14ac:dyDescent="0.2">
      <c r="A95" s="14" t="s">
        <v>7</v>
      </c>
      <c r="B95" s="66">
        <v>185</v>
      </c>
      <c r="C95" s="114">
        <v>2446374.1460093502</v>
      </c>
    </row>
    <row r="96" spans="1:3" x14ac:dyDescent="0.2">
      <c r="A96" s="14" t="s">
        <v>16</v>
      </c>
      <c r="B96" s="66">
        <v>287</v>
      </c>
      <c r="C96" s="114">
        <v>3759840.2904521273</v>
      </c>
    </row>
    <row r="97" spans="1:3" x14ac:dyDescent="0.2">
      <c r="A97" s="14" t="s">
        <v>18</v>
      </c>
      <c r="B97" s="66">
        <v>298</v>
      </c>
      <c r="C97" s="114">
        <v>12166225.651179072</v>
      </c>
    </row>
    <row r="98" spans="1:3" x14ac:dyDescent="0.2">
      <c r="A98" s="14" t="s">
        <v>21</v>
      </c>
      <c r="B98" s="66">
        <v>215</v>
      </c>
      <c r="C98" s="114">
        <v>1930280.7149676448</v>
      </c>
    </row>
    <row r="99" spans="1:3" x14ac:dyDescent="0.2">
      <c r="A99" s="14" t="s">
        <v>24</v>
      </c>
      <c r="B99" s="66">
        <v>37</v>
      </c>
      <c r="C99" s="114">
        <v>629113.29351954302</v>
      </c>
    </row>
    <row r="100" spans="1:3" x14ac:dyDescent="0.2">
      <c r="A100" s="14" t="s">
        <v>27</v>
      </c>
      <c r="B100" s="66">
        <v>786</v>
      </c>
      <c r="C100" s="114">
        <v>23038039.742446139</v>
      </c>
    </row>
    <row r="101" spans="1:3" x14ac:dyDescent="0.2">
      <c r="A101" s="14" t="s">
        <v>28</v>
      </c>
      <c r="B101" s="66">
        <v>379</v>
      </c>
      <c r="C101" s="114">
        <v>6104089.8528000014</v>
      </c>
    </row>
    <row r="102" spans="1:3" x14ac:dyDescent="0.2">
      <c r="A102" s="14" t="s">
        <v>29</v>
      </c>
      <c r="B102" s="66">
        <v>477</v>
      </c>
      <c r="C102" s="114">
        <v>11535190.693730526</v>
      </c>
    </row>
    <row r="103" spans="1:3" ht="15" x14ac:dyDescent="0.2">
      <c r="A103" s="15" t="s">
        <v>30</v>
      </c>
      <c r="B103" s="67">
        <v>4300</v>
      </c>
      <c r="C103" s="114">
        <v>94638790.692872494</v>
      </c>
    </row>
    <row r="104" spans="1:3" x14ac:dyDescent="0.2">
      <c r="A104" s="14" t="s">
        <v>32</v>
      </c>
      <c r="B104" s="66">
        <v>1688</v>
      </c>
      <c r="C104" s="114">
        <v>22739482.906390466</v>
      </c>
    </row>
    <row r="105" spans="1:3" x14ac:dyDescent="0.2">
      <c r="A105" s="14" t="s">
        <v>36</v>
      </c>
      <c r="B105" s="66">
        <v>6336</v>
      </c>
      <c r="C105" s="114">
        <v>362461368.41951567</v>
      </c>
    </row>
    <row r="106" spans="1:3" ht="15" x14ac:dyDescent="0.2">
      <c r="A106" s="15" t="s">
        <v>42</v>
      </c>
      <c r="B106" s="67">
        <v>8024</v>
      </c>
      <c r="C106" s="114">
        <v>385200851.32590616</v>
      </c>
    </row>
    <row r="107" spans="1:3" x14ac:dyDescent="0.2">
      <c r="A107" s="14" t="s">
        <v>235</v>
      </c>
      <c r="B107" s="66">
        <v>4267</v>
      </c>
      <c r="C107" s="114">
        <v>68892691.601388112</v>
      </c>
    </row>
    <row r="108" spans="1:3" ht="25.5" x14ac:dyDescent="0.2">
      <c r="A108" s="14" t="s">
        <v>54</v>
      </c>
      <c r="B108" s="66">
        <v>400</v>
      </c>
      <c r="C108" s="114">
        <v>7379780.2131452188</v>
      </c>
    </row>
    <row r="109" spans="1:3" ht="15" x14ac:dyDescent="0.2">
      <c r="A109" s="15" t="s">
        <v>56</v>
      </c>
      <c r="B109" s="67">
        <v>4667</v>
      </c>
      <c r="C109" s="114">
        <v>76272471.814533323</v>
      </c>
    </row>
    <row r="110" spans="1:3" x14ac:dyDescent="0.2">
      <c r="A110" s="14" t="s">
        <v>57</v>
      </c>
      <c r="B110" s="66">
        <v>156</v>
      </c>
      <c r="C110" s="114">
        <v>7378095.1970602134</v>
      </c>
    </row>
    <row r="111" spans="1:3" ht="15" x14ac:dyDescent="0.2">
      <c r="A111" s="15" t="s">
        <v>59</v>
      </c>
      <c r="B111" s="67">
        <v>156</v>
      </c>
      <c r="C111" s="114">
        <v>7378095.1970602134</v>
      </c>
    </row>
    <row r="112" spans="1:3" ht="15" x14ac:dyDescent="0.2">
      <c r="A112" s="15" t="s">
        <v>1</v>
      </c>
      <c r="B112" s="67">
        <v>17147</v>
      </c>
      <c r="C112" s="114">
        <v>563490209.03037226</v>
      </c>
    </row>
    <row r="113" spans="1:3" ht="15" x14ac:dyDescent="0.2">
      <c r="A113" s="110" t="s">
        <v>80</v>
      </c>
      <c r="B113" s="110"/>
      <c r="C113" s="114"/>
    </row>
    <row r="114" spans="1:3" x14ac:dyDescent="0.2">
      <c r="A114" s="14" t="s">
        <v>19</v>
      </c>
      <c r="B114" s="66">
        <v>170</v>
      </c>
      <c r="C114" s="114">
        <v>2251593.8048322587</v>
      </c>
    </row>
    <row r="115" spans="1:3" ht="15" x14ac:dyDescent="0.2">
      <c r="A115" s="15" t="s">
        <v>30</v>
      </c>
      <c r="B115" s="67">
        <v>170</v>
      </c>
      <c r="C115" s="114">
        <v>2251593.8048322587</v>
      </c>
    </row>
    <row r="116" spans="1:3" x14ac:dyDescent="0.2">
      <c r="A116" s="14" t="s">
        <v>35</v>
      </c>
      <c r="B116" s="66">
        <v>744</v>
      </c>
      <c r="C116" s="114">
        <v>18576794.624667499</v>
      </c>
    </row>
    <row r="117" spans="1:3" x14ac:dyDescent="0.2">
      <c r="A117" s="14" t="s">
        <v>36</v>
      </c>
      <c r="B117" s="66">
        <v>818</v>
      </c>
      <c r="C117" s="114">
        <v>17014580.330212384</v>
      </c>
    </row>
    <row r="118" spans="1:3" x14ac:dyDescent="0.2">
      <c r="A118" s="14" t="s">
        <v>41</v>
      </c>
      <c r="B118" s="66">
        <v>1062</v>
      </c>
      <c r="C118" s="114">
        <v>27625287.105955146</v>
      </c>
    </row>
    <row r="119" spans="1:3" ht="15" x14ac:dyDescent="0.2">
      <c r="A119" s="15" t="s">
        <v>42</v>
      </c>
      <c r="B119" s="67">
        <v>2624</v>
      </c>
      <c r="C119" s="114">
        <v>63216662.060835026</v>
      </c>
    </row>
    <row r="120" spans="1:3" x14ac:dyDescent="0.2">
      <c r="A120" s="14" t="s">
        <v>49</v>
      </c>
      <c r="B120" s="66">
        <v>1349</v>
      </c>
      <c r="C120" s="114">
        <v>33262871.373961702</v>
      </c>
    </row>
    <row r="121" spans="1:3" x14ac:dyDescent="0.2">
      <c r="A121" s="14" t="s">
        <v>51</v>
      </c>
      <c r="B121" s="66">
        <v>867</v>
      </c>
      <c r="C121" s="114">
        <v>17514951.189265601</v>
      </c>
    </row>
    <row r="122" spans="1:3" ht="25.5" x14ac:dyDescent="0.2">
      <c r="A122" s="14" t="s">
        <v>54</v>
      </c>
      <c r="B122" s="66">
        <v>350</v>
      </c>
      <c r="C122" s="114">
        <v>10729997.092392724</v>
      </c>
    </row>
    <row r="123" spans="1:3" x14ac:dyDescent="0.2">
      <c r="A123" s="14" t="s">
        <v>55</v>
      </c>
      <c r="B123" s="66">
        <v>920</v>
      </c>
      <c r="C123" s="114">
        <v>22980375.402051926</v>
      </c>
    </row>
    <row r="124" spans="1:3" ht="15" x14ac:dyDescent="0.2">
      <c r="A124" s="15" t="s">
        <v>56</v>
      </c>
      <c r="B124" s="67">
        <v>3486</v>
      </c>
      <c r="C124" s="114">
        <v>84488195.057671949</v>
      </c>
    </row>
    <row r="125" spans="1:3" x14ac:dyDescent="0.2">
      <c r="A125" s="14" t="s">
        <v>57</v>
      </c>
      <c r="B125" s="66">
        <v>38</v>
      </c>
      <c r="C125" s="114">
        <v>905502.83439684624</v>
      </c>
    </row>
    <row r="126" spans="1:3" ht="15" x14ac:dyDescent="0.2">
      <c r="A126" s="15" t="s">
        <v>59</v>
      </c>
      <c r="B126" s="67">
        <v>38</v>
      </c>
      <c r="C126" s="114">
        <v>905502.83439684624</v>
      </c>
    </row>
    <row r="127" spans="1:3" x14ac:dyDescent="0.2">
      <c r="A127" s="14" t="s">
        <v>60</v>
      </c>
      <c r="B127" s="66">
        <v>8</v>
      </c>
      <c r="C127" s="114">
        <v>666970.72270769242</v>
      </c>
    </row>
    <row r="128" spans="1:3" ht="15" x14ac:dyDescent="0.2">
      <c r="A128" s="15" t="s">
        <v>73</v>
      </c>
      <c r="B128" s="67">
        <v>8</v>
      </c>
      <c r="C128" s="114">
        <v>666970.72270769242</v>
      </c>
    </row>
    <row r="129" spans="1:3" ht="15" x14ac:dyDescent="0.2">
      <c r="A129" s="15" t="s">
        <v>1</v>
      </c>
      <c r="B129" s="67">
        <v>6326</v>
      </c>
      <c r="C129" s="114">
        <v>151528924.48044378</v>
      </c>
    </row>
    <row r="130" spans="1:3" ht="15" x14ac:dyDescent="0.2">
      <c r="A130" s="110" t="s">
        <v>117</v>
      </c>
      <c r="B130" s="110"/>
      <c r="C130" s="114"/>
    </row>
    <row r="131" spans="1:3" x14ac:dyDescent="0.2">
      <c r="A131" s="14" t="s">
        <v>3</v>
      </c>
      <c r="B131" s="66">
        <v>588</v>
      </c>
      <c r="C131" s="114">
        <v>14076754.683592357</v>
      </c>
    </row>
    <row r="132" spans="1:3" ht="15" x14ac:dyDescent="0.2">
      <c r="A132" s="15" t="s">
        <v>30</v>
      </c>
      <c r="B132" s="67">
        <v>588</v>
      </c>
      <c r="C132" s="114">
        <v>14076754.683592357</v>
      </c>
    </row>
    <row r="133" spans="1:3" x14ac:dyDescent="0.2">
      <c r="A133" s="14" t="s">
        <v>36</v>
      </c>
      <c r="B133" s="66">
        <v>129</v>
      </c>
      <c r="C133" s="114">
        <v>4898707.6433444628</v>
      </c>
    </row>
    <row r="134" spans="1:3" x14ac:dyDescent="0.2">
      <c r="A134" s="14" t="s">
        <v>41</v>
      </c>
      <c r="B134" s="66">
        <v>545</v>
      </c>
      <c r="C134" s="114">
        <v>17830020.886494115</v>
      </c>
    </row>
    <row r="135" spans="1:3" ht="15" x14ac:dyDescent="0.2">
      <c r="A135" s="15" t="s">
        <v>42</v>
      </c>
      <c r="B135" s="67">
        <v>674</v>
      </c>
      <c r="C135" s="114">
        <v>22728728.529838577</v>
      </c>
    </row>
    <row r="136" spans="1:3" x14ac:dyDescent="0.2">
      <c r="A136" s="14" t="s">
        <v>55</v>
      </c>
      <c r="B136" s="66">
        <v>560</v>
      </c>
      <c r="C136" s="114">
        <v>25425876.017999999</v>
      </c>
    </row>
    <row r="137" spans="1:3" ht="15" x14ac:dyDescent="0.2">
      <c r="A137" s="15" t="s">
        <v>56</v>
      </c>
      <c r="B137" s="67">
        <v>560</v>
      </c>
      <c r="C137" s="114">
        <v>25425876.017999999</v>
      </c>
    </row>
    <row r="138" spans="1:3" x14ac:dyDescent="0.2">
      <c r="A138" s="14" t="s">
        <v>57</v>
      </c>
      <c r="B138" s="66">
        <v>30</v>
      </c>
      <c r="C138" s="114">
        <v>813105.0322848612</v>
      </c>
    </row>
    <row r="139" spans="1:3" ht="15" x14ac:dyDescent="0.2">
      <c r="A139" s="15" t="s">
        <v>59</v>
      </c>
      <c r="B139" s="67">
        <v>30</v>
      </c>
      <c r="C139" s="114">
        <v>813105.0322848612</v>
      </c>
    </row>
    <row r="140" spans="1:3" ht="15" x14ac:dyDescent="0.2">
      <c r="A140" s="15" t="s">
        <v>1</v>
      </c>
      <c r="B140" s="67">
        <v>1852</v>
      </c>
      <c r="C140" s="114">
        <v>63044464.263715796</v>
      </c>
    </row>
    <row r="141" spans="1:3" ht="15" x14ac:dyDescent="0.2">
      <c r="A141" s="110" t="s">
        <v>125</v>
      </c>
      <c r="B141" s="110"/>
      <c r="C141" s="114"/>
    </row>
    <row r="142" spans="1:3" x14ac:dyDescent="0.2">
      <c r="A142" s="14" t="s">
        <v>55</v>
      </c>
      <c r="B142" s="66">
        <v>250</v>
      </c>
      <c r="C142" s="114">
        <v>26048985.913730934</v>
      </c>
    </row>
    <row r="143" spans="1:3" ht="15" x14ac:dyDescent="0.2">
      <c r="A143" s="15" t="s">
        <v>56</v>
      </c>
      <c r="B143" s="67">
        <v>250</v>
      </c>
      <c r="C143" s="114">
        <v>26048985.913730934</v>
      </c>
    </row>
    <row r="144" spans="1:3" ht="15" x14ac:dyDescent="0.2">
      <c r="A144" s="15" t="s">
        <v>1</v>
      </c>
      <c r="B144" s="67">
        <v>250</v>
      </c>
      <c r="C144" s="114">
        <v>26048985.913730934</v>
      </c>
    </row>
    <row r="145" spans="1:3" ht="15" x14ac:dyDescent="0.2">
      <c r="A145" s="110" t="s">
        <v>88</v>
      </c>
      <c r="B145" s="110"/>
      <c r="C145" s="114"/>
    </row>
    <row r="146" spans="1:3" x14ac:dyDescent="0.2">
      <c r="A146" s="14" t="s">
        <v>55</v>
      </c>
      <c r="B146" s="66">
        <v>3400</v>
      </c>
      <c r="C146" s="114">
        <v>157221157.17907843</v>
      </c>
    </row>
    <row r="147" spans="1:3" ht="25.5" x14ac:dyDescent="0.2">
      <c r="A147" s="14" t="s">
        <v>54</v>
      </c>
      <c r="B147" s="66">
        <v>670</v>
      </c>
      <c r="C147" s="114">
        <v>8935857.8217247855</v>
      </c>
    </row>
    <row r="148" spans="1:3" ht="15" x14ac:dyDescent="0.2">
      <c r="A148" s="15" t="s">
        <v>56</v>
      </c>
      <c r="B148" s="67">
        <v>4070</v>
      </c>
      <c r="C148" s="114">
        <v>166157015.0008032</v>
      </c>
    </row>
    <row r="149" spans="1:3" x14ac:dyDescent="0.2">
      <c r="A149" s="14" t="s">
        <v>36</v>
      </c>
      <c r="B149" s="66">
        <v>702</v>
      </c>
      <c r="C149" s="114">
        <v>19802064.434096556</v>
      </c>
    </row>
    <row r="150" spans="1:3" ht="15" x14ac:dyDescent="0.2">
      <c r="A150" s="15" t="s">
        <v>42</v>
      </c>
      <c r="B150" s="67">
        <v>702</v>
      </c>
      <c r="C150" s="114">
        <v>19802064.434096556</v>
      </c>
    </row>
    <row r="151" spans="1:3" x14ac:dyDescent="0.2">
      <c r="A151" s="14" t="s">
        <v>57</v>
      </c>
      <c r="B151" s="66">
        <v>70</v>
      </c>
      <c r="C151" s="114">
        <v>874088.51296094269</v>
      </c>
    </row>
    <row r="152" spans="1:3" ht="15" x14ac:dyDescent="0.2">
      <c r="A152" s="15" t="s">
        <v>59</v>
      </c>
      <c r="B152" s="67">
        <v>70</v>
      </c>
      <c r="C152" s="114">
        <v>874088.51296094269</v>
      </c>
    </row>
    <row r="153" spans="1:3" ht="15" x14ac:dyDescent="0.2">
      <c r="A153" s="15" t="s">
        <v>1</v>
      </c>
      <c r="B153" s="67">
        <v>4842</v>
      </c>
      <c r="C153" s="114">
        <v>186833167.94786069</v>
      </c>
    </row>
    <row r="154" spans="1:3" ht="15" x14ac:dyDescent="0.2">
      <c r="A154" s="110" t="s">
        <v>129</v>
      </c>
      <c r="B154" s="110"/>
      <c r="C154" s="114"/>
    </row>
    <row r="155" spans="1:3" x14ac:dyDescent="0.2">
      <c r="A155" s="14" t="s">
        <v>55</v>
      </c>
      <c r="B155" s="66">
        <v>608</v>
      </c>
      <c r="C155" s="114">
        <v>31111164.676609494</v>
      </c>
    </row>
    <row r="156" spans="1:3" x14ac:dyDescent="0.2">
      <c r="A156" s="14" t="s">
        <v>49</v>
      </c>
      <c r="B156" s="66">
        <v>838</v>
      </c>
      <c r="C156" s="114">
        <v>25640497.611847389</v>
      </c>
    </row>
    <row r="157" spans="1:3" ht="35.25" customHeight="1" x14ac:dyDescent="0.2">
      <c r="A157" s="14" t="s">
        <v>54</v>
      </c>
      <c r="B157" s="66">
        <v>235</v>
      </c>
      <c r="C157" s="114">
        <v>3281304.3024545396</v>
      </c>
    </row>
    <row r="158" spans="1:3" ht="15" x14ac:dyDescent="0.2">
      <c r="A158" s="15" t="s">
        <v>56</v>
      </c>
      <c r="B158" s="67">
        <v>1681</v>
      </c>
      <c r="C158" s="114">
        <v>60032966.590911426</v>
      </c>
    </row>
    <row r="159" spans="1:3" ht="35.25" customHeight="1" x14ac:dyDescent="0.2">
      <c r="A159" s="14" t="s">
        <v>32</v>
      </c>
      <c r="B159" s="66">
        <v>380</v>
      </c>
      <c r="C159" s="114">
        <v>8508240.4366148505</v>
      </c>
    </row>
    <row r="160" spans="1:3" x14ac:dyDescent="0.2">
      <c r="A160" s="14" t="s">
        <v>36</v>
      </c>
      <c r="B160" s="66">
        <v>507</v>
      </c>
      <c r="C160" s="114">
        <v>16610919.721364327</v>
      </c>
    </row>
    <row r="161" spans="1:3" ht="15" x14ac:dyDescent="0.2">
      <c r="A161" s="15" t="s">
        <v>42</v>
      </c>
      <c r="B161" s="67">
        <v>887</v>
      </c>
      <c r="C161" s="114">
        <v>25119160.157979175</v>
      </c>
    </row>
    <row r="162" spans="1:3" ht="15" x14ac:dyDescent="0.2">
      <c r="A162" s="15" t="s">
        <v>1</v>
      </c>
      <c r="B162" s="67">
        <v>2568</v>
      </c>
      <c r="C162" s="114">
        <v>85152126.748890609</v>
      </c>
    </row>
    <row r="163" spans="1:3" ht="15" x14ac:dyDescent="0.2">
      <c r="A163" s="110" t="s">
        <v>101</v>
      </c>
      <c r="B163" s="110"/>
      <c r="C163" s="114"/>
    </row>
    <row r="164" spans="1:3" x14ac:dyDescent="0.2">
      <c r="A164" s="14" t="s">
        <v>55</v>
      </c>
      <c r="B164" s="66">
        <v>1413</v>
      </c>
      <c r="C164" s="114">
        <v>38488625.900000006</v>
      </c>
    </row>
    <row r="165" spans="1:3" ht="33.75" customHeight="1" x14ac:dyDescent="0.2">
      <c r="A165" s="14" t="s">
        <v>54</v>
      </c>
      <c r="B165" s="66">
        <v>1696</v>
      </c>
      <c r="C165" s="125">
        <v>24529886.790885799</v>
      </c>
    </row>
    <row r="166" spans="1:3" x14ac:dyDescent="0.2">
      <c r="A166" s="14" t="s">
        <v>46</v>
      </c>
      <c r="B166" s="66">
        <v>175</v>
      </c>
      <c r="C166" s="114">
        <v>4587484.1417200295</v>
      </c>
    </row>
    <row r="167" spans="1:3" x14ac:dyDescent="0.2">
      <c r="A167" s="14" t="s">
        <v>49</v>
      </c>
      <c r="B167" s="66">
        <v>4104</v>
      </c>
      <c r="C167" s="114">
        <v>117408417.5733071</v>
      </c>
    </row>
    <row r="168" spans="1:3" ht="15" x14ac:dyDescent="0.2">
      <c r="A168" s="15" t="s">
        <v>56</v>
      </c>
      <c r="B168" s="67">
        <v>7388</v>
      </c>
      <c r="C168" s="114">
        <v>185014414.40591294</v>
      </c>
    </row>
    <row r="169" spans="1:3" x14ac:dyDescent="0.2">
      <c r="A169" s="14" t="s">
        <v>41</v>
      </c>
      <c r="B169" s="66">
        <v>845</v>
      </c>
      <c r="C169" s="114">
        <v>13768003.222984912</v>
      </c>
    </row>
    <row r="170" spans="1:3" x14ac:dyDescent="0.2">
      <c r="A170" s="14" t="s">
        <v>32</v>
      </c>
      <c r="B170" s="66">
        <v>1180</v>
      </c>
      <c r="C170" s="114">
        <v>21257388.161226667</v>
      </c>
    </row>
    <row r="171" spans="1:3" x14ac:dyDescent="0.2">
      <c r="A171" s="14" t="s">
        <v>36</v>
      </c>
      <c r="B171" s="66">
        <v>1637</v>
      </c>
      <c r="C171" s="114">
        <v>41201079.83085005</v>
      </c>
    </row>
    <row r="172" spans="1:3" ht="15" x14ac:dyDescent="0.2">
      <c r="A172" s="15" t="s">
        <v>42</v>
      </c>
      <c r="B172" s="67">
        <v>3662</v>
      </c>
      <c r="C172" s="114">
        <v>76226471.215061635</v>
      </c>
    </row>
    <row r="173" spans="1:3" x14ac:dyDescent="0.2">
      <c r="A173" s="14" t="s">
        <v>3</v>
      </c>
      <c r="B173" s="66">
        <v>1102</v>
      </c>
      <c r="C173" s="114">
        <v>22796766.77853065</v>
      </c>
    </row>
    <row r="174" spans="1:3" x14ac:dyDescent="0.2">
      <c r="A174" s="14" t="s">
        <v>4</v>
      </c>
      <c r="B174" s="66">
        <v>374</v>
      </c>
      <c r="C174" s="114">
        <v>5355712.1015680516</v>
      </c>
    </row>
    <row r="175" spans="1:3" x14ac:dyDescent="0.2">
      <c r="A175" s="14" t="s">
        <v>5</v>
      </c>
      <c r="B175" s="66">
        <v>478</v>
      </c>
      <c r="C175" s="114">
        <v>9293775.8504353091</v>
      </c>
    </row>
    <row r="176" spans="1:3" x14ac:dyDescent="0.2">
      <c r="A176" s="14" t="s">
        <v>6</v>
      </c>
      <c r="B176" s="66">
        <v>406</v>
      </c>
      <c r="C176" s="114">
        <v>6767927.5678983284</v>
      </c>
    </row>
    <row r="177" spans="1:3" x14ac:dyDescent="0.2">
      <c r="A177" s="14" t="s">
        <v>7</v>
      </c>
      <c r="B177" s="66">
        <v>528</v>
      </c>
      <c r="C177" s="114">
        <v>10292594.945875295</v>
      </c>
    </row>
    <row r="178" spans="1:3" x14ac:dyDescent="0.2">
      <c r="A178" s="14" t="s">
        <v>8</v>
      </c>
      <c r="B178" s="66">
        <v>746</v>
      </c>
      <c r="C178" s="114">
        <v>11311178.199650409</v>
      </c>
    </row>
    <row r="179" spans="1:3" x14ac:dyDescent="0.2">
      <c r="A179" s="14" t="s">
        <v>16</v>
      </c>
      <c r="B179" s="66">
        <v>629</v>
      </c>
      <c r="C179" s="114">
        <v>11935166.358602921</v>
      </c>
    </row>
    <row r="180" spans="1:3" x14ac:dyDescent="0.2">
      <c r="A180" s="14" t="s">
        <v>17</v>
      </c>
      <c r="B180" s="66">
        <v>583</v>
      </c>
      <c r="C180" s="114">
        <v>10969870.787907133</v>
      </c>
    </row>
    <row r="181" spans="1:3" x14ac:dyDescent="0.2">
      <c r="A181" s="14" t="s">
        <v>18</v>
      </c>
      <c r="B181" s="66">
        <v>473</v>
      </c>
      <c r="C181" s="114">
        <v>9180024.9449931551</v>
      </c>
    </row>
    <row r="182" spans="1:3" x14ac:dyDescent="0.2">
      <c r="A182" s="14" t="s">
        <v>19</v>
      </c>
      <c r="B182" s="66">
        <v>264</v>
      </c>
      <c r="C182" s="114">
        <v>3814723.8763785115</v>
      </c>
    </row>
    <row r="183" spans="1:3" x14ac:dyDescent="0.2">
      <c r="A183" s="14" t="s">
        <v>20</v>
      </c>
      <c r="B183" s="66">
        <v>281</v>
      </c>
      <c r="C183" s="114">
        <v>3506446.7294250801</v>
      </c>
    </row>
    <row r="184" spans="1:3" x14ac:dyDescent="0.2">
      <c r="A184" s="14" t="s">
        <v>21</v>
      </c>
      <c r="B184" s="66">
        <v>500</v>
      </c>
      <c r="C184" s="114">
        <v>9505026.2999963779</v>
      </c>
    </row>
    <row r="185" spans="1:3" x14ac:dyDescent="0.2">
      <c r="A185" s="14" t="s">
        <v>22</v>
      </c>
      <c r="B185" s="66">
        <v>396</v>
      </c>
      <c r="C185" s="114">
        <v>6123461.2428084332</v>
      </c>
    </row>
    <row r="186" spans="1:3" x14ac:dyDescent="0.2">
      <c r="A186" s="14" t="s">
        <v>23</v>
      </c>
      <c r="B186" s="66">
        <v>284</v>
      </c>
      <c r="C186" s="114">
        <v>4312371.885147417</v>
      </c>
    </row>
    <row r="187" spans="1:3" x14ac:dyDescent="0.2">
      <c r="A187" s="14" t="s">
        <v>24</v>
      </c>
      <c r="B187" s="66">
        <v>322</v>
      </c>
      <c r="C187" s="114">
        <v>4039274.3120556842</v>
      </c>
    </row>
    <row r="188" spans="1:3" x14ac:dyDescent="0.2">
      <c r="A188" s="14" t="s">
        <v>25</v>
      </c>
      <c r="B188" s="66">
        <v>631</v>
      </c>
      <c r="C188" s="114">
        <v>8376156.6864298312</v>
      </c>
    </row>
    <row r="189" spans="1:3" x14ac:dyDescent="0.2">
      <c r="A189" s="14" t="s">
        <v>26</v>
      </c>
      <c r="B189" s="66">
        <v>648</v>
      </c>
      <c r="C189" s="114">
        <v>9750037.2065469436</v>
      </c>
    </row>
    <row r="190" spans="1:3" x14ac:dyDescent="0.2">
      <c r="A190" s="14" t="s">
        <v>27</v>
      </c>
      <c r="B190" s="66">
        <v>300</v>
      </c>
      <c r="C190" s="114">
        <v>3901588.8792051203</v>
      </c>
    </row>
    <row r="191" spans="1:3" x14ac:dyDescent="0.2">
      <c r="A191" s="14" t="s">
        <v>28</v>
      </c>
      <c r="B191" s="66">
        <v>802</v>
      </c>
      <c r="C191" s="114">
        <v>13947903.74976326</v>
      </c>
    </row>
    <row r="192" spans="1:3" x14ac:dyDescent="0.2">
      <c r="A192" s="14" t="s">
        <v>29</v>
      </c>
      <c r="B192" s="66">
        <v>356</v>
      </c>
      <c r="C192" s="114">
        <v>4689438.6608012663</v>
      </c>
    </row>
    <row r="193" spans="1:3" ht="15" x14ac:dyDescent="0.2">
      <c r="A193" s="15" t="s">
        <v>30</v>
      </c>
      <c r="B193" s="67">
        <v>10103</v>
      </c>
      <c r="C193" s="114">
        <v>169869447.06401911</v>
      </c>
    </row>
    <row r="194" spans="1:3" ht="15" x14ac:dyDescent="0.2">
      <c r="A194" s="15" t="s">
        <v>1</v>
      </c>
      <c r="B194" s="67">
        <v>21153</v>
      </c>
      <c r="C194" s="114">
        <v>431110332.68499368</v>
      </c>
    </row>
    <row r="195" spans="1:3" ht="15" x14ac:dyDescent="0.2">
      <c r="A195" s="110" t="s">
        <v>82</v>
      </c>
      <c r="B195" s="110"/>
      <c r="C195" s="114"/>
    </row>
    <row r="196" spans="1:3" x14ac:dyDescent="0.2">
      <c r="A196" s="14" t="s">
        <v>3</v>
      </c>
      <c r="B196" s="66">
        <v>288</v>
      </c>
      <c r="C196" s="114">
        <v>6018698.4559685392</v>
      </c>
    </row>
    <row r="197" spans="1:3" x14ac:dyDescent="0.2">
      <c r="A197" s="14" t="s">
        <v>4</v>
      </c>
      <c r="B197" s="66">
        <v>140</v>
      </c>
      <c r="C197" s="114">
        <v>2164790.9945116276</v>
      </c>
    </row>
    <row r="198" spans="1:3" x14ac:dyDescent="0.2">
      <c r="A198" s="14" t="s">
        <v>5</v>
      </c>
      <c r="B198" s="66">
        <v>70</v>
      </c>
      <c r="C198" s="114">
        <v>1668268.6608181819</v>
      </c>
    </row>
    <row r="199" spans="1:3" x14ac:dyDescent="0.2">
      <c r="A199" s="14" t="s">
        <v>6</v>
      </c>
      <c r="B199" s="66">
        <v>114</v>
      </c>
      <c r="C199" s="114">
        <v>1817234.5449999997</v>
      </c>
    </row>
    <row r="200" spans="1:3" x14ac:dyDescent="0.2">
      <c r="A200" s="14" t="s">
        <v>7</v>
      </c>
      <c r="B200" s="66">
        <v>174</v>
      </c>
      <c r="C200" s="114">
        <v>2808463.8756591133</v>
      </c>
    </row>
    <row r="201" spans="1:3" x14ac:dyDescent="0.2">
      <c r="A201" s="14" t="s">
        <v>8</v>
      </c>
      <c r="B201" s="66">
        <v>225</v>
      </c>
      <c r="C201" s="114">
        <v>4589634.2396894731</v>
      </c>
    </row>
    <row r="202" spans="1:3" x14ac:dyDescent="0.2">
      <c r="A202" s="14" t="s">
        <v>16</v>
      </c>
      <c r="B202" s="66">
        <v>46</v>
      </c>
      <c r="C202" s="114">
        <v>816081.22355294111</v>
      </c>
    </row>
    <row r="203" spans="1:3" x14ac:dyDescent="0.2">
      <c r="A203" s="14" t="s">
        <v>18</v>
      </c>
      <c r="B203" s="66">
        <v>250</v>
      </c>
      <c r="C203" s="114">
        <v>11097227.979999999</v>
      </c>
    </row>
    <row r="204" spans="1:3" x14ac:dyDescent="0.2">
      <c r="A204" s="14" t="s">
        <v>21</v>
      </c>
      <c r="B204" s="66">
        <v>140</v>
      </c>
      <c r="C204" s="114">
        <v>2206004.994406655</v>
      </c>
    </row>
    <row r="205" spans="1:3" x14ac:dyDescent="0.2">
      <c r="A205" s="14" t="s">
        <v>23</v>
      </c>
      <c r="B205" s="66">
        <v>160</v>
      </c>
      <c r="C205" s="114">
        <v>2785580.1947053764</v>
      </c>
    </row>
    <row r="206" spans="1:3" x14ac:dyDescent="0.2">
      <c r="A206" s="14" t="s">
        <v>26</v>
      </c>
      <c r="B206" s="66">
        <v>183</v>
      </c>
      <c r="C206" s="114">
        <v>2987555.1667878311</v>
      </c>
    </row>
    <row r="207" spans="1:3" x14ac:dyDescent="0.2">
      <c r="A207" s="14" t="s">
        <v>27</v>
      </c>
      <c r="B207" s="66">
        <v>187</v>
      </c>
      <c r="C207" s="114">
        <v>2677067.9521457143</v>
      </c>
    </row>
    <row r="208" spans="1:3" x14ac:dyDescent="0.2">
      <c r="A208" s="14" t="s">
        <v>28</v>
      </c>
      <c r="B208" s="66">
        <v>494</v>
      </c>
      <c r="C208" s="114">
        <v>9145878.134100657</v>
      </c>
    </row>
    <row r="209" spans="1:3" x14ac:dyDescent="0.2">
      <c r="A209" s="14" t="s">
        <v>29</v>
      </c>
      <c r="B209" s="66">
        <v>228</v>
      </c>
      <c r="C209" s="114">
        <v>3379604.4271169812</v>
      </c>
    </row>
    <row r="210" spans="1:3" ht="15" x14ac:dyDescent="0.2">
      <c r="A210" s="15" t="s">
        <v>30</v>
      </c>
      <c r="B210" s="67">
        <v>2699</v>
      </c>
      <c r="C210" s="114">
        <v>54162090.844463103</v>
      </c>
    </row>
    <row r="211" spans="1:3" x14ac:dyDescent="0.2">
      <c r="A211" s="14" t="s">
        <v>35</v>
      </c>
      <c r="B211" s="66">
        <v>1380</v>
      </c>
      <c r="C211" s="114">
        <v>48539218.942738399</v>
      </c>
    </row>
    <row r="212" spans="1:3" x14ac:dyDescent="0.2">
      <c r="A212" s="14" t="s">
        <v>36</v>
      </c>
      <c r="B212" s="66">
        <v>1176</v>
      </c>
      <c r="C212" s="114">
        <v>27511129.646984756</v>
      </c>
    </row>
    <row r="213" spans="1:3" x14ac:dyDescent="0.2">
      <c r="A213" s="14" t="s">
        <v>37</v>
      </c>
      <c r="B213" s="66">
        <v>681</v>
      </c>
      <c r="C213" s="114">
        <v>13535602.377815038</v>
      </c>
    </row>
    <row r="214" spans="1:3" x14ac:dyDescent="0.2">
      <c r="A214" s="14" t="s">
        <v>41</v>
      </c>
      <c r="B214" s="66">
        <v>950</v>
      </c>
      <c r="C214" s="114">
        <v>24841374.912927426</v>
      </c>
    </row>
    <row r="215" spans="1:3" ht="15" x14ac:dyDescent="0.2">
      <c r="A215" s="15" t="s">
        <v>42</v>
      </c>
      <c r="B215" s="67">
        <v>4187</v>
      </c>
      <c r="C215" s="114">
        <v>114427325.88046563</v>
      </c>
    </row>
    <row r="216" spans="1:3" x14ac:dyDescent="0.2">
      <c r="A216" s="14" t="s">
        <v>46</v>
      </c>
      <c r="B216" s="66">
        <v>243</v>
      </c>
      <c r="C216" s="114">
        <v>4878389.5462883664</v>
      </c>
    </row>
    <row r="217" spans="1:3" x14ac:dyDescent="0.2">
      <c r="A217" s="14" t="s">
        <v>47</v>
      </c>
      <c r="B217" s="66">
        <v>0</v>
      </c>
      <c r="C217" s="114"/>
    </row>
    <row r="218" spans="1:3" x14ac:dyDescent="0.2">
      <c r="A218" s="14" t="s">
        <v>49</v>
      </c>
      <c r="B218" s="66">
        <v>466</v>
      </c>
      <c r="C218" s="114">
        <v>9229310.2634567954</v>
      </c>
    </row>
    <row r="219" spans="1:3" x14ac:dyDescent="0.2">
      <c r="A219" s="14" t="s">
        <v>50</v>
      </c>
      <c r="B219" s="66">
        <v>0</v>
      </c>
      <c r="C219" s="114"/>
    </row>
    <row r="220" spans="1:3" ht="25.5" x14ac:dyDescent="0.2">
      <c r="A220" s="14" t="s">
        <v>54</v>
      </c>
      <c r="B220" s="66">
        <v>690</v>
      </c>
      <c r="C220" s="114">
        <v>14415482.54884694</v>
      </c>
    </row>
    <row r="221" spans="1:3" x14ac:dyDescent="0.2">
      <c r="A221" s="14" t="s">
        <v>55</v>
      </c>
      <c r="B221" s="66">
        <v>1140</v>
      </c>
      <c r="C221" s="114">
        <v>26319912.308946434</v>
      </c>
    </row>
    <row r="222" spans="1:3" ht="15" x14ac:dyDescent="0.2">
      <c r="A222" s="15" t="s">
        <v>56</v>
      </c>
      <c r="B222" s="67">
        <v>2539</v>
      </c>
      <c r="C222" s="114">
        <v>54843094.667538539</v>
      </c>
    </row>
    <row r="223" spans="1:3" x14ac:dyDescent="0.2">
      <c r="A223" s="14" t="s">
        <v>57</v>
      </c>
      <c r="B223" s="66">
        <v>199</v>
      </c>
      <c r="C223" s="114">
        <v>7979871.2891175793</v>
      </c>
    </row>
    <row r="224" spans="1:3" x14ac:dyDescent="0.2">
      <c r="A224" s="14" t="s">
        <v>58</v>
      </c>
      <c r="B224" s="66">
        <v>63</v>
      </c>
      <c r="C224" s="114">
        <v>807731.42032000003</v>
      </c>
    </row>
    <row r="225" spans="1:3" ht="15" x14ac:dyDescent="0.2">
      <c r="A225" s="15" t="s">
        <v>59</v>
      </c>
      <c r="B225" s="67">
        <v>262</v>
      </c>
      <c r="C225" s="114">
        <v>8787602.7094375789</v>
      </c>
    </row>
    <row r="226" spans="1:3" ht="15" x14ac:dyDescent="0.2">
      <c r="A226" s="15" t="s">
        <v>1</v>
      </c>
      <c r="B226" s="67">
        <v>9687</v>
      </c>
      <c r="C226" s="114">
        <v>232220114.10190484</v>
      </c>
    </row>
    <row r="227" spans="1:3" ht="15" x14ac:dyDescent="0.2">
      <c r="A227" s="110" t="s">
        <v>236</v>
      </c>
      <c r="B227" s="110"/>
      <c r="C227" s="114"/>
    </row>
    <row r="228" spans="1:3" x14ac:dyDescent="0.2">
      <c r="A228" s="14" t="s">
        <v>3</v>
      </c>
      <c r="B228" s="66">
        <v>830</v>
      </c>
      <c r="C228" s="114">
        <v>40144143.830259249</v>
      </c>
    </row>
    <row r="229" spans="1:3" ht="15" x14ac:dyDescent="0.2">
      <c r="A229" s="15" t="s">
        <v>30</v>
      </c>
      <c r="B229" s="67">
        <v>830</v>
      </c>
      <c r="C229" s="114">
        <v>40144143.830259249</v>
      </c>
    </row>
    <row r="230" spans="1:3" x14ac:dyDescent="0.2">
      <c r="A230" s="14" t="s">
        <v>36</v>
      </c>
      <c r="B230" s="66">
        <v>380</v>
      </c>
      <c r="C230" s="114">
        <v>21017535.311794888</v>
      </c>
    </row>
    <row r="231" spans="1:3" x14ac:dyDescent="0.2">
      <c r="A231" s="14" t="s">
        <v>41</v>
      </c>
      <c r="B231" s="66">
        <v>745</v>
      </c>
      <c r="C231" s="114">
        <v>45887788.069656275</v>
      </c>
    </row>
    <row r="232" spans="1:3" ht="15" x14ac:dyDescent="0.2">
      <c r="A232" s="15" t="s">
        <v>42</v>
      </c>
      <c r="B232" s="67">
        <v>1125</v>
      </c>
      <c r="C232" s="114">
        <v>66905323.38145116</v>
      </c>
    </row>
    <row r="233" spans="1:3" x14ac:dyDescent="0.2">
      <c r="A233" s="14" t="s">
        <v>55</v>
      </c>
      <c r="B233" s="66">
        <v>970</v>
      </c>
      <c r="C233" s="114">
        <v>43226264.614167765</v>
      </c>
    </row>
    <row r="234" spans="1:3" ht="15" x14ac:dyDescent="0.2">
      <c r="A234" s="15" t="s">
        <v>56</v>
      </c>
      <c r="B234" s="67">
        <v>970</v>
      </c>
      <c r="C234" s="114">
        <v>43226264.614167765</v>
      </c>
    </row>
    <row r="235" spans="1:3" ht="15" x14ac:dyDescent="0.2">
      <c r="A235" s="15" t="s">
        <v>1</v>
      </c>
      <c r="B235" s="67">
        <v>2925</v>
      </c>
      <c r="C235" s="114">
        <v>150275731.82587817</v>
      </c>
    </row>
    <row r="236" spans="1:3" ht="15" x14ac:dyDescent="0.2">
      <c r="A236" s="110" t="s">
        <v>237</v>
      </c>
      <c r="B236" s="110"/>
      <c r="C236" s="114"/>
    </row>
    <row r="237" spans="1:3" ht="25.5" x14ac:dyDescent="0.2">
      <c r="A237" s="14" t="s">
        <v>54</v>
      </c>
      <c r="B237" s="66">
        <v>350</v>
      </c>
      <c r="C237" s="114">
        <v>7861866.2013239423</v>
      </c>
    </row>
    <row r="238" spans="1:3" x14ac:dyDescent="0.2">
      <c r="A238" s="14" t="s">
        <v>55</v>
      </c>
      <c r="B238" s="66">
        <v>415</v>
      </c>
      <c r="C238" s="114">
        <v>16431866.257274451</v>
      </c>
    </row>
    <row r="239" spans="1:3" ht="15" x14ac:dyDescent="0.2">
      <c r="A239" s="15" t="s">
        <v>56</v>
      </c>
      <c r="B239" s="67">
        <v>765</v>
      </c>
      <c r="C239" s="114">
        <v>24293732.458598394</v>
      </c>
    </row>
    <row r="240" spans="1:3" ht="15" x14ac:dyDescent="0.2">
      <c r="A240" s="15" t="s">
        <v>1</v>
      </c>
      <c r="B240" s="67">
        <v>765</v>
      </c>
      <c r="C240" s="114">
        <v>24293732.458598394</v>
      </c>
    </row>
    <row r="241" spans="1:3" ht="15" x14ac:dyDescent="0.2">
      <c r="A241" s="110" t="s">
        <v>238</v>
      </c>
      <c r="B241" s="110"/>
      <c r="C241" s="114"/>
    </row>
    <row r="242" spans="1:3" x14ac:dyDescent="0.2">
      <c r="A242" s="14" t="s">
        <v>36</v>
      </c>
      <c r="B242" s="66">
        <v>284</v>
      </c>
      <c r="C242" s="114">
        <v>11722478.667090194</v>
      </c>
    </row>
    <row r="243" spans="1:3" ht="15" x14ac:dyDescent="0.2">
      <c r="A243" s="15" t="s">
        <v>42</v>
      </c>
      <c r="B243" s="67">
        <v>284</v>
      </c>
      <c r="C243" s="114">
        <v>11722478.667090194</v>
      </c>
    </row>
    <row r="244" spans="1:3" x14ac:dyDescent="0.2">
      <c r="A244" s="14" t="s">
        <v>49</v>
      </c>
      <c r="B244" s="66">
        <v>9</v>
      </c>
      <c r="C244" s="114">
        <v>1086785.0480290405</v>
      </c>
    </row>
    <row r="245" spans="1:3" ht="15" x14ac:dyDescent="0.2">
      <c r="A245" s="15" t="s">
        <v>56</v>
      </c>
      <c r="B245" s="67">
        <v>9</v>
      </c>
      <c r="C245" s="114">
        <v>1086785.0480290405</v>
      </c>
    </row>
    <row r="246" spans="1:3" ht="15" x14ac:dyDescent="0.2">
      <c r="A246" s="15" t="s">
        <v>1</v>
      </c>
      <c r="B246" s="67">
        <v>293</v>
      </c>
      <c r="C246" s="114">
        <v>12809263.715119235</v>
      </c>
    </row>
    <row r="247" spans="1:3" ht="15" x14ac:dyDescent="0.2">
      <c r="A247" s="110" t="s">
        <v>165</v>
      </c>
      <c r="B247" s="110"/>
      <c r="C247" s="114"/>
    </row>
    <row r="248" spans="1:3" x14ac:dyDescent="0.2">
      <c r="A248" s="14" t="s">
        <v>49</v>
      </c>
      <c r="B248" s="66">
        <v>1250</v>
      </c>
      <c r="C248" s="114">
        <v>30305290.091302991</v>
      </c>
    </row>
    <row r="249" spans="1:3" x14ac:dyDescent="0.2">
      <c r="A249" s="14" t="s">
        <v>55</v>
      </c>
      <c r="B249" s="66">
        <v>1782</v>
      </c>
      <c r="C249" s="114">
        <v>46006724.155789807</v>
      </c>
    </row>
    <row r="250" spans="1:3" x14ac:dyDescent="0.2">
      <c r="A250" s="14" t="s">
        <v>46</v>
      </c>
      <c r="B250" s="66">
        <v>111</v>
      </c>
      <c r="C250" s="114">
        <v>2812465.8786854148</v>
      </c>
    </row>
    <row r="251" spans="1:3" ht="25.5" x14ac:dyDescent="0.2">
      <c r="A251" s="14" t="s">
        <v>54</v>
      </c>
      <c r="B251" s="66">
        <v>430</v>
      </c>
      <c r="C251" s="114">
        <v>9345837.0760616921</v>
      </c>
    </row>
    <row r="252" spans="1:3" ht="15" x14ac:dyDescent="0.2">
      <c r="A252" s="15" t="s">
        <v>56</v>
      </c>
      <c r="B252" s="67">
        <v>3573</v>
      </c>
      <c r="C252" s="114">
        <v>88470317.201839909</v>
      </c>
    </row>
    <row r="253" spans="1:3" x14ac:dyDescent="0.2">
      <c r="A253" s="14" t="s">
        <v>5</v>
      </c>
      <c r="B253" s="66">
        <v>50</v>
      </c>
      <c r="C253" s="114">
        <v>703169.6161134328</v>
      </c>
    </row>
    <row r="254" spans="1:3" x14ac:dyDescent="0.2">
      <c r="A254" s="14" t="s">
        <v>16</v>
      </c>
      <c r="B254" s="66">
        <v>122</v>
      </c>
      <c r="C254" s="114">
        <v>1340664.5430000001</v>
      </c>
    </row>
    <row r="255" spans="1:3" ht="15" x14ac:dyDescent="0.2">
      <c r="A255" s="15" t="s">
        <v>30</v>
      </c>
      <c r="B255" s="67">
        <v>172</v>
      </c>
      <c r="C255" s="114">
        <v>2043834.1591134327</v>
      </c>
    </row>
    <row r="256" spans="1:3" x14ac:dyDescent="0.2">
      <c r="A256" s="14" t="s">
        <v>36</v>
      </c>
      <c r="B256" s="66">
        <v>612</v>
      </c>
      <c r="C256" s="114">
        <v>14783669.619237144</v>
      </c>
    </row>
    <row r="257" spans="1:3" x14ac:dyDescent="0.2">
      <c r="A257" s="14" t="s">
        <v>41</v>
      </c>
      <c r="B257" s="66">
        <v>350</v>
      </c>
      <c r="C257" s="114">
        <v>3965987.7104291795</v>
      </c>
    </row>
    <row r="258" spans="1:3" ht="15" x14ac:dyDescent="0.2">
      <c r="A258" s="15" t="s">
        <v>42</v>
      </c>
      <c r="B258" s="67">
        <v>962</v>
      </c>
      <c r="C258" s="114">
        <v>18749657.329666324</v>
      </c>
    </row>
    <row r="259" spans="1:3" ht="15" x14ac:dyDescent="0.2">
      <c r="A259" s="15" t="s">
        <v>1</v>
      </c>
      <c r="B259" s="67">
        <v>4707</v>
      </c>
      <c r="C259" s="114">
        <v>109263808.69061968</v>
      </c>
    </row>
    <row r="260" spans="1:3" ht="15" x14ac:dyDescent="0.2">
      <c r="A260" s="110" t="s">
        <v>239</v>
      </c>
      <c r="B260" s="110"/>
      <c r="C260" s="114"/>
    </row>
    <row r="261" spans="1:3" x14ac:dyDescent="0.2">
      <c r="A261" s="14" t="s">
        <v>17</v>
      </c>
      <c r="B261" s="66">
        <v>35</v>
      </c>
      <c r="C261" s="114">
        <v>552416.54999999993</v>
      </c>
    </row>
    <row r="262" spans="1:3" ht="15" x14ac:dyDescent="0.2">
      <c r="A262" s="15" t="s">
        <v>30</v>
      </c>
      <c r="B262" s="67">
        <v>35</v>
      </c>
      <c r="C262" s="114">
        <v>552416.54999999993</v>
      </c>
    </row>
    <row r="263" spans="1:3" x14ac:dyDescent="0.2">
      <c r="A263" s="14" t="s">
        <v>32</v>
      </c>
      <c r="B263" s="66">
        <v>68</v>
      </c>
      <c r="C263" s="114">
        <v>1604531.1802258065</v>
      </c>
    </row>
    <row r="264" spans="1:3" ht="15" x14ac:dyDescent="0.2">
      <c r="A264" s="15" t="s">
        <v>42</v>
      </c>
      <c r="B264" s="67">
        <v>68</v>
      </c>
      <c r="C264" s="114">
        <v>1604531.1802258065</v>
      </c>
    </row>
    <row r="265" spans="1:3" x14ac:dyDescent="0.2">
      <c r="A265" s="14" t="s">
        <v>49</v>
      </c>
      <c r="B265" s="66">
        <v>600</v>
      </c>
      <c r="C265" s="114">
        <v>14807327.137581076</v>
      </c>
    </row>
    <row r="266" spans="1:3" ht="25.5" x14ac:dyDescent="0.2">
      <c r="A266" s="14" t="s">
        <v>54</v>
      </c>
      <c r="B266" s="66">
        <v>300</v>
      </c>
      <c r="C266" s="114">
        <v>5961139.5881615095</v>
      </c>
    </row>
    <row r="267" spans="1:3" ht="15" x14ac:dyDescent="0.2">
      <c r="A267" s="15" t="s">
        <v>56</v>
      </c>
      <c r="B267" s="67">
        <v>900</v>
      </c>
      <c r="C267" s="114">
        <v>20768466.725742586</v>
      </c>
    </row>
    <row r="268" spans="1:3" ht="15" x14ac:dyDescent="0.2">
      <c r="A268" s="15" t="s">
        <v>1</v>
      </c>
      <c r="B268" s="67">
        <v>1003</v>
      </c>
      <c r="C268" s="114">
        <v>22925414.455968391</v>
      </c>
    </row>
    <row r="269" spans="1:3" ht="15" x14ac:dyDescent="0.2">
      <c r="A269" s="110" t="s">
        <v>87</v>
      </c>
      <c r="B269" s="110"/>
      <c r="C269" s="114"/>
    </row>
    <row r="270" spans="1:3" x14ac:dyDescent="0.2">
      <c r="A270" s="14" t="s">
        <v>32</v>
      </c>
      <c r="B270" s="66">
        <v>780</v>
      </c>
      <c r="C270" s="114">
        <v>9621723.6292688139</v>
      </c>
    </row>
    <row r="271" spans="1:3" x14ac:dyDescent="0.2">
      <c r="A271" s="14" t="s">
        <v>36</v>
      </c>
      <c r="B271" s="66">
        <v>1020</v>
      </c>
      <c r="C271" s="114">
        <v>21060786.281837299</v>
      </c>
    </row>
    <row r="272" spans="1:3" ht="15" x14ac:dyDescent="0.2">
      <c r="A272" s="15" t="s">
        <v>42</v>
      </c>
      <c r="B272" s="67">
        <v>1800</v>
      </c>
      <c r="C272" s="114">
        <v>30682509.911106113</v>
      </c>
    </row>
    <row r="273" spans="1:3" ht="25.5" x14ac:dyDescent="0.2">
      <c r="A273" s="14" t="s">
        <v>54</v>
      </c>
      <c r="B273" s="66">
        <v>900</v>
      </c>
      <c r="C273" s="114">
        <v>15634384.52335944</v>
      </c>
    </row>
    <row r="274" spans="1:3" x14ac:dyDescent="0.2">
      <c r="A274" s="14" t="s">
        <v>55</v>
      </c>
      <c r="B274" s="66">
        <v>1400</v>
      </c>
      <c r="C274" s="114">
        <v>31128791.682091035</v>
      </c>
    </row>
    <row r="275" spans="1:3" ht="15" x14ac:dyDescent="0.2">
      <c r="A275" s="15" t="s">
        <v>56</v>
      </c>
      <c r="B275" s="67">
        <v>2300</v>
      </c>
      <c r="C275" s="114">
        <v>46763176.205450475</v>
      </c>
    </row>
    <row r="276" spans="1:3" x14ac:dyDescent="0.2">
      <c r="A276" s="14" t="s">
        <v>57</v>
      </c>
      <c r="B276" s="66">
        <v>66</v>
      </c>
      <c r="C276" s="114">
        <v>1307928.0041986143</v>
      </c>
    </row>
    <row r="277" spans="1:3" ht="15" x14ac:dyDescent="0.2">
      <c r="A277" s="15" t="s">
        <v>59</v>
      </c>
      <c r="B277" s="67">
        <v>66</v>
      </c>
      <c r="C277" s="114">
        <v>1307928.0041986143</v>
      </c>
    </row>
    <row r="278" spans="1:3" ht="15" x14ac:dyDescent="0.2">
      <c r="A278" s="15" t="s">
        <v>1</v>
      </c>
      <c r="B278" s="67">
        <v>4166</v>
      </c>
      <c r="C278" s="114">
        <v>78753614.120755196</v>
      </c>
    </row>
    <row r="279" spans="1:3" ht="15" x14ac:dyDescent="0.2">
      <c r="A279" s="110" t="s">
        <v>240</v>
      </c>
      <c r="B279" s="110"/>
      <c r="C279" s="114"/>
    </row>
    <row r="280" spans="1:3" x14ac:dyDescent="0.2">
      <c r="A280" s="14" t="s">
        <v>3</v>
      </c>
      <c r="B280" s="66">
        <v>300</v>
      </c>
      <c r="C280" s="114">
        <v>5574111</v>
      </c>
    </row>
    <row r="281" spans="1:3" x14ac:dyDescent="0.2">
      <c r="A281" s="14" t="s">
        <v>4</v>
      </c>
      <c r="B281" s="66">
        <v>52</v>
      </c>
      <c r="C281" s="114">
        <v>828153.56</v>
      </c>
    </row>
    <row r="282" spans="1:3" x14ac:dyDescent="0.2">
      <c r="A282" s="14" t="s">
        <v>5</v>
      </c>
      <c r="B282" s="66">
        <v>145</v>
      </c>
      <c r="C282" s="114">
        <v>2694153.6500000004</v>
      </c>
    </row>
    <row r="283" spans="1:3" x14ac:dyDescent="0.2">
      <c r="A283" s="14" t="s">
        <v>6</v>
      </c>
      <c r="B283" s="66">
        <v>46</v>
      </c>
      <c r="C283" s="114">
        <v>854697.0199999999</v>
      </c>
    </row>
    <row r="284" spans="1:3" x14ac:dyDescent="0.2">
      <c r="A284" s="14" t="s">
        <v>7</v>
      </c>
      <c r="B284" s="66">
        <v>55</v>
      </c>
      <c r="C284" s="114">
        <v>470930.9</v>
      </c>
    </row>
    <row r="285" spans="1:3" x14ac:dyDescent="0.2">
      <c r="A285" s="14" t="s">
        <v>8</v>
      </c>
      <c r="B285" s="66">
        <v>56</v>
      </c>
      <c r="C285" s="114">
        <v>891857.68000000017</v>
      </c>
    </row>
    <row r="286" spans="1:3" x14ac:dyDescent="0.2">
      <c r="A286" s="14" t="s">
        <v>16</v>
      </c>
      <c r="B286" s="66">
        <v>137</v>
      </c>
      <c r="C286" s="114">
        <v>2545510.69</v>
      </c>
    </row>
    <row r="287" spans="1:3" x14ac:dyDescent="0.2">
      <c r="A287" s="14" t="s">
        <v>17</v>
      </c>
      <c r="B287" s="66">
        <v>55</v>
      </c>
      <c r="C287" s="114">
        <v>1021920.3499999999</v>
      </c>
    </row>
    <row r="288" spans="1:3" x14ac:dyDescent="0.2">
      <c r="A288" s="14" t="s">
        <v>18</v>
      </c>
      <c r="B288" s="66">
        <v>55</v>
      </c>
      <c r="C288" s="114">
        <v>1023848.5016037734</v>
      </c>
    </row>
    <row r="289" spans="1:3" x14ac:dyDescent="0.2">
      <c r="A289" s="14" t="s">
        <v>19</v>
      </c>
      <c r="B289" s="66">
        <v>28</v>
      </c>
      <c r="C289" s="114">
        <v>445928.84</v>
      </c>
    </row>
    <row r="290" spans="1:3" x14ac:dyDescent="0.2">
      <c r="A290" s="14" t="s">
        <v>21</v>
      </c>
      <c r="B290" s="66">
        <v>60</v>
      </c>
      <c r="C290" s="114">
        <v>812056.48</v>
      </c>
    </row>
    <row r="291" spans="1:3" x14ac:dyDescent="0.2">
      <c r="A291" s="14" t="s">
        <v>22</v>
      </c>
      <c r="B291" s="66">
        <v>65</v>
      </c>
      <c r="C291" s="114">
        <v>1035191.9500000003</v>
      </c>
    </row>
    <row r="292" spans="1:3" x14ac:dyDescent="0.2">
      <c r="A292" s="14" t="s">
        <v>26</v>
      </c>
      <c r="B292" s="66">
        <v>79</v>
      </c>
      <c r="C292" s="114">
        <v>1259586.0931477274</v>
      </c>
    </row>
    <row r="293" spans="1:3" x14ac:dyDescent="0.2">
      <c r="A293" s="14" t="s">
        <v>27</v>
      </c>
      <c r="B293" s="66">
        <v>15</v>
      </c>
      <c r="C293" s="114">
        <v>238890.45</v>
      </c>
    </row>
    <row r="294" spans="1:3" x14ac:dyDescent="0.2">
      <c r="A294" s="14" t="s">
        <v>28</v>
      </c>
      <c r="B294" s="66">
        <v>60</v>
      </c>
      <c r="C294" s="114">
        <v>955561.80000000016</v>
      </c>
    </row>
    <row r="295" spans="1:3" ht="15" x14ac:dyDescent="0.2">
      <c r="A295" s="15" t="s">
        <v>30</v>
      </c>
      <c r="B295" s="67">
        <v>1208</v>
      </c>
      <c r="C295" s="114">
        <v>20652398.964751501</v>
      </c>
    </row>
    <row r="296" spans="1:3" x14ac:dyDescent="0.2">
      <c r="A296" s="14" t="s">
        <v>32</v>
      </c>
      <c r="B296" s="66">
        <v>1960</v>
      </c>
      <c r="C296" s="114">
        <v>43391938.8237826</v>
      </c>
    </row>
    <row r="297" spans="1:3" ht="15" x14ac:dyDescent="0.2">
      <c r="A297" s="15" t="s">
        <v>42</v>
      </c>
      <c r="B297" s="67">
        <v>1960</v>
      </c>
      <c r="C297" s="114">
        <v>43391938.8237826</v>
      </c>
    </row>
    <row r="298" spans="1:3" ht="25.5" x14ac:dyDescent="0.2">
      <c r="A298" s="14" t="s">
        <v>54</v>
      </c>
      <c r="B298" s="66">
        <v>1550</v>
      </c>
      <c r="C298" s="114">
        <v>34347869.862509206</v>
      </c>
    </row>
    <row r="299" spans="1:3" x14ac:dyDescent="0.2">
      <c r="A299" s="14" t="s">
        <v>55</v>
      </c>
      <c r="B299" s="66">
        <v>1660</v>
      </c>
      <c r="C299" s="114">
        <v>36744632.938157625</v>
      </c>
    </row>
    <row r="300" spans="1:3" ht="15" x14ac:dyDescent="0.2">
      <c r="A300" s="15" t="s">
        <v>56</v>
      </c>
      <c r="B300" s="67">
        <v>3210</v>
      </c>
      <c r="C300" s="114">
        <v>71092502.800666839</v>
      </c>
    </row>
    <row r="301" spans="1:3" x14ac:dyDescent="0.2">
      <c r="A301" s="14" t="s">
        <v>57</v>
      </c>
      <c r="B301" s="66">
        <v>108</v>
      </c>
      <c r="C301" s="114">
        <v>2349974.5999999996</v>
      </c>
    </row>
    <row r="302" spans="1:3" ht="15" x14ac:dyDescent="0.2">
      <c r="A302" s="15" t="s">
        <v>59</v>
      </c>
      <c r="B302" s="67">
        <v>108</v>
      </c>
      <c r="C302" s="114">
        <v>2349974.5999999996</v>
      </c>
    </row>
    <row r="303" spans="1:3" ht="15" x14ac:dyDescent="0.2">
      <c r="A303" s="15" t="s">
        <v>1</v>
      </c>
      <c r="B303" s="67">
        <v>6486</v>
      </c>
      <c r="C303" s="114">
        <v>137486815.18920094</v>
      </c>
    </row>
    <row r="304" spans="1:3" ht="15" x14ac:dyDescent="0.2">
      <c r="A304" s="110" t="s">
        <v>89</v>
      </c>
      <c r="B304" s="110"/>
      <c r="C304" s="114"/>
    </row>
    <row r="305" spans="1:3" x14ac:dyDescent="0.2">
      <c r="A305" s="14" t="s">
        <v>2</v>
      </c>
      <c r="B305" s="66">
        <v>163</v>
      </c>
      <c r="C305" s="114">
        <v>2375484.7929577464</v>
      </c>
    </row>
    <row r="306" spans="1:3" x14ac:dyDescent="0.2">
      <c r="A306" s="14" t="s">
        <v>3</v>
      </c>
      <c r="B306" s="66">
        <v>160</v>
      </c>
      <c r="C306" s="114">
        <v>2907149.5991380326</v>
      </c>
    </row>
    <row r="307" spans="1:3" x14ac:dyDescent="0.2">
      <c r="A307" s="14" t="s">
        <v>4</v>
      </c>
      <c r="B307" s="66">
        <v>200</v>
      </c>
      <c r="C307" s="114">
        <v>2986333.4071791046</v>
      </c>
    </row>
    <row r="308" spans="1:3" x14ac:dyDescent="0.2">
      <c r="A308" s="14" t="s">
        <v>5</v>
      </c>
      <c r="B308" s="66">
        <v>280</v>
      </c>
      <c r="C308" s="114">
        <v>5153256.4062500019</v>
      </c>
    </row>
    <row r="309" spans="1:3" x14ac:dyDescent="0.2">
      <c r="A309" s="14" t="s">
        <v>6</v>
      </c>
      <c r="B309" s="66">
        <v>167</v>
      </c>
      <c r="C309" s="114">
        <v>2651630.3224193542</v>
      </c>
    </row>
    <row r="310" spans="1:3" x14ac:dyDescent="0.2">
      <c r="A310" s="14" t="s">
        <v>7</v>
      </c>
      <c r="B310" s="66">
        <v>282</v>
      </c>
      <c r="C310" s="114">
        <v>3975599.0798653807</v>
      </c>
    </row>
    <row r="311" spans="1:3" x14ac:dyDescent="0.2">
      <c r="A311" s="14" t="s">
        <v>8</v>
      </c>
      <c r="B311" s="66">
        <v>250</v>
      </c>
      <c r="C311" s="114">
        <v>4257263.1752186045</v>
      </c>
    </row>
    <row r="312" spans="1:3" x14ac:dyDescent="0.2">
      <c r="A312" s="14" t="s">
        <v>10</v>
      </c>
      <c r="B312" s="66">
        <v>56</v>
      </c>
      <c r="C312" s="114">
        <v>798082.55268421047</v>
      </c>
    </row>
    <row r="313" spans="1:3" x14ac:dyDescent="0.2">
      <c r="A313" s="14" t="s">
        <v>11</v>
      </c>
      <c r="B313" s="66">
        <v>81</v>
      </c>
      <c r="C313" s="114">
        <v>1078406.8555999999</v>
      </c>
    </row>
    <row r="314" spans="1:3" x14ac:dyDescent="0.2">
      <c r="A314" s="14" t="s">
        <v>12</v>
      </c>
      <c r="B314" s="66">
        <v>78</v>
      </c>
      <c r="C314" s="114">
        <v>1165011.4449750001</v>
      </c>
    </row>
    <row r="315" spans="1:3" x14ac:dyDescent="0.2">
      <c r="A315" s="14" t="s">
        <v>14</v>
      </c>
      <c r="B315" s="66">
        <v>22</v>
      </c>
      <c r="C315" s="114">
        <v>312810.7855714286</v>
      </c>
    </row>
    <row r="316" spans="1:3" ht="15" x14ac:dyDescent="0.2">
      <c r="A316" s="15" t="s">
        <v>15</v>
      </c>
      <c r="B316" s="67">
        <v>237</v>
      </c>
      <c r="C316" s="114">
        <v>3354311.638830639</v>
      </c>
    </row>
    <row r="317" spans="1:3" x14ac:dyDescent="0.2">
      <c r="A317" s="14" t="s">
        <v>16</v>
      </c>
      <c r="B317" s="66">
        <v>307</v>
      </c>
      <c r="C317" s="114">
        <v>6375842.8475966845</v>
      </c>
    </row>
    <row r="318" spans="1:3" x14ac:dyDescent="0.2">
      <c r="A318" s="14" t="s">
        <v>17</v>
      </c>
      <c r="B318" s="66">
        <v>140</v>
      </c>
      <c r="C318" s="114">
        <v>1954612.5869041095</v>
      </c>
    </row>
    <row r="319" spans="1:3" x14ac:dyDescent="0.2">
      <c r="A319" s="14" t="s">
        <v>18</v>
      </c>
      <c r="B319" s="66">
        <v>225</v>
      </c>
      <c r="C319" s="114">
        <v>4676507.3490564534</v>
      </c>
    </row>
    <row r="320" spans="1:3" x14ac:dyDescent="0.2">
      <c r="A320" s="14" t="s">
        <v>19</v>
      </c>
      <c r="B320" s="66">
        <v>277</v>
      </c>
      <c r="C320" s="114">
        <v>3389732.4342901553</v>
      </c>
    </row>
    <row r="321" spans="1:3" x14ac:dyDescent="0.2">
      <c r="A321" s="14" t="s">
        <v>20</v>
      </c>
      <c r="B321" s="66">
        <v>196</v>
      </c>
      <c r="C321" s="114">
        <v>2269472.7354619047</v>
      </c>
    </row>
    <row r="322" spans="1:3" x14ac:dyDescent="0.2">
      <c r="A322" s="14" t="s">
        <v>21</v>
      </c>
      <c r="B322" s="66">
        <v>400</v>
      </c>
      <c r="C322" s="114">
        <v>6409141.1784615386</v>
      </c>
    </row>
    <row r="323" spans="1:3" x14ac:dyDescent="0.2">
      <c r="A323" s="14" t="s">
        <v>22</v>
      </c>
      <c r="B323" s="66">
        <v>123</v>
      </c>
      <c r="C323" s="114">
        <v>1881766.9485263161</v>
      </c>
    </row>
    <row r="324" spans="1:3" x14ac:dyDescent="0.2">
      <c r="A324" s="14" t="s">
        <v>23</v>
      </c>
      <c r="B324" s="66">
        <v>158</v>
      </c>
      <c r="C324" s="114">
        <v>2147626.0798144331</v>
      </c>
    </row>
    <row r="325" spans="1:3" x14ac:dyDescent="0.2">
      <c r="A325" s="14" t="s">
        <v>24</v>
      </c>
      <c r="B325" s="66">
        <v>179</v>
      </c>
      <c r="C325" s="114">
        <v>2037593.8768518516</v>
      </c>
    </row>
    <row r="326" spans="1:3" x14ac:dyDescent="0.2">
      <c r="A326" s="14" t="s">
        <v>25</v>
      </c>
      <c r="B326" s="66">
        <v>96</v>
      </c>
      <c r="C326" s="114">
        <v>1041239.5235614034</v>
      </c>
    </row>
    <row r="327" spans="1:3" x14ac:dyDescent="0.2">
      <c r="A327" s="14" t="s">
        <v>26</v>
      </c>
      <c r="B327" s="66">
        <v>311</v>
      </c>
      <c r="C327" s="114">
        <v>5082128.133306968</v>
      </c>
    </row>
    <row r="328" spans="1:3" x14ac:dyDescent="0.2">
      <c r="A328" s="14" t="s">
        <v>27</v>
      </c>
      <c r="B328" s="66">
        <v>130</v>
      </c>
      <c r="C328" s="114">
        <v>2368648.8796434109</v>
      </c>
    </row>
    <row r="329" spans="1:3" x14ac:dyDescent="0.2">
      <c r="A329" s="14" t="s">
        <v>29</v>
      </c>
      <c r="B329" s="66">
        <v>180</v>
      </c>
      <c r="C329" s="114">
        <v>2633262.370177215</v>
      </c>
    </row>
    <row r="330" spans="1:3" ht="15" x14ac:dyDescent="0.2">
      <c r="A330" s="15" t="s">
        <v>30</v>
      </c>
      <c r="B330" s="67">
        <v>4461</v>
      </c>
      <c r="C330" s="114">
        <v>69928603.365511313</v>
      </c>
    </row>
    <row r="331" spans="1:3" x14ac:dyDescent="0.2">
      <c r="A331" s="14" t="s">
        <v>32</v>
      </c>
      <c r="B331" s="66">
        <v>200</v>
      </c>
      <c r="C331" s="114">
        <v>2826164.3820869564</v>
      </c>
    </row>
    <row r="332" spans="1:3" x14ac:dyDescent="0.2">
      <c r="A332" s="14" t="s">
        <v>35</v>
      </c>
      <c r="B332" s="66">
        <v>264</v>
      </c>
      <c r="C332" s="114">
        <v>6034675.6030670647</v>
      </c>
    </row>
    <row r="333" spans="1:3" ht="15" x14ac:dyDescent="0.2">
      <c r="A333" s="15" t="s">
        <v>42</v>
      </c>
      <c r="B333" s="67">
        <v>464</v>
      </c>
      <c r="C333" s="114">
        <v>8860839.9851540215</v>
      </c>
    </row>
    <row r="334" spans="1:3" ht="25.5" x14ac:dyDescent="0.2">
      <c r="A334" s="14" t="s">
        <v>54</v>
      </c>
      <c r="B334" s="66">
        <v>260</v>
      </c>
      <c r="C334" s="114">
        <v>5083062.4004193367</v>
      </c>
    </row>
    <row r="335" spans="1:3" ht="15" x14ac:dyDescent="0.2">
      <c r="A335" s="15" t="s">
        <v>56</v>
      </c>
      <c r="B335" s="67">
        <v>260</v>
      </c>
      <c r="C335" s="114">
        <v>5083062.4004193367</v>
      </c>
    </row>
    <row r="336" spans="1:3" x14ac:dyDescent="0.2">
      <c r="A336" s="14" t="s">
        <v>57</v>
      </c>
      <c r="B336" s="66">
        <v>98</v>
      </c>
      <c r="C336" s="114">
        <v>2137758.1929032258</v>
      </c>
    </row>
    <row r="337" spans="1:3" ht="15" x14ac:dyDescent="0.2">
      <c r="A337" s="15" t="s">
        <v>59</v>
      </c>
      <c r="B337" s="67">
        <v>98</v>
      </c>
      <c r="C337" s="114">
        <v>2137758.1929032258</v>
      </c>
    </row>
    <row r="338" spans="1:3" ht="15" x14ac:dyDescent="0.2">
      <c r="A338" s="15" t="s">
        <v>1</v>
      </c>
      <c r="B338" s="67">
        <v>5283</v>
      </c>
      <c r="C338" s="114">
        <v>86010263.943987891</v>
      </c>
    </row>
    <row r="339" spans="1:3" ht="15" x14ac:dyDescent="0.2">
      <c r="A339" s="110" t="s">
        <v>157</v>
      </c>
      <c r="B339" s="110"/>
      <c r="C339" s="114"/>
    </row>
    <row r="340" spans="1:3" x14ac:dyDescent="0.2">
      <c r="A340" s="14" t="s">
        <v>49</v>
      </c>
      <c r="B340" s="66">
        <v>2782</v>
      </c>
      <c r="C340" s="114">
        <v>70255497.494830519</v>
      </c>
    </row>
    <row r="341" spans="1:3" ht="25.5" x14ac:dyDescent="0.2">
      <c r="A341" s="14" t="s">
        <v>54</v>
      </c>
      <c r="B341" s="66">
        <v>485</v>
      </c>
      <c r="C341" s="114">
        <v>10364724.043577474</v>
      </c>
    </row>
    <row r="342" spans="1:3" ht="15" x14ac:dyDescent="0.2">
      <c r="A342" s="15" t="s">
        <v>56</v>
      </c>
      <c r="B342" s="67">
        <v>3267</v>
      </c>
      <c r="C342" s="114">
        <v>80620221.538407996</v>
      </c>
    </row>
    <row r="343" spans="1:3" x14ac:dyDescent="0.2">
      <c r="A343" s="14" t="s">
        <v>3</v>
      </c>
      <c r="B343" s="66">
        <v>216</v>
      </c>
      <c r="C343" s="114">
        <v>6454460.9036101075</v>
      </c>
    </row>
    <row r="344" spans="1:3" x14ac:dyDescent="0.2">
      <c r="A344" s="14" t="s">
        <v>5</v>
      </c>
      <c r="B344" s="66">
        <v>70</v>
      </c>
      <c r="C344" s="114">
        <v>1313085.4213125</v>
      </c>
    </row>
    <row r="345" spans="1:3" x14ac:dyDescent="0.2">
      <c r="A345" s="14" t="s">
        <v>6</v>
      </c>
      <c r="B345" s="66">
        <v>48</v>
      </c>
      <c r="C345" s="114">
        <v>647540.94675000012</v>
      </c>
    </row>
    <row r="346" spans="1:3" x14ac:dyDescent="0.2">
      <c r="A346" s="14" t="s">
        <v>7</v>
      </c>
      <c r="B346" s="66">
        <v>106</v>
      </c>
      <c r="C346" s="114">
        <v>1983434.8185980394</v>
      </c>
    </row>
    <row r="347" spans="1:3" x14ac:dyDescent="0.2">
      <c r="A347" s="14" t="s">
        <v>16</v>
      </c>
      <c r="B347" s="66">
        <v>112</v>
      </c>
      <c r="C347" s="114">
        <v>2412207.1041713208</v>
      </c>
    </row>
    <row r="348" spans="1:3" x14ac:dyDescent="0.2">
      <c r="A348" s="14" t="s">
        <v>17</v>
      </c>
      <c r="B348" s="66">
        <v>135</v>
      </c>
      <c r="C348" s="114">
        <v>2196553.2910404406</v>
      </c>
    </row>
    <row r="349" spans="1:3" x14ac:dyDescent="0.2">
      <c r="A349" s="14" t="s">
        <v>18</v>
      </c>
      <c r="B349" s="66">
        <v>178</v>
      </c>
      <c r="C349" s="114">
        <v>4334251.3708093744</v>
      </c>
    </row>
    <row r="350" spans="1:3" x14ac:dyDescent="0.2">
      <c r="A350" s="14" t="s">
        <v>24</v>
      </c>
      <c r="B350" s="66">
        <v>56</v>
      </c>
      <c r="C350" s="114">
        <v>667802.5891620391</v>
      </c>
    </row>
    <row r="351" spans="1:3" x14ac:dyDescent="0.2">
      <c r="A351" s="14" t="s">
        <v>25</v>
      </c>
      <c r="B351" s="66">
        <v>52</v>
      </c>
      <c r="C351" s="114">
        <v>719881.14224553958</v>
      </c>
    </row>
    <row r="352" spans="1:3" x14ac:dyDescent="0.2">
      <c r="A352" s="14" t="s">
        <v>26</v>
      </c>
      <c r="B352" s="66">
        <v>153</v>
      </c>
      <c r="C352" s="114">
        <v>3049572.4448156264</v>
      </c>
    </row>
    <row r="353" spans="1:3" x14ac:dyDescent="0.2">
      <c r="A353" s="14" t="s">
        <v>27</v>
      </c>
      <c r="B353" s="66">
        <v>140</v>
      </c>
      <c r="C353" s="114">
        <v>1762206.9381795919</v>
      </c>
    </row>
    <row r="354" spans="1:3" x14ac:dyDescent="0.2">
      <c r="A354" s="14" t="s">
        <v>28</v>
      </c>
      <c r="B354" s="66">
        <v>204</v>
      </c>
      <c r="C354" s="114">
        <v>3733700.4527906291</v>
      </c>
    </row>
    <row r="355" spans="1:3" ht="15" x14ac:dyDescent="0.2">
      <c r="A355" s="15" t="s">
        <v>30</v>
      </c>
      <c r="B355" s="67">
        <v>1470</v>
      </c>
      <c r="C355" s="114">
        <v>29274697.423485212</v>
      </c>
    </row>
    <row r="356" spans="1:3" x14ac:dyDescent="0.2">
      <c r="A356" s="14" t="s">
        <v>32</v>
      </c>
      <c r="B356" s="66">
        <v>420</v>
      </c>
      <c r="C356" s="114">
        <v>13200418.562541489</v>
      </c>
    </row>
    <row r="357" spans="1:3" x14ac:dyDescent="0.2">
      <c r="A357" s="14" t="s">
        <v>36</v>
      </c>
      <c r="B357" s="66">
        <v>718</v>
      </c>
      <c r="C357" s="114">
        <v>21422054.678993575</v>
      </c>
    </row>
    <row r="358" spans="1:3" ht="15" x14ac:dyDescent="0.2">
      <c r="A358" s="15" t="s">
        <v>42</v>
      </c>
      <c r="B358" s="67">
        <v>1138</v>
      </c>
      <c r="C358" s="114">
        <v>34622473.241535068</v>
      </c>
    </row>
    <row r="359" spans="1:3" ht="15" x14ac:dyDescent="0.2">
      <c r="A359" s="15" t="s">
        <v>1</v>
      </c>
      <c r="B359" s="67">
        <v>5875</v>
      </c>
      <c r="C359" s="114">
        <v>144517392.20342827</v>
      </c>
    </row>
    <row r="360" spans="1:3" ht="15" x14ac:dyDescent="0.2">
      <c r="A360" s="110" t="s">
        <v>152</v>
      </c>
      <c r="B360" s="110"/>
      <c r="C360" s="114"/>
    </row>
    <row r="361" spans="1:3" x14ac:dyDescent="0.2">
      <c r="A361" s="14" t="s">
        <v>55</v>
      </c>
      <c r="B361" s="66">
        <v>640</v>
      </c>
      <c r="C361" s="114">
        <v>27658425.356201723</v>
      </c>
    </row>
    <row r="362" spans="1:3" ht="25.5" x14ac:dyDescent="0.2">
      <c r="A362" s="14" t="s">
        <v>54</v>
      </c>
      <c r="B362" s="66">
        <v>275</v>
      </c>
      <c r="C362" s="114">
        <v>12506305.98343876</v>
      </c>
    </row>
    <row r="363" spans="1:3" ht="15" x14ac:dyDescent="0.2">
      <c r="A363" s="15" t="s">
        <v>56</v>
      </c>
      <c r="B363" s="67">
        <v>915</v>
      </c>
      <c r="C363" s="114">
        <v>40164731.339640483</v>
      </c>
    </row>
    <row r="364" spans="1:3" x14ac:dyDescent="0.2">
      <c r="A364" s="14" t="s">
        <v>35</v>
      </c>
      <c r="B364" s="66">
        <v>132</v>
      </c>
      <c r="C364" s="114">
        <v>4499373.1461599208</v>
      </c>
    </row>
    <row r="365" spans="1:3" ht="15" x14ac:dyDescent="0.2">
      <c r="A365" s="15" t="s">
        <v>42</v>
      </c>
      <c r="B365" s="67">
        <v>132</v>
      </c>
      <c r="C365" s="114">
        <v>4499373.1461599208</v>
      </c>
    </row>
    <row r="366" spans="1:3" x14ac:dyDescent="0.2">
      <c r="A366" s="14" t="s">
        <v>58</v>
      </c>
      <c r="B366" s="66">
        <v>24</v>
      </c>
      <c r="C366" s="114">
        <v>731570.16000000015</v>
      </c>
    </row>
    <row r="367" spans="1:3" ht="15" x14ac:dyDescent="0.2">
      <c r="A367" s="15" t="s">
        <v>59</v>
      </c>
      <c r="B367" s="67">
        <v>24</v>
      </c>
      <c r="C367" s="114">
        <v>731570.16000000015</v>
      </c>
    </row>
    <row r="368" spans="1:3" ht="15" x14ac:dyDescent="0.2">
      <c r="A368" s="15" t="s">
        <v>1</v>
      </c>
      <c r="B368" s="67">
        <v>1071</v>
      </c>
      <c r="C368" s="114">
        <v>45395674.645800397</v>
      </c>
    </row>
    <row r="369" spans="1:3" ht="15" x14ac:dyDescent="0.2">
      <c r="A369" s="110" t="s">
        <v>241</v>
      </c>
      <c r="B369" s="110"/>
      <c r="C369" s="114"/>
    </row>
    <row r="370" spans="1:3" x14ac:dyDescent="0.2">
      <c r="A370" s="14" t="s">
        <v>49</v>
      </c>
      <c r="B370" s="66">
        <v>715</v>
      </c>
      <c r="C370" s="114">
        <v>23469321.062211491</v>
      </c>
    </row>
    <row r="371" spans="1:3" x14ac:dyDescent="0.2">
      <c r="A371" s="14" t="s">
        <v>55</v>
      </c>
      <c r="B371" s="66">
        <v>180</v>
      </c>
      <c r="C371" s="114">
        <v>5116433.7026418429</v>
      </c>
    </row>
    <row r="372" spans="1:3" ht="15" x14ac:dyDescent="0.2">
      <c r="A372" s="15" t="s">
        <v>56</v>
      </c>
      <c r="B372" s="67">
        <v>895</v>
      </c>
      <c r="C372" s="114">
        <v>28585754.764853336</v>
      </c>
    </row>
    <row r="373" spans="1:3" ht="15" x14ac:dyDescent="0.2">
      <c r="A373" s="15" t="s">
        <v>1</v>
      </c>
      <c r="B373" s="67">
        <v>895</v>
      </c>
      <c r="C373" s="114">
        <v>28585754.764853336</v>
      </c>
    </row>
    <row r="374" spans="1:3" ht="15" x14ac:dyDescent="0.2">
      <c r="A374" s="110" t="s">
        <v>242</v>
      </c>
      <c r="B374" s="110"/>
      <c r="C374" s="114"/>
    </row>
    <row r="375" spans="1:3" x14ac:dyDescent="0.2">
      <c r="A375" s="14" t="s">
        <v>32</v>
      </c>
      <c r="B375" s="66">
        <v>500</v>
      </c>
      <c r="C375" s="114">
        <v>9832470.959999999</v>
      </c>
    </row>
    <row r="376" spans="1:3" x14ac:dyDescent="0.2">
      <c r="A376" s="14" t="s">
        <v>36</v>
      </c>
      <c r="B376" s="66">
        <v>894</v>
      </c>
      <c r="C376" s="114">
        <v>23165325.198956251</v>
      </c>
    </row>
    <row r="377" spans="1:3" x14ac:dyDescent="0.2">
      <c r="A377" s="14" t="s">
        <v>41</v>
      </c>
      <c r="B377" s="66">
        <v>6894</v>
      </c>
      <c r="C377" s="114">
        <v>328637825.79523003</v>
      </c>
    </row>
    <row r="378" spans="1:3" ht="15" x14ac:dyDescent="0.2">
      <c r="A378" s="15" t="s">
        <v>42</v>
      </c>
      <c r="B378" s="67">
        <v>8288</v>
      </c>
      <c r="C378" s="114">
        <v>361635621.95418626</v>
      </c>
    </row>
    <row r="379" spans="1:3" x14ac:dyDescent="0.2">
      <c r="A379" s="14" t="s">
        <v>55</v>
      </c>
      <c r="B379" s="66">
        <v>1090</v>
      </c>
      <c r="C379" s="114">
        <v>26091683.014180496</v>
      </c>
    </row>
    <row r="380" spans="1:3" ht="15" x14ac:dyDescent="0.2">
      <c r="A380" s="15" t="s">
        <v>56</v>
      </c>
      <c r="B380" s="67">
        <v>1090</v>
      </c>
      <c r="C380" s="114">
        <v>26091683.014180496</v>
      </c>
    </row>
    <row r="381" spans="1:3" x14ac:dyDescent="0.2">
      <c r="A381" s="14" t="s">
        <v>57</v>
      </c>
      <c r="B381" s="66">
        <v>26</v>
      </c>
      <c r="C381" s="114">
        <v>659561.78060624888</v>
      </c>
    </row>
    <row r="382" spans="1:3" ht="15" x14ac:dyDescent="0.2">
      <c r="A382" s="15" t="s">
        <v>59</v>
      </c>
      <c r="B382" s="67">
        <v>26</v>
      </c>
      <c r="C382" s="114">
        <v>659561.78060624888</v>
      </c>
    </row>
    <row r="383" spans="1:3" ht="15" x14ac:dyDescent="0.2">
      <c r="A383" s="15" t="s">
        <v>1</v>
      </c>
      <c r="B383" s="67">
        <v>9404</v>
      </c>
      <c r="C383" s="114">
        <v>388386866.74897301</v>
      </c>
    </row>
    <row r="384" spans="1:3" ht="15" x14ac:dyDescent="0.2">
      <c r="A384" s="110" t="s">
        <v>243</v>
      </c>
      <c r="B384" s="110"/>
      <c r="C384" s="114"/>
    </row>
    <row r="385" spans="1:3" x14ac:dyDescent="0.2">
      <c r="A385" s="14" t="s">
        <v>53</v>
      </c>
      <c r="B385" s="66">
        <v>100</v>
      </c>
      <c r="C385" s="114">
        <v>15889466.120000001</v>
      </c>
    </row>
    <row r="386" spans="1:3" ht="15" x14ac:dyDescent="0.2">
      <c r="A386" s="15" t="s">
        <v>56</v>
      </c>
      <c r="B386" s="67">
        <v>100</v>
      </c>
      <c r="C386" s="114">
        <v>15889466.120000001</v>
      </c>
    </row>
    <row r="387" spans="1:3" x14ac:dyDescent="0.2">
      <c r="A387" s="14" t="s">
        <v>65</v>
      </c>
      <c r="B387" s="66">
        <v>325</v>
      </c>
      <c r="C387" s="114">
        <v>35011274.557095788</v>
      </c>
    </row>
    <row r="388" spans="1:3" ht="15" x14ac:dyDescent="0.2">
      <c r="A388" s="15" t="s">
        <v>73</v>
      </c>
      <c r="B388" s="67">
        <v>325</v>
      </c>
      <c r="C388" s="114">
        <v>35011274.557095788</v>
      </c>
    </row>
    <row r="389" spans="1:3" ht="15" x14ac:dyDescent="0.2">
      <c r="A389" s="15" t="s">
        <v>1</v>
      </c>
      <c r="B389" s="67">
        <v>425</v>
      </c>
      <c r="C389" s="114">
        <v>50900740.677095786</v>
      </c>
    </row>
    <row r="390" spans="1:3" ht="15" x14ac:dyDescent="0.2">
      <c r="A390" s="110" t="s">
        <v>93</v>
      </c>
      <c r="B390" s="110"/>
      <c r="C390" s="114"/>
    </row>
    <row r="391" spans="1:3" x14ac:dyDescent="0.2">
      <c r="A391" s="14" t="s">
        <v>32</v>
      </c>
      <c r="B391" s="66">
        <v>478</v>
      </c>
      <c r="C391" s="114">
        <v>15556021.165548384</v>
      </c>
    </row>
    <row r="392" spans="1:3" ht="15" x14ac:dyDescent="0.2">
      <c r="A392" s="15" t="s">
        <v>42</v>
      </c>
      <c r="B392" s="67">
        <v>478</v>
      </c>
      <c r="C392" s="114">
        <v>15556021.165548384</v>
      </c>
    </row>
    <row r="393" spans="1:3" x14ac:dyDescent="0.2">
      <c r="A393" s="14" t="s">
        <v>51</v>
      </c>
      <c r="B393" s="66">
        <v>300</v>
      </c>
      <c r="C393" s="114">
        <v>10720446.448315289</v>
      </c>
    </row>
    <row r="394" spans="1:3" ht="15" x14ac:dyDescent="0.2">
      <c r="A394" s="15" t="s">
        <v>56</v>
      </c>
      <c r="B394" s="67">
        <v>300</v>
      </c>
      <c r="C394" s="114">
        <v>10720446.448315289</v>
      </c>
    </row>
    <row r="395" spans="1:3" ht="15" x14ac:dyDescent="0.2">
      <c r="A395" s="15" t="s">
        <v>1</v>
      </c>
      <c r="B395" s="67">
        <v>778</v>
      </c>
      <c r="C395" s="114">
        <v>26276467.613863673</v>
      </c>
    </row>
    <row r="396" spans="1:3" ht="15" x14ac:dyDescent="0.2">
      <c r="A396" s="110" t="s">
        <v>94</v>
      </c>
      <c r="B396" s="110"/>
      <c r="C396" s="114"/>
    </row>
    <row r="397" spans="1:3" x14ac:dyDescent="0.2">
      <c r="A397" s="14" t="s">
        <v>32</v>
      </c>
      <c r="B397" s="66">
        <v>478</v>
      </c>
      <c r="C397" s="114">
        <v>26008799.274193548</v>
      </c>
    </row>
    <row r="398" spans="1:3" x14ac:dyDescent="0.2">
      <c r="A398" s="14" t="s">
        <v>41</v>
      </c>
      <c r="B398" s="66">
        <v>549</v>
      </c>
      <c r="C398" s="114">
        <v>31652974.547052916</v>
      </c>
    </row>
    <row r="399" spans="1:3" ht="15" x14ac:dyDescent="0.2">
      <c r="A399" s="15" t="s">
        <v>42</v>
      </c>
      <c r="B399" s="67">
        <v>1027</v>
      </c>
      <c r="C399" s="114">
        <v>57661773.82124646</v>
      </c>
    </row>
    <row r="400" spans="1:3" x14ac:dyDescent="0.2">
      <c r="A400" s="14" t="s">
        <v>46</v>
      </c>
      <c r="B400" s="66">
        <v>404</v>
      </c>
      <c r="C400" s="114">
        <v>14594720.732103404</v>
      </c>
    </row>
    <row r="401" spans="1:3" x14ac:dyDescent="0.2">
      <c r="A401" s="14" t="s">
        <v>51</v>
      </c>
      <c r="B401" s="66">
        <v>333</v>
      </c>
      <c r="C401" s="114">
        <v>12992281.763998104</v>
      </c>
    </row>
    <row r="402" spans="1:3" ht="15" x14ac:dyDescent="0.2">
      <c r="A402" s="15" t="s">
        <v>56</v>
      </c>
      <c r="B402" s="67">
        <v>737</v>
      </c>
      <c r="C402" s="114">
        <v>27587002.496101506</v>
      </c>
    </row>
    <row r="403" spans="1:3" x14ac:dyDescent="0.2">
      <c r="A403" s="14" t="s">
        <v>57</v>
      </c>
      <c r="B403" s="66">
        <v>20</v>
      </c>
      <c r="C403" s="114">
        <v>952121.28426666663</v>
      </c>
    </row>
    <row r="404" spans="1:3" ht="15" x14ac:dyDescent="0.2">
      <c r="A404" s="15" t="s">
        <v>59</v>
      </c>
      <c r="B404" s="67">
        <v>20</v>
      </c>
      <c r="C404" s="114">
        <v>952121.28426666663</v>
      </c>
    </row>
    <row r="405" spans="1:3" ht="15" x14ac:dyDescent="0.2">
      <c r="A405" s="15" t="s">
        <v>1</v>
      </c>
      <c r="B405" s="67">
        <v>1784</v>
      </c>
      <c r="C405" s="114">
        <v>86200897.601614639</v>
      </c>
    </row>
    <row r="406" spans="1:3" ht="15" x14ac:dyDescent="0.2">
      <c r="A406" s="110" t="s">
        <v>95</v>
      </c>
      <c r="B406" s="110"/>
      <c r="C406" s="114"/>
    </row>
    <row r="407" spans="1:3" x14ac:dyDescent="0.2">
      <c r="A407" s="14" t="s">
        <v>31</v>
      </c>
      <c r="B407" s="66">
        <v>416</v>
      </c>
      <c r="C407" s="114">
        <v>6518180.6346830763</v>
      </c>
    </row>
    <row r="408" spans="1:3" x14ac:dyDescent="0.2">
      <c r="A408" s="14" t="s">
        <v>36</v>
      </c>
      <c r="B408" s="66">
        <v>402</v>
      </c>
      <c r="C408" s="114">
        <v>13639901.766784003</v>
      </c>
    </row>
    <row r="409" spans="1:3" ht="15" x14ac:dyDescent="0.2">
      <c r="A409" s="15" t="s">
        <v>42</v>
      </c>
      <c r="B409" s="67">
        <v>818</v>
      </c>
      <c r="C409" s="114">
        <v>20158082.401467077</v>
      </c>
    </row>
    <row r="410" spans="1:3" x14ac:dyDescent="0.2">
      <c r="A410" s="14" t="s">
        <v>46</v>
      </c>
      <c r="B410" s="66">
        <v>601</v>
      </c>
      <c r="C410" s="114">
        <v>17585281.154730629</v>
      </c>
    </row>
    <row r="411" spans="1:3" x14ac:dyDescent="0.2">
      <c r="A411" s="14" t="s">
        <v>51</v>
      </c>
      <c r="B411" s="66">
        <v>775</v>
      </c>
      <c r="C411" s="114">
        <v>21449880.857781649</v>
      </c>
    </row>
    <row r="412" spans="1:3" ht="25.5" x14ac:dyDescent="0.2">
      <c r="A412" s="14" t="s">
        <v>54</v>
      </c>
      <c r="B412" s="66">
        <v>580</v>
      </c>
      <c r="C412" s="114">
        <v>13638113.098941874</v>
      </c>
    </row>
    <row r="413" spans="1:3" ht="15" x14ac:dyDescent="0.2">
      <c r="A413" s="15" t="s">
        <v>56</v>
      </c>
      <c r="B413" s="67">
        <v>1956</v>
      </c>
      <c r="C413" s="114">
        <v>52673275.111454159</v>
      </c>
    </row>
    <row r="414" spans="1:3" x14ac:dyDescent="0.2">
      <c r="A414" s="14" t="s">
        <v>57</v>
      </c>
      <c r="B414" s="66">
        <v>10</v>
      </c>
      <c r="C414" s="114">
        <v>317341.45994736836</v>
      </c>
    </row>
    <row r="415" spans="1:3" ht="15" x14ac:dyDescent="0.2">
      <c r="A415" s="15" t="s">
        <v>59</v>
      </c>
      <c r="B415" s="67">
        <v>10</v>
      </c>
      <c r="C415" s="114">
        <v>317341.45994736836</v>
      </c>
    </row>
    <row r="416" spans="1:3" ht="15" x14ac:dyDescent="0.2">
      <c r="A416" s="15" t="s">
        <v>1</v>
      </c>
      <c r="B416" s="67">
        <v>2784</v>
      </c>
      <c r="C416" s="114">
        <v>73148698.972868606</v>
      </c>
    </row>
    <row r="417" spans="1:3" ht="15" x14ac:dyDescent="0.2">
      <c r="A417" s="110" t="s">
        <v>244</v>
      </c>
      <c r="B417" s="110"/>
      <c r="C417" s="114"/>
    </row>
    <row r="418" spans="1:3" x14ac:dyDescent="0.2">
      <c r="A418" s="14" t="s">
        <v>55</v>
      </c>
      <c r="B418" s="66">
        <v>1080</v>
      </c>
      <c r="C418" s="114">
        <v>51148810.806785852</v>
      </c>
    </row>
    <row r="419" spans="1:3" ht="15" x14ac:dyDescent="0.2">
      <c r="A419" s="15" t="s">
        <v>56</v>
      </c>
      <c r="B419" s="67">
        <v>1080</v>
      </c>
      <c r="C419" s="114">
        <v>51148810.806785852</v>
      </c>
    </row>
    <row r="420" spans="1:3" x14ac:dyDescent="0.2">
      <c r="A420" s="14" t="s">
        <v>60</v>
      </c>
      <c r="B420" s="66">
        <v>92</v>
      </c>
      <c r="C420" s="114">
        <v>10418746.642338462</v>
      </c>
    </row>
    <row r="421" spans="1:3" ht="15" x14ac:dyDescent="0.2">
      <c r="A421" s="15" t="s">
        <v>73</v>
      </c>
      <c r="B421" s="67">
        <v>92</v>
      </c>
      <c r="C421" s="114">
        <v>10418746.642338462</v>
      </c>
    </row>
    <row r="422" spans="1:3" ht="15" x14ac:dyDescent="0.2">
      <c r="A422" s="15" t="s">
        <v>1</v>
      </c>
      <c r="B422" s="67">
        <v>1172</v>
      </c>
      <c r="C422" s="114">
        <v>61567557.449124314</v>
      </c>
    </row>
    <row r="423" spans="1:3" ht="15" x14ac:dyDescent="0.2">
      <c r="A423" s="110" t="s">
        <v>97</v>
      </c>
      <c r="B423" s="110"/>
      <c r="C423" s="114"/>
    </row>
    <row r="424" spans="1:3" x14ac:dyDescent="0.2">
      <c r="A424" s="14" t="s">
        <v>2</v>
      </c>
      <c r="B424" s="66">
        <v>510</v>
      </c>
      <c r="C424" s="114">
        <v>7284797.2067354089</v>
      </c>
    </row>
    <row r="425" spans="1:3" x14ac:dyDescent="0.2">
      <c r="A425" s="14" t="s">
        <v>3</v>
      </c>
      <c r="B425" s="66">
        <v>701</v>
      </c>
      <c r="C425" s="114">
        <v>15371291.622605709</v>
      </c>
    </row>
    <row r="426" spans="1:3" x14ac:dyDescent="0.2">
      <c r="A426" s="14" t="s">
        <v>4</v>
      </c>
      <c r="B426" s="66">
        <v>809</v>
      </c>
      <c r="C426" s="114">
        <v>16670258.614726948</v>
      </c>
    </row>
    <row r="427" spans="1:3" x14ac:dyDescent="0.2">
      <c r="A427" s="14" t="s">
        <v>5</v>
      </c>
      <c r="B427" s="66">
        <v>1418</v>
      </c>
      <c r="C427" s="114">
        <v>27720532.566592272</v>
      </c>
    </row>
    <row r="428" spans="1:3" x14ac:dyDescent="0.2">
      <c r="A428" s="14" t="s">
        <v>6</v>
      </c>
      <c r="B428" s="66">
        <v>752</v>
      </c>
      <c r="C428" s="114">
        <v>11932027.269683827</v>
      </c>
    </row>
    <row r="429" spans="1:3" x14ac:dyDescent="0.2">
      <c r="A429" s="14" t="s">
        <v>7</v>
      </c>
      <c r="B429" s="66">
        <v>687</v>
      </c>
      <c r="C429" s="114">
        <v>11947535.361625854</v>
      </c>
    </row>
    <row r="430" spans="1:3" x14ac:dyDescent="0.2">
      <c r="A430" s="14" t="s">
        <v>8</v>
      </c>
      <c r="B430" s="66">
        <v>900</v>
      </c>
      <c r="C430" s="114">
        <v>13061128.061921526</v>
      </c>
    </row>
    <row r="431" spans="1:3" x14ac:dyDescent="0.2">
      <c r="A431" s="14" t="s">
        <v>10</v>
      </c>
      <c r="B431" s="66">
        <v>255</v>
      </c>
      <c r="C431" s="114">
        <v>3723703.7966978541</v>
      </c>
    </row>
    <row r="432" spans="1:3" x14ac:dyDescent="0.2">
      <c r="A432" s="14" t="s">
        <v>11</v>
      </c>
      <c r="B432" s="66">
        <v>298</v>
      </c>
      <c r="C432" s="114">
        <v>4876584.1803724142</v>
      </c>
    </row>
    <row r="433" spans="1:3" x14ac:dyDescent="0.2">
      <c r="A433" s="14" t="s">
        <v>12</v>
      </c>
      <c r="B433" s="66">
        <v>440</v>
      </c>
      <c r="C433" s="114">
        <v>6431460.0396173103</v>
      </c>
    </row>
    <row r="434" spans="1:3" x14ac:dyDescent="0.2">
      <c r="A434" s="14" t="s">
        <v>13</v>
      </c>
      <c r="B434" s="66">
        <v>259</v>
      </c>
      <c r="C434" s="114">
        <v>3902215.0093882363</v>
      </c>
    </row>
    <row r="435" spans="1:3" x14ac:dyDescent="0.2">
      <c r="A435" s="14" t="s">
        <v>14</v>
      </c>
      <c r="B435" s="66">
        <v>211</v>
      </c>
      <c r="C435" s="114">
        <v>3067289.8007878787</v>
      </c>
    </row>
    <row r="436" spans="1:3" ht="15" x14ac:dyDescent="0.2">
      <c r="A436" s="15" t="s">
        <v>15</v>
      </c>
      <c r="B436" s="67">
        <v>1463</v>
      </c>
      <c r="C436" s="114">
        <v>22001252.826863695</v>
      </c>
    </row>
    <row r="437" spans="1:3" x14ac:dyDescent="0.2">
      <c r="A437" s="14" t="s">
        <v>16</v>
      </c>
      <c r="B437" s="66">
        <v>1172</v>
      </c>
      <c r="C437" s="114">
        <v>38034143.215790212</v>
      </c>
    </row>
    <row r="438" spans="1:3" x14ac:dyDescent="0.2">
      <c r="A438" s="14" t="s">
        <v>17</v>
      </c>
      <c r="B438" s="66">
        <v>517</v>
      </c>
      <c r="C438" s="114">
        <v>7931527.0922858659</v>
      </c>
    </row>
    <row r="439" spans="1:3" x14ac:dyDescent="0.2">
      <c r="A439" s="14" t="s">
        <v>18</v>
      </c>
      <c r="B439" s="66">
        <v>680</v>
      </c>
      <c r="C439" s="114">
        <v>11412091.089833602</v>
      </c>
    </row>
    <row r="440" spans="1:3" x14ac:dyDescent="0.2">
      <c r="A440" s="14" t="s">
        <v>19</v>
      </c>
      <c r="B440" s="66">
        <v>439</v>
      </c>
      <c r="C440" s="114">
        <v>7708793.3249538457</v>
      </c>
    </row>
    <row r="441" spans="1:3" x14ac:dyDescent="0.2">
      <c r="A441" s="14" t="s">
        <v>20</v>
      </c>
      <c r="B441" s="66">
        <v>558</v>
      </c>
      <c r="C441" s="114">
        <v>7875370.2840911653</v>
      </c>
    </row>
    <row r="442" spans="1:3" x14ac:dyDescent="0.2">
      <c r="A442" s="14" t="s">
        <v>21</v>
      </c>
      <c r="B442" s="66">
        <v>704</v>
      </c>
      <c r="C442" s="114">
        <v>10869566.176696355</v>
      </c>
    </row>
    <row r="443" spans="1:3" x14ac:dyDescent="0.2">
      <c r="A443" s="14" t="s">
        <v>22</v>
      </c>
      <c r="B443" s="66">
        <v>386</v>
      </c>
      <c r="C443" s="114">
        <v>6503938.102587007</v>
      </c>
    </row>
    <row r="444" spans="1:3" x14ac:dyDescent="0.2">
      <c r="A444" s="14" t="s">
        <v>23</v>
      </c>
      <c r="B444" s="66">
        <v>1024</v>
      </c>
      <c r="C444" s="114">
        <v>21573698.061813049</v>
      </c>
    </row>
    <row r="445" spans="1:3" x14ac:dyDescent="0.2">
      <c r="A445" s="14" t="s">
        <v>24</v>
      </c>
      <c r="B445" s="66">
        <v>871</v>
      </c>
      <c r="C445" s="114">
        <v>12664828.151252575</v>
      </c>
    </row>
    <row r="446" spans="1:3" x14ac:dyDescent="0.2">
      <c r="A446" s="14" t="s">
        <v>25</v>
      </c>
      <c r="B446" s="66">
        <v>750</v>
      </c>
      <c r="C446" s="114">
        <v>10851961.372830331</v>
      </c>
    </row>
    <row r="447" spans="1:3" x14ac:dyDescent="0.2">
      <c r="A447" s="14" t="s">
        <v>26</v>
      </c>
      <c r="B447" s="66">
        <v>1497</v>
      </c>
      <c r="C447" s="114">
        <v>40592243.673643112</v>
      </c>
    </row>
    <row r="448" spans="1:3" x14ac:dyDescent="0.2">
      <c r="A448" s="14" t="s">
        <v>27</v>
      </c>
      <c r="B448" s="66">
        <v>635</v>
      </c>
      <c r="C448" s="114">
        <v>9379453.0716059506</v>
      </c>
    </row>
    <row r="449" spans="1:3" x14ac:dyDescent="0.2">
      <c r="A449" s="14" t="s">
        <v>28</v>
      </c>
      <c r="B449" s="66">
        <v>1347</v>
      </c>
      <c r="C449" s="114">
        <v>21372701.35977396</v>
      </c>
    </row>
    <row r="450" spans="1:3" x14ac:dyDescent="0.2">
      <c r="A450" s="14" t="s">
        <v>29</v>
      </c>
      <c r="B450" s="66">
        <v>405</v>
      </c>
      <c r="C450" s="114">
        <v>5226775.3253317932</v>
      </c>
    </row>
    <row r="451" spans="1:3" ht="15" x14ac:dyDescent="0.2">
      <c r="A451" s="15" t="s">
        <v>30</v>
      </c>
      <c r="B451" s="67">
        <v>18225</v>
      </c>
      <c r="C451" s="114">
        <v>337985913.83324409</v>
      </c>
    </row>
    <row r="452" spans="1:3" x14ac:dyDescent="0.2">
      <c r="A452" s="14" t="s">
        <v>36</v>
      </c>
      <c r="B452" s="66">
        <v>1146</v>
      </c>
      <c r="C452" s="114">
        <v>26255205.111305177</v>
      </c>
    </row>
    <row r="453" spans="1:3" x14ac:dyDescent="0.2">
      <c r="A453" s="14" t="s">
        <v>37</v>
      </c>
      <c r="B453" s="66">
        <v>482</v>
      </c>
      <c r="C453" s="114">
        <v>9826301.1354567576</v>
      </c>
    </row>
    <row r="454" spans="1:3" x14ac:dyDescent="0.2">
      <c r="A454" s="14" t="s">
        <v>41</v>
      </c>
      <c r="B454" s="66">
        <v>388</v>
      </c>
      <c r="C454" s="114">
        <v>6185278.856566635</v>
      </c>
    </row>
    <row r="455" spans="1:3" ht="15" x14ac:dyDescent="0.2">
      <c r="A455" s="15" t="s">
        <v>42</v>
      </c>
      <c r="B455" s="67">
        <v>2016</v>
      </c>
      <c r="C455" s="114">
        <v>42266785.103328571</v>
      </c>
    </row>
    <row r="456" spans="1:3" x14ac:dyDescent="0.2">
      <c r="A456" s="14" t="s">
        <v>43</v>
      </c>
      <c r="B456" s="66">
        <v>230</v>
      </c>
      <c r="C456" s="114">
        <v>4128394.7357090903</v>
      </c>
    </row>
    <row r="457" spans="1:3" x14ac:dyDescent="0.2">
      <c r="A457" s="14" t="s">
        <v>46</v>
      </c>
      <c r="B457" s="66">
        <v>2309</v>
      </c>
      <c r="C457" s="114">
        <v>142365813.48433393</v>
      </c>
    </row>
    <row r="458" spans="1:3" x14ac:dyDescent="0.2">
      <c r="A458" s="14" t="s">
        <v>49</v>
      </c>
      <c r="B458" s="66">
        <v>250</v>
      </c>
      <c r="C458" s="114">
        <v>4680241.2102698032</v>
      </c>
    </row>
    <row r="459" spans="1:3" ht="15" x14ac:dyDescent="0.2">
      <c r="A459" s="15" t="s">
        <v>56</v>
      </c>
      <c r="B459" s="67">
        <v>2789</v>
      </c>
      <c r="C459" s="114">
        <v>151174449.43031284</v>
      </c>
    </row>
    <row r="460" spans="1:3" x14ac:dyDescent="0.2">
      <c r="A460" s="14" t="s">
        <v>57</v>
      </c>
      <c r="B460" s="66">
        <v>83</v>
      </c>
      <c r="C460" s="114">
        <v>1836641.5486501949</v>
      </c>
    </row>
    <row r="461" spans="1:3" x14ac:dyDescent="0.2">
      <c r="A461" s="14" t="s">
        <v>58</v>
      </c>
      <c r="B461" s="66">
        <v>46</v>
      </c>
      <c r="C461" s="114">
        <v>662291.82710769225</v>
      </c>
    </row>
    <row r="462" spans="1:3" ht="15" x14ac:dyDescent="0.2">
      <c r="A462" s="15" t="s">
        <v>59</v>
      </c>
      <c r="B462" s="67">
        <v>129</v>
      </c>
      <c r="C462" s="114">
        <v>2498933.375757887</v>
      </c>
    </row>
    <row r="463" spans="1:3" ht="15" x14ac:dyDescent="0.2">
      <c r="A463" s="15" t="s">
        <v>1</v>
      </c>
      <c r="B463" s="67">
        <v>23159</v>
      </c>
      <c r="C463" s="114">
        <v>533926081.74264342</v>
      </c>
    </row>
    <row r="464" spans="1:3" ht="15" x14ac:dyDescent="0.2">
      <c r="A464" s="110" t="s">
        <v>174</v>
      </c>
      <c r="B464" s="110"/>
      <c r="C464" s="114"/>
    </row>
    <row r="465" spans="1:3" x14ac:dyDescent="0.2">
      <c r="A465" s="14" t="s">
        <v>55</v>
      </c>
      <c r="B465" s="66">
        <v>1106</v>
      </c>
      <c r="C465" s="114">
        <v>28629157.858449962</v>
      </c>
    </row>
    <row r="466" spans="1:3" ht="25.5" x14ac:dyDescent="0.2">
      <c r="A466" s="14" t="s">
        <v>54</v>
      </c>
      <c r="B466" s="66">
        <v>530</v>
      </c>
      <c r="C466" s="114">
        <v>18225858.850281976</v>
      </c>
    </row>
    <row r="467" spans="1:3" ht="15" x14ac:dyDescent="0.2">
      <c r="A467" s="15" t="s">
        <v>56</v>
      </c>
      <c r="B467" s="67">
        <v>1636</v>
      </c>
      <c r="C467" s="114">
        <v>46855016.708731934</v>
      </c>
    </row>
    <row r="468" spans="1:3" x14ac:dyDescent="0.2">
      <c r="A468" s="14" t="s">
        <v>41</v>
      </c>
      <c r="B468" s="66">
        <v>705</v>
      </c>
      <c r="C468" s="114">
        <v>24984325.800000001</v>
      </c>
    </row>
    <row r="469" spans="1:3" ht="15" x14ac:dyDescent="0.2">
      <c r="A469" s="15" t="s">
        <v>42</v>
      </c>
      <c r="B469" s="67">
        <v>705</v>
      </c>
      <c r="C469" s="114">
        <v>24984325.800000001</v>
      </c>
    </row>
    <row r="470" spans="1:3" ht="15" x14ac:dyDescent="0.2">
      <c r="A470" s="15" t="s">
        <v>1</v>
      </c>
      <c r="B470" s="67">
        <v>2341</v>
      </c>
      <c r="C470" s="114">
        <v>71839342.508731931</v>
      </c>
    </row>
    <row r="471" spans="1:3" ht="15" x14ac:dyDescent="0.2">
      <c r="A471" s="110" t="s">
        <v>245</v>
      </c>
      <c r="B471" s="110"/>
      <c r="C471" s="114"/>
    </row>
    <row r="472" spans="1:3" x14ac:dyDescent="0.2">
      <c r="A472" s="14" t="s">
        <v>49</v>
      </c>
      <c r="B472" s="66">
        <v>828</v>
      </c>
      <c r="C472" s="114">
        <v>10456392.242971433</v>
      </c>
    </row>
    <row r="473" spans="1:3" ht="15" x14ac:dyDescent="0.2">
      <c r="A473" s="15" t="s">
        <v>56</v>
      </c>
      <c r="B473" s="67">
        <v>828</v>
      </c>
      <c r="C473" s="114">
        <v>10456392.242971433</v>
      </c>
    </row>
    <row r="474" spans="1:3" ht="15" x14ac:dyDescent="0.2">
      <c r="A474" s="15" t="s">
        <v>1</v>
      </c>
      <c r="B474" s="67">
        <v>828</v>
      </c>
      <c r="C474" s="114">
        <v>10456392.242971433</v>
      </c>
    </row>
    <row r="475" spans="1:3" ht="15" x14ac:dyDescent="0.2">
      <c r="A475" s="110" t="s">
        <v>246</v>
      </c>
      <c r="B475" s="110"/>
      <c r="C475" s="114"/>
    </row>
    <row r="476" spans="1:3" x14ac:dyDescent="0.2">
      <c r="A476" s="14" t="s">
        <v>49</v>
      </c>
      <c r="B476" s="66">
        <v>250</v>
      </c>
      <c r="C476" s="114">
        <v>17408033.948434256</v>
      </c>
    </row>
    <row r="477" spans="1:3" ht="15" x14ac:dyDescent="0.2">
      <c r="A477" s="15" t="s">
        <v>56</v>
      </c>
      <c r="B477" s="67">
        <v>250</v>
      </c>
      <c r="C477" s="114">
        <v>17408033.948434256</v>
      </c>
    </row>
    <row r="478" spans="1:3" ht="15" x14ac:dyDescent="0.2">
      <c r="A478" s="15" t="s">
        <v>1</v>
      </c>
      <c r="B478" s="67">
        <v>250</v>
      </c>
      <c r="C478" s="114">
        <v>17408033.948434256</v>
      </c>
    </row>
    <row r="479" spans="1:3" ht="15" x14ac:dyDescent="0.2">
      <c r="A479" s="110" t="s">
        <v>247</v>
      </c>
      <c r="B479" s="110"/>
      <c r="C479" s="114"/>
    </row>
    <row r="480" spans="1:3" ht="25.5" x14ac:dyDescent="0.2">
      <c r="A480" s="14" t="s">
        <v>54</v>
      </c>
      <c r="B480" s="66">
        <v>535</v>
      </c>
      <c r="C480" s="114">
        <v>13237244.269331807</v>
      </c>
    </row>
    <row r="481" spans="1:3" x14ac:dyDescent="0.2">
      <c r="A481" s="14" t="s">
        <v>55</v>
      </c>
      <c r="B481" s="66">
        <v>1175</v>
      </c>
      <c r="C481" s="114">
        <v>30863592.642309416</v>
      </c>
    </row>
    <row r="482" spans="1:3" ht="15" x14ac:dyDescent="0.2">
      <c r="A482" s="15" t="s">
        <v>56</v>
      </c>
      <c r="B482" s="67">
        <v>1710</v>
      </c>
      <c r="C482" s="114">
        <v>44100836.911641225</v>
      </c>
    </row>
    <row r="483" spans="1:3" ht="15" x14ac:dyDescent="0.2">
      <c r="A483" s="15" t="s">
        <v>1</v>
      </c>
      <c r="B483" s="67">
        <v>1710</v>
      </c>
      <c r="C483" s="114">
        <v>44100836.911641225</v>
      </c>
    </row>
    <row r="489" spans="1:3" x14ac:dyDescent="0.2">
      <c r="A489" s="68"/>
    </row>
  </sheetData>
  <autoFilter ref="A2:C483"/>
  <mergeCells count="41">
    <mergeCell ref="A91:B91"/>
    <mergeCell ref="A1:B1"/>
    <mergeCell ref="A3:B3"/>
    <mergeCell ref="A7:B7"/>
    <mergeCell ref="A11:B11"/>
    <mergeCell ref="A16:B16"/>
    <mergeCell ref="A25:B25"/>
    <mergeCell ref="A34:B34"/>
    <mergeCell ref="A39:B39"/>
    <mergeCell ref="A43:B43"/>
    <mergeCell ref="A73:B73"/>
    <mergeCell ref="A77:B77"/>
    <mergeCell ref="A260:B260"/>
    <mergeCell ref="A113:B113"/>
    <mergeCell ref="A130:B130"/>
    <mergeCell ref="A141:B141"/>
    <mergeCell ref="A145:B145"/>
    <mergeCell ref="A154:B154"/>
    <mergeCell ref="A163:B163"/>
    <mergeCell ref="A195:B195"/>
    <mergeCell ref="A227:B227"/>
    <mergeCell ref="A236:B236"/>
    <mergeCell ref="A241:B241"/>
    <mergeCell ref="A247:B247"/>
    <mergeCell ref="A417:B417"/>
    <mergeCell ref="A269:B269"/>
    <mergeCell ref="A279:B279"/>
    <mergeCell ref="A304:B304"/>
    <mergeCell ref="A339:B339"/>
    <mergeCell ref="A360:B360"/>
    <mergeCell ref="A369:B369"/>
    <mergeCell ref="A374:B374"/>
    <mergeCell ref="A384:B384"/>
    <mergeCell ref="A390:B390"/>
    <mergeCell ref="A396:B396"/>
    <mergeCell ref="A406:B406"/>
    <mergeCell ref="A423:B423"/>
    <mergeCell ref="A464:B464"/>
    <mergeCell ref="A471:B471"/>
    <mergeCell ref="A475:B475"/>
    <mergeCell ref="A479:B479"/>
  </mergeCells>
  <pageMargins left="0.25" right="0.25" top="0.32" bottom="0.27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4"/>
  <sheetViews>
    <sheetView topLeftCell="A520" zoomScaleNormal="100" workbookViewId="0">
      <selection activeCell="A2" sqref="A2:C543"/>
    </sheetView>
  </sheetViews>
  <sheetFormatPr defaultRowHeight="12.75" x14ac:dyDescent="0.2"/>
  <cols>
    <col min="1" max="1" width="75.85546875" customWidth="1"/>
    <col min="2" max="2" width="19.140625" style="64" customWidth="1"/>
    <col min="3" max="3" width="19" style="7" customWidth="1"/>
    <col min="4" max="4" width="9.140625" customWidth="1"/>
    <col min="5" max="5" width="14.140625" customWidth="1"/>
    <col min="257" max="257" width="78.140625" customWidth="1"/>
    <col min="258" max="258" width="19.140625" customWidth="1"/>
    <col min="259" max="259" width="19" customWidth="1"/>
    <col min="260" max="260" width="9.140625" customWidth="1"/>
    <col min="261" max="261" width="14.140625" customWidth="1"/>
    <col min="513" max="513" width="78.140625" customWidth="1"/>
    <col min="514" max="514" width="19.140625" customWidth="1"/>
    <col min="515" max="515" width="19" customWidth="1"/>
    <col min="516" max="516" width="9.140625" customWidth="1"/>
    <col min="517" max="517" width="14.140625" customWidth="1"/>
    <col min="769" max="769" width="78.140625" customWidth="1"/>
    <col min="770" max="770" width="19.140625" customWidth="1"/>
    <col min="771" max="771" width="19" customWidth="1"/>
    <col min="772" max="772" width="9.140625" customWidth="1"/>
    <col min="773" max="773" width="14.140625" customWidth="1"/>
    <col min="1025" max="1025" width="78.140625" customWidth="1"/>
    <col min="1026" max="1026" width="19.140625" customWidth="1"/>
    <col min="1027" max="1027" width="19" customWidth="1"/>
    <col min="1028" max="1028" width="9.140625" customWidth="1"/>
    <col min="1029" max="1029" width="14.140625" customWidth="1"/>
    <col min="1281" max="1281" width="78.140625" customWidth="1"/>
    <col min="1282" max="1282" width="19.140625" customWidth="1"/>
    <col min="1283" max="1283" width="19" customWidth="1"/>
    <col min="1284" max="1284" width="9.140625" customWidth="1"/>
    <col min="1285" max="1285" width="14.140625" customWidth="1"/>
    <col min="1537" max="1537" width="78.140625" customWidth="1"/>
    <col min="1538" max="1538" width="19.140625" customWidth="1"/>
    <col min="1539" max="1539" width="19" customWidth="1"/>
    <col min="1540" max="1540" width="9.140625" customWidth="1"/>
    <col min="1541" max="1541" width="14.140625" customWidth="1"/>
    <col min="1793" max="1793" width="78.140625" customWidth="1"/>
    <col min="1794" max="1794" width="19.140625" customWidth="1"/>
    <col min="1795" max="1795" width="19" customWidth="1"/>
    <col min="1796" max="1796" width="9.140625" customWidth="1"/>
    <col min="1797" max="1797" width="14.140625" customWidth="1"/>
    <col min="2049" max="2049" width="78.140625" customWidth="1"/>
    <col min="2050" max="2050" width="19.140625" customWidth="1"/>
    <col min="2051" max="2051" width="19" customWidth="1"/>
    <col min="2052" max="2052" width="9.140625" customWidth="1"/>
    <col min="2053" max="2053" width="14.140625" customWidth="1"/>
    <col min="2305" max="2305" width="78.140625" customWidth="1"/>
    <col min="2306" max="2306" width="19.140625" customWidth="1"/>
    <col min="2307" max="2307" width="19" customWidth="1"/>
    <col min="2308" max="2308" width="9.140625" customWidth="1"/>
    <col min="2309" max="2309" width="14.140625" customWidth="1"/>
    <col min="2561" max="2561" width="78.140625" customWidth="1"/>
    <col min="2562" max="2562" width="19.140625" customWidth="1"/>
    <col min="2563" max="2563" width="19" customWidth="1"/>
    <col min="2564" max="2564" width="9.140625" customWidth="1"/>
    <col min="2565" max="2565" width="14.140625" customWidth="1"/>
    <col min="2817" max="2817" width="78.140625" customWidth="1"/>
    <col min="2818" max="2818" width="19.140625" customWidth="1"/>
    <col min="2819" max="2819" width="19" customWidth="1"/>
    <col min="2820" max="2820" width="9.140625" customWidth="1"/>
    <col min="2821" max="2821" width="14.140625" customWidth="1"/>
    <col min="3073" max="3073" width="78.140625" customWidth="1"/>
    <col min="3074" max="3074" width="19.140625" customWidth="1"/>
    <col min="3075" max="3075" width="19" customWidth="1"/>
    <col min="3076" max="3076" width="9.140625" customWidth="1"/>
    <col min="3077" max="3077" width="14.140625" customWidth="1"/>
    <col min="3329" max="3329" width="78.140625" customWidth="1"/>
    <col min="3330" max="3330" width="19.140625" customWidth="1"/>
    <col min="3331" max="3331" width="19" customWidth="1"/>
    <col min="3332" max="3332" width="9.140625" customWidth="1"/>
    <col min="3333" max="3333" width="14.140625" customWidth="1"/>
    <col min="3585" max="3585" width="78.140625" customWidth="1"/>
    <col min="3586" max="3586" width="19.140625" customWidth="1"/>
    <col min="3587" max="3587" width="19" customWidth="1"/>
    <col min="3588" max="3588" width="9.140625" customWidth="1"/>
    <col min="3589" max="3589" width="14.140625" customWidth="1"/>
    <col min="3841" max="3841" width="78.140625" customWidth="1"/>
    <col min="3842" max="3842" width="19.140625" customWidth="1"/>
    <col min="3843" max="3843" width="19" customWidth="1"/>
    <col min="3844" max="3844" width="9.140625" customWidth="1"/>
    <col min="3845" max="3845" width="14.140625" customWidth="1"/>
    <col min="4097" max="4097" width="78.140625" customWidth="1"/>
    <col min="4098" max="4098" width="19.140625" customWidth="1"/>
    <col min="4099" max="4099" width="19" customWidth="1"/>
    <col min="4100" max="4100" width="9.140625" customWidth="1"/>
    <col min="4101" max="4101" width="14.140625" customWidth="1"/>
    <col min="4353" max="4353" width="78.140625" customWidth="1"/>
    <col min="4354" max="4354" width="19.140625" customWidth="1"/>
    <col min="4355" max="4355" width="19" customWidth="1"/>
    <col min="4356" max="4356" width="9.140625" customWidth="1"/>
    <col min="4357" max="4357" width="14.140625" customWidth="1"/>
    <col min="4609" max="4609" width="78.140625" customWidth="1"/>
    <col min="4610" max="4610" width="19.140625" customWidth="1"/>
    <col min="4611" max="4611" width="19" customWidth="1"/>
    <col min="4612" max="4612" width="9.140625" customWidth="1"/>
    <col min="4613" max="4613" width="14.140625" customWidth="1"/>
    <col min="4865" max="4865" width="78.140625" customWidth="1"/>
    <col min="4866" max="4866" width="19.140625" customWidth="1"/>
    <col min="4867" max="4867" width="19" customWidth="1"/>
    <col min="4868" max="4868" width="9.140625" customWidth="1"/>
    <col min="4869" max="4869" width="14.140625" customWidth="1"/>
    <col min="5121" max="5121" width="78.140625" customWidth="1"/>
    <col min="5122" max="5122" width="19.140625" customWidth="1"/>
    <col min="5123" max="5123" width="19" customWidth="1"/>
    <col min="5124" max="5124" width="9.140625" customWidth="1"/>
    <col min="5125" max="5125" width="14.140625" customWidth="1"/>
    <col min="5377" max="5377" width="78.140625" customWidth="1"/>
    <col min="5378" max="5378" width="19.140625" customWidth="1"/>
    <col min="5379" max="5379" width="19" customWidth="1"/>
    <col min="5380" max="5380" width="9.140625" customWidth="1"/>
    <col min="5381" max="5381" width="14.140625" customWidth="1"/>
    <col min="5633" max="5633" width="78.140625" customWidth="1"/>
    <col min="5634" max="5634" width="19.140625" customWidth="1"/>
    <col min="5635" max="5635" width="19" customWidth="1"/>
    <col min="5636" max="5636" width="9.140625" customWidth="1"/>
    <col min="5637" max="5637" width="14.140625" customWidth="1"/>
    <col min="5889" max="5889" width="78.140625" customWidth="1"/>
    <col min="5890" max="5890" width="19.140625" customWidth="1"/>
    <col min="5891" max="5891" width="19" customWidth="1"/>
    <col min="5892" max="5892" width="9.140625" customWidth="1"/>
    <col min="5893" max="5893" width="14.140625" customWidth="1"/>
    <col min="6145" max="6145" width="78.140625" customWidth="1"/>
    <col min="6146" max="6146" width="19.140625" customWidth="1"/>
    <col min="6147" max="6147" width="19" customWidth="1"/>
    <col min="6148" max="6148" width="9.140625" customWidth="1"/>
    <col min="6149" max="6149" width="14.140625" customWidth="1"/>
    <col min="6401" max="6401" width="78.140625" customWidth="1"/>
    <col min="6402" max="6402" width="19.140625" customWidth="1"/>
    <col min="6403" max="6403" width="19" customWidth="1"/>
    <col min="6404" max="6404" width="9.140625" customWidth="1"/>
    <col min="6405" max="6405" width="14.140625" customWidth="1"/>
    <col min="6657" max="6657" width="78.140625" customWidth="1"/>
    <col min="6658" max="6658" width="19.140625" customWidth="1"/>
    <col min="6659" max="6659" width="19" customWidth="1"/>
    <col min="6660" max="6660" width="9.140625" customWidth="1"/>
    <col min="6661" max="6661" width="14.140625" customWidth="1"/>
    <col min="6913" max="6913" width="78.140625" customWidth="1"/>
    <col min="6914" max="6914" width="19.140625" customWidth="1"/>
    <col min="6915" max="6915" width="19" customWidth="1"/>
    <col min="6916" max="6916" width="9.140625" customWidth="1"/>
    <col min="6917" max="6917" width="14.140625" customWidth="1"/>
    <col min="7169" max="7169" width="78.140625" customWidth="1"/>
    <col min="7170" max="7170" width="19.140625" customWidth="1"/>
    <col min="7171" max="7171" width="19" customWidth="1"/>
    <col min="7172" max="7172" width="9.140625" customWidth="1"/>
    <col min="7173" max="7173" width="14.140625" customWidth="1"/>
    <col min="7425" max="7425" width="78.140625" customWidth="1"/>
    <col min="7426" max="7426" width="19.140625" customWidth="1"/>
    <col min="7427" max="7427" width="19" customWidth="1"/>
    <col min="7428" max="7428" width="9.140625" customWidth="1"/>
    <col min="7429" max="7429" width="14.140625" customWidth="1"/>
    <col min="7681" max="7681" width="78.140625" customWidth="1"/>
    <col min="7682" max="7682" width="19.140625" customWidth="1"/>
    <col min="7683" max="7683" width="19" customWidth="1"/>
    <col min="7684" max="7684" width="9.140625" customWidth="1"/>
    <col min="7685" max="7685" width="14.140625" customWidth="1"/>
    <col min="7937" max="7937" width="78.140625" customWidth="1"/>
    <col min="7938" max="7938" width="19.140625" customWidth="1"/>
    <col min="7939" max="7939" width="19" customWidth="1"/>
    <col min="7940" max="7940" width="9.140625" customWidth="1"/>
    <col min="7941" max="7941" width="14.140625" customWidth="1"/>
    <col min="8193" max="8193" width="78.140625" customWidth="1"/>
    <col min="8194" max="8194" width="19.140625" customWidth="1"/>
    <col min="8195" max="8195" width="19" customWidth="1"/>
    <col min="8196" max="8196" width="9.140625" customWidth="1"/>
    <col min="8197" max="8197" width="14.140625" customWidth="1"/>
    <col min="8449" max="8449" width="78.140625" customWidth="1"/>
    <col min="8450" max="8450" width="19.140625" customWidth="1"/>
    <col min="8451" max="8451" width="19" customWidth="1"/>
    <col min="8452" max="8452" width="9.140625" customWidth="1"/>
    <col min="8453" max="8453" width="14.140625" customWidth="1"/>
    <col min="8705" max="8705" width="78.140625" customWidth="1"/>
    <col min="8706" max="8706" width="19.140625" customWidth="1"/>
    <col min="8707" max="8707" width="19" customWidth="1"/>
    <col min="8708" max="8708" width="9.140625" customWidth="1"/>
    <col min="8709" max="8709" width="14.140625" customWidth="1"/>
    <col min="8961" max="8961" width="78.140625" customWidth="1"/>
    <col min="8962" max="8962" width="19.140625" customWidth="1"/>
    <col min="8963" max="8963" width="19" customWidth="1"/>
    <col min="8964" max="8964" width="9.140625" customWidth="1"/>
    <col min="8965" max="8965" width="14.140625" customWidth="1"/>
    <col min="9217" max="9217" width="78.140625" customWidth="1"/>
    <col min="9218" max="9218" width="19.140625" customWidth="1"/>
    <col min="9219" max="9219" width="19" customWidth="1"/>
    <col min="9220" max="9220" width="9.140625" customWidth="1"/>
    <col min="9221" max="9221" width="14.140625" customWidth="1"/>
    <col min="9473" max="9473" width="78.140625" customWidth="1"/>
    <col min="9474" max="9474" width="19.140625" customWidth="1"/>
    <col min="9475" max="9475" width="19" customWidth="1"/>
    <col min="9476" max="9476" width="9.140625" customWidth="1"/>
    <col min="9477" max="9477" width="14.140625" customWidth="1"/>
    <col min="9729" max="9729" width="78.140625" customWidth="1"/>
    <col min="9730" max="9730" width="19.140625" customWidth="1"/>
    <col min="9731" max="9731" width="19" customWidth="1"/>
    <col min="9732" max="9732" width="9.140625" customWidth="1"/>
    <col min="9733" max="9733" width="14.140625" customWidth="1"/>
    <col min="9985" max="9985" width="78.140625" customWidth="1"/>
    <col min="9986" max="9986" width="19.140625" customWidth="1"/>
    <col min="9987" max="9987" width="19" customWidth="1"/>
    <col min="9988" max="9988" width="9.140625" customWidth="1"/>
    <col min="9989" max="9989" width="14.140625" customWidth="1"/>
    <col min="10241" max="10241" width="78.140625" customWidth="1"/>
    <col min="10242" max="10242" width="19.140625" customWidth="1"/>
    <col min="10243" max="10243" width="19" customWidth="1"/>
    <col min="10244" max="10244" width="9.140625" customWidth="1"/>
    <col min="10245" max="10245" width="14.140625" customWidth="1"/>
    <col min="10497" max="10497" width="78.140625" customWidth="1"/>
    <col min="10498" max="10498" width="19.140625" customWidth="1"/>
    <col min="10499" max="10499" width="19" customWidth="1"/>
    <col min="10500" max="10500" width="9.140625" customWidth="1"/>
    <col min="10501" max="10501" width="14.140625" customWidth="1"/>
    <col min="10753" max="10753" width="78.140625" customWidth="1"/>
    <col min="10754" max="10754" width="19.140625" customWidth="1"/>
    <col min="10755" max="10755" width="19" customWidth="1"/>
    <col min="10756" max="10756" width="9.140625" customWidth="1"/>
    <col min="10757" max="10757" width="14.140625" customWidth="1"/>
    <col min="11009" max="11009" width="78.140625" customWidth="1"/>
    <col min="11010" max="11010" width="19.140625" customWidth="1"/>
    <col min="11011" max="11011" width="19" customWidth="1"/>
    <col min="11012" max="11012" width="9.140625" customWidth="1"/>
    <col min="11013" max="11013" width="14.140625" customWidth="1"/>
    <col min="11265" max="11265" width="78.140625" customWidth="1"/>
    <col min="11266" max="11266" width="19.140625" customWidth="1"/>
    <col min="11267" max="11267" width="19" customWidth="1"/>
    <col min="11268" max="11268" width="9.140625" customWidth="1"/>
    <col min="11269" max="11269" width="14.140625" customWidth="1"/>
    <col min="11521" max="11521" width="78.140625" customWidth="1"/>
    <col min="11522" max="11522" width="19.140625" customWidth="1"/>
    <col min="11523" max="11523" width="19" customWidth="1"/>
    <col min="11524" max="11524" width="9.140625" customWidth="1"/>
    <col min="11525" max="11525" width="14.140625" customWidth="1"/>
    <col min="11777" max="11777" width="78.140625" customWidth="1"/>
    <col min="11778" max="11778" width="19.140625" customWidth="1"/>
    <col min="11779" max="11779" width="19" customWidth="1"/>
    <col min="11780" max="11780" width="9.140625" customWidth="1"/>
    <col min="11781" max="11781" width="14.140625" customWidth="1"/>
    <col min="12033" max="12033" width="78.140625" customWidth="1"/>
    <col min="12034" max="12034" width="19.140625" customWidth="1"/>
    <col min="12035" max="12035" width="19" customWidth="1"/>
    <col min="12036" max="12036" width="9.140625" customWidth="1"/>
    <col min="12037" max="12037" width="14.140625" customWidth="1"/>
    <col min="12289" max="12289" width="78.140625" customWidth="1"/>
    <col min="12290" max="12290" width="19.140625" customWidth="1"/>
    <col min="12291" max="12291" width="19" customWidth="1"/>
    <col min="12292" max="12292" width="9.140625" customWidth="1"/>
    <col min="12293" max="12293" width="14.140625" customWidth="1"/>
    <col min="12545" max="12545" width="78.140625" customWidth="1"/>
    <col min="12546" max="12546" width="19.140625" customWidth="1"/>
    <col min="12547" max="12547" width="19" customWidth="1"/>
    <col min="12548" max="12548" width="9.140625" customWidth="1"/>
    <col min="12549" max="12549" width="14.140625" customWidth="1"/>
    <col min="12801" max="12801" width="78.140625" customWidth="1"/>
    <col min="12802" max="12802" width="19.140625" customWidth="1"/>
    <col min="12803" max="12803" width="19" customWidth="1"/>
    <col min="12804" max="12804" width="9.140625" customWidth="1"/>
    <col min="12805" max="12805" width="14.140625" customWidth="1"/>
    <col min="13057" max="13057" width="78.140625" customWidth="1"/>
    <col min="13058" max="13058" width="19.140625" customWidth="1"/>
    <col min="13059" max="13059" width="19" customWidth="1"/>
    <col min="13060" max="13060" width="9.140625" customWidth="1"/>
    <col min="13061" max="13061" width="14.140625" customWidth="1"/>
    <col min="13313" max="13313" width="78.140625" customWidth="1"/>
    <col min="13314" max="13314" width="19.140625" customWidth="1"/>
    <col min="13315" max="13315" width="19" customWidth="1"/>
    <col min="13316" max="13316" width="9.140625" customWidth="1"/>
    <col min="13317" max="13317" width="14.140625" customWidth="1"/>
    <col min="13569" max="13569" width="78.140625" customWidth="1"/>
    <col min="13570" max="13570" width="19.140625" customWidth="1"/>
    <col min="13571" max="13571" width="19" customWidth="1"/>
    <col min="13572" max="13572" width="9.140625" customWidth="1"/>
    <col min="13573" max="13573" width="14.140625" customWidth="1"/>
    <col min="13825" max="13825" width="78.140625" customWidth="1"/>
    <col min="13826" max="13826" width="19.140625" customWidth="1"/>
    <col min="13827" max="13827" width="19" customWidth="1"/>
    <col min="13828" max="13828" width="9.140625" customWidth="1"/>
    <col min="13829" max="13829" width="14.140625" customWidth="1"/>
    <col min="14081" max="14081" width="78.140625" customWidth="1"/>
    <col min="14082" max="14082" width="19.140625" customWidth="1"/>
    <col min="14083" max="14083" width="19" customWidth="1"/>
    <col min="14084" max="14084" width="9.140625" customWidth="1"/>
    <col min="14085" max="14085" width="14.140625" customWidth="1"/>
    <col min="14337" max="14337" width="78.140625" customWidth="1"/>
    <col min="14338" max="14338" width="19.140625" customWidth="1"/>
    <col min="14339" max="14339" width="19" customWidth="1"/>
    <col min="14340" max="14340" width="9.140625" customWidth="1"/>
    <col min="14341" max="14341" width="14.140625" customWidth="1"/>
    <col min="14593" max="14593" width="78.140625" customWidth="1"/>
    <col min="14594" max="14594" width="19.140625" customWidth="1"/>
    <col min="14595" max="14595" width="19" customWidth="1"/>
    <col min="14596" max="14596" width="9.140625" customWidth="1"/>
    <col min="14597" max="14597" width="14.140625" customWidth="1"/>
    <col min="14849" max="14849" width="78.140625" customWidth="1"/>
    <col min="14850" max="14850" width="19.140625" customWidth="1"/>
    <col min="14851" max="14851" width="19" customWidth="1"/>
    <col min="14852" max="14852" width="9.140625" customWidth="1"/>
    <col min="14853" max="14853" width="14.140625" customWidth="1"/>
    <col min="15105" max="15105" width="78.140625" customWidth="1"/>
    <col min="15106" max="15106" width="19.140625" customWidth="1"/>
    <col min="15107" max="15107" width="19" customWidth="1"/>
    <col min="15108" max="15108" width="9.140625" customWidth="1"/>
    <col min="15109" max="15109" width="14.140625" customWidth="1"/>
    <col min="15361" max="15361" width="78.140625" customWidth="1"/>
    <col min="15362" max="15362" width="19.140625" customWidth="1"/>
    <col min="15363" max="15363" width="19" customWidth="1"/>
    <col min="15364" max="15364" width="9.140625" customWidth="1"/>
    <col min="15365" max="15365" width="14.140625" customWidth="1"/>
    <col min="15617" max="15617" width="78.140625" customWidth="1"/>
    <col min="15618" max="15618" width="19.140625" customWidth="1"/>
    <col min="15619" max="15619" width="19" customWidth="1"/>
    <col min="15620" max="15620" width="9.140625" customWidth="1"/>
    <col min="15621" max="15621" width="14.140625" customWidth="1"/>
    <col min="15873" max="15873" width="78.140625" customWidth="1"/>
    <col min="15874" max="15874" width="19.140625" customWidth="1"/>
    <col min="15875" max="15875" width="19" customWidth="1"/>
    <col min="15876" max="15876" width="9.140625" customWidth="1"/>
    <col min="15877" max="15877" width="14.140625" customWidth="1"/>
    <col min="16129" max="16129" width="78.140625" customWidth="1"/>
    <col min="16130" max="16130" width="19.140625" customWidth="1"/>
    <col min="16131" max="16131" width="19" customWidth="1"/>
    <col min="16132" max="16132" width="9.140625" customWidth="1"/>
    <col min="16133" max="16133" width="14.140625" customWidth="1"/>
  </cols>
  <sheetData>
    <row r="1" spans="1:3" ht="21.75" customHeight="1" x14ac:dyDescent="0.2">
      <c r="A1" s="93" t="s">
        <v>248</v>
      </c>
      <c r="B1" s="93"/>
    </row>
    <row r="2" spans="1:3" ht="42.75" customHeight="1" x14ac:dyDescent="0.2">
      <c r="A2" s="62" t="s">
        <v>107</v>
      </c>
      <c r="B2" s="63" t="s">
        <v>249</v>
      </c>
      <c r="C2" s="113" t="s">
        <v>105</v>
      </c>
    </row>
    <row r="3" spans="1:3" ht="35.25" customHeight="1" x14ac:dyDescent="0.2">
      <c r="A3" s="110" t="s">
        <v>250</v>
      </c>
      <c r="B3" s="110"/>
      <c r="C3" s="114"/>
    </row>
    <row r="4" spans="1:3" ht="25.5" x14ac:dyDescent="0.2">
      <c r="A4" s="14" t="s">
        <v>251</v>
      </c>
      <c r="B4" s="70">
        <v>10</v>
      </c>
      <c r="C4" s="114">
        <v>62471.200000000004</v>
      </c>
    </row>
    <row r="5" spans="1:3" x14ac:dyDescent="0.2">
      <c r="A5" s="15" t="s">
        <v>56</v>
      </c>
      <c r="B5" s="71">
        <v>10</v>
      </c>
      <c r="C5" s="114">
        <v>62471.200000000004</v>
      </c>
    </row>
    <row r="6" spans="1:3" ht="25.5" x14ac:dyDescent="0.2">
      <c r="A6" s="14" t="s">
        <v>252</v>
      </c>
      <c r="B6" s="70">
        <v>8640</v>
      </c>
      <c r="C6" s="114">
        <v>53975116.79999999</v>
      </c>
    </row>
    <row r="7" spans="1:3" x14ac:dyDescent="0.2">
      <c r="A7" s="14" t="s">
        <v>253</v>
      </c>
      <c r="B7" s="70">
        <v>10920</v>
      </c>
      <c r="C7" s="114">
        <v>68218550.400000006</v>
      </c>
    </row>
    <row r="8" spans="1:3" x14ac:dyDescent="0.2">
      <c r="A8" s="14" t="s">
        <v>254</v>
      </c>
      <c r="B8" s="70">
        <v>11579</v>
      </c>
      <c r="C8" s="114">
        <v>72335402.479999989</v>
      </c>
    </row>
    <row r="9" spans="1:3" x14ac:dyDescent="0.2">
      <c r="A9" s="15" t="s">
        <v>73</v>
      </c>
      <c r="B9" s="71">
        <v>31139</v>
      </c>
      <c r="C9" s="114">
        <v>194529069.67999998</v>
      </c>
    </row>
    <row r="10" spans="1:3" ht="15.75" customHeight="1" x14ac:dyDescent="0.2">
      <c r="A10" s="15" t="s">
        <v>1</v>
      </c>
      <c r="B10" s="71">
        <v>31149</v>
      </c>
      <c r="C10" s="114">
        <v>194591540.87999997</v>
      </c>
    </row>
    <row r="11" spans="1:3" ht="30.75" customHeight="1" x14ac:dyDescent="0.2">
      <c r="A11" s="110" t="s">
        <v>255</v>
      </c>
      <c r="B11" s="110"/>
      <c r="C11" s="114"/>
    </row>
    <row r="12" spans="1:3" ht="25.5" x14ac:dyDescent="0.2">
      <c r="A12" s="14" t="s">
        <v>256</v>
      </c>
      <c r="B12" s="70">
        <v>100</v>
      </c>
      <c r="C12" s="114">
        <v>581175</v>
      </c>
    </row>
    <row r="13" spans="1:3" ht="38.25" x14ac:dyDescent="0.2">
      <c r="A13" s="14" t="s">
        <v>257</v>
      </c>
      <c r="B13" s="70">
        <v>300</v>
      </c>
      <c r="C13" s="114">
        <v>1743525</v>
      </c>
    </row>
    <row r="14" spans="1:3" x14ac:dyDescent="0.2">
      <c r="A14" s="15" t="s">
        <v>42</v>
      </c>
      <c r="B14" s="71">
        <v>400</v>
      </c>
      <c r="C14" s="114">
        <v>2324700</v>
      </c>
    </row>
    <row r="15" spans="1:3" ht="51" x14ac:dyDescent="0.2">
      <c r="A15" s="14" t="s">
        <v>258</v>
      </c>
      <c r="B15" s="70">
        <v>100</v>
      </c>
      <c r="C15" s="114">
        <v>581175</v>
      </c>
    </row>
    <row r="16" spans="1:3" ht="25.5" x14ac:dyDescent="0.2">
      <c r="A16" s="14" t="s">
        <v>251</v>
      </c>
      <c r="B16" s="70">
        <v>1600</v>
      </c>
      <c r="C16" s="114">
        <v>9298800</v>
      </c>
    </row>
    <row r="17" spans="1:3" x14ac:dyDescent="0.2">
      <c r="A17" s="15" t="s">
        <v>56</v>
      </c>
      <c r="B17" s="71">
        <v>1700</v>
      </c>
      <c r="C17" s="114">
        <v>9879975</v>
      </c>
    </row>
    <row r="18" spans="1:3" ht="15.75" customHeight="1" x14ac:dyDescent="0.2">
      <c r="A18" s="15" t="s">
        <v>1</v>
      </c>
      <c r="B18" s="71">
        <v>2100</v>
      </c>
      <c r="C18" s="114">
        <v>12204675</v>
      </c>
    </row>
    <row r="19" spans="1:3" ht="29.25" customHeight="1" x14ac:dyDescent="0.2">
      <c r="A19" s="110" t="s">
        <v>259</v>
      </c>
      <c r="B19" s="110"/>
      <c r="C19" s="114"/>
    </row>
    <row r="20" spans="1:3" x14ac:dyDescent="0.2">
      <c r="A20" s="14" t="s">
        <v>253</v>
      </c>
      <c r="B20" s="70">
        <v>2340</v>
      </c>
      <c r="C20" s="114">
        <v>13970665.800000001</v>
      </c>
    </row>
    <row r="21" spans="1:3" x14ac:dyDescent="0.2">
      <c r="A21" s="15" t="s">
        <v>73</v>
      </c>
      <c r="B21" s="71">
        <v>2340</v>
      </c>
      <c r="C21" s="114">
        <v>13970665.800000001</v>
      </c>
    </row>
    <row r="22" spans="1:3" x14ac:dyDescent="0.2">
      <c r="A22" s="15" t="s">
        <v>1</v>
      </c>
      <c r="B22" s="71">
        <v>2340</v>
      </c>
      <c r="C22" s="114">
        <v>13970665.800000001</v>
      </c>
    </row>
    <row r="23" spans="1:3" ht="27" customHeight="1" x14ac:dyDescent="0.2">
      <c r="A23" s="110" t="s">
        <v>260</v>
      </c>
      <c r="B23" s="110"/>
      <c r="C23" s="114"/>
    </row>
    <row r="24" spans="1:3" ht="51" x14ac:dyDescent="0.2">
      <c r="A24" s="14" t="s">
        <v>258</v>
      </c>
      <c r="B24" s="70">
        <v>15</v>
      </c>
      <c r="C24" s="114">
        <v>434220.74999999994</v>
      </c>
    </row>
    <row r="25" spans="1:3" x14ac:dyDescent="0.2">
      <c r="A25" s="15" t="s">
        <v>56</v>
      </c>
      <c r="B25" s="71">
        <v>15</v>
      </c>
      <c r="C25" s="114">
        <v>434220.74999999994</v>
      </c>
    </row>
    <row r="26" spans="1:3" x14ac:dyDescent="0.2">
      <c r="A26" s="15" t="s">
        <v>1</v>
      </c>
      <c r="B26" s="71">
        <v>15</v>
      </c>
      <c r="C26" s="114">
        <v>434220.74999999994</v>
      </c>
    </row>
    <row r="27" spans="1:3" ht="15" x14ac:dyDescent="0.2">
      <c r="A27" s="110" t="s">
        <v>261</v>
      </c>
      <c r="B27" s="110"/>
      <c r="C27" s="114"/>
    </row>
    <row r="28" spans="1:3" ht="25.5" x14ac:dyDescent="0.2">
      <c r="A28" s="14" t="s">
        <v>252</v>
      </c>
      <c r="B28" s="70">
        <v>1300</v>
      </c>
      <c r="C28" s="114">
        <v>8337121.0000000009</v>
      </c>
    </row>
    <row r="29" spans="1:3" x14ac:dyDescent="0.2">
      <c r="A29" s="14" t="s">
        <v>254</v>
      </c>
      <c r="B29" s="70">
        <v>53289</v>
      </c>
      <c r="C29" s="114">
        <v>341751416.13000005</v>
      </c>
    </row>
    <row r="30" spans="1:3" x14ac:dyDescent="0.2">
      <c r="A30" s="15" t="s">
        <v>73</v>
      </c>
      <c r="B30" s="71">
        <v>54589</v>
      </c>
      <c r="C30" s="114">
        <v>350088537.13000005</v>
      </c>
    </row>
    <row r="31" spans="1:3" x14ac:dyDescent="0.2">
      <c r="A31" s="15" t="s">
        <v>1</v>
      </c>
      <c r="B31" s="71">
        <v>54589</v>
      </c>
      <c r="C31" s="114">
        <v>350088537.13000005</v>
      </c>
    </row>
    <row r="32" spans="1:3" ht="21.75" customHeight="1" x14ac:dyDescent="0.2">
      <c r="A32" s="110" t="s">
        <v>262</v>
      </c>
      <c r="B32" s="110"/>
      <c r="C32" s="114"/>
    </row>
    <row r="33" spans="1:3" ht="25.5" x14ac:dyDescent="0.2">
      <c r="A33" s="14" t="s">
        <v>251</v>
      </c>
      <c r="B33" s="70">
        <v>20</v>
      </c>
      <c r="C33" s="114">
        <v>333207</v>
      </c>
    </row>
    <row r="34" spans="1:3" x14ac:dyDescent="0.2">
      <c r="A34" s="15" t="s">
        <v>56</v>
      </c>
      <c r="B34" s="71">
        <v>20</v>
      </c>
      <c r="C34" s="114">
        <v>333207</v>
      </c>
    </row>
    <row r="35" spans="1:3" x14ac:dyDescent="0.2">
      <c r="A35" s="15" t="s">
        <v>1</v>
      </c>
      <c r="B35" s="71">
        <v>20</v>
      </c>
      <c r="C35" s="114">
        <v>333207</v>
      </c>
    </row>
    <row r="36" spans="1:3" ht="30.75" customHeight="1" x14ac:dyDescent="0.2">
      <c r="A36" s="110" t="s">
        <v>263</v>
      </c>
      <c r="B36" s="110"/>
      <c r="C36" s="114"/>
    </row>
    <row r="37" spans="1:3" ht="38.25" x14ac:dyDescent="0.2">
      <c r="A37" s="14" t="s">
        <v>257</v>
      </c>
      <c r="B37" s="70">
        <v>100</v>
      </c>
      <c r="C37" s="114">
        <v>3171555</v>
      </c>
    </row>
    <row r="38" spans="1:3" x14ac:dyDescent="0.2">
      <c r="A38" s="15" t="s">
        <v>42</v>
      </c>
      <c r="B38" s="71">
        <v>100</v>
      </c>
      <c r="C38" s="114">
        <v>3171555</v>
      </c>
    </row>
    <row r="39" spans="1:3" ht="51" x14ac:dyDescent="0.2">
      <c r="A39" s="14" t="s">
        <v>258</v>
      </c>
      <c r="B39" s="70">
        <v>25</v>
      </c>
      <c r="C39" s="114">
        <v>792888.74999999988</v>
      </c>
    </row>
    <row r="40" spans="1:3" x14ac:dyDescent="0.2">
      <c r="A40" s="15" t="s">
        <v>56</v>
      </c>
      <c r="B40" s="71">
        <v>25</v>
      </c>
      <c r="C40" s="114">
        <v>792888.74999999988</v>
      </c>
    </row>
    <row r="41" spans="1:3" x14ac:dyDescent="0.2">
      <c r="A41" s="15" t="s">
        <v>1</v>
      </c>
      <c r="B41" s="71">
        <v>125</v>
      </c>
      <c r="C41" s="114">
        <v>3964443.75</v>
      </c>
    </row>
    <row r="42" spans="1:3" ht="15" customHeight="1" x14ac:dyDescent="0.2">
      <c r="A42" s="110" t="s">
        <v>264</v>
      </c>
      <c r="B42" s="110"/>
      <c r="C42" s="114"/>
    </row>
    <row r="43" spans="1:3" ht="25.5" x14ac:dyDescent="0.2">
      <c r="A43" s="14" t="s">
        <v>256</v>
      </c>
      <c r="B43" s="70">
        <v>100</v>
      </c>
      <c r="C43" s="114">
        <v>597780.00000000012</v>
      </c>
    </row>
    <row r="44" spans="1:3" x14ac:dyDescent="0.2">
      <c r="A44" s="15" t="s">
        <v>42</v>
      </c>
      <c r="B44" s="71">
        <v>100</v>
      </c>
      <c r="C44" s="114">
        <v>597780.00000000012</v>
      </c>
    </row>
    <row r="45" spans="1:3" ht="51" x14ac:dyDescent="0.2">
      <c r="A45" s="14" t="s">
        <v>258</v>
      </c>
      <c r="B45" s="70">
        <v>200</v>
      </c>
      <c r="C45" s="114">
        <v>1195560.0000000002</v>
      </c>
    </row>
    <row r="46" spans="1:3" ht="25.5" x14ac:dyDescent="0.2">
      <c r="A46" s="14" t="s">
        <v>251</v>
      </c>
      <c r="B46" s="70">
        <v>200</v>
      </c>
      <c r="C46" s="114">
        <v>1195560.0000000002</v>
      </c>
    </row>
    <row r="47" spans="1:3" x14ac:dyDescent="0.2">
      <c r="A47" s="15" t="s">
        <v>56</v>
      </c>
      <c r="B47" s="71">
        <v>400</v>
      </c>
      <c r="C47" s="114">
        <v>2391120.0000000005</v>
      </c>
    </row>
    <row r="48" spans="1:3" x14ac:dyDescent="0.2">
      <c r="A48" s="15" t="s">
        <v>1</v>
      </c>
      <c r="B48" s="71">
        <v>500</v>
      </c>
      <c r="C48" s="114">
        <v>2988900.0000000005</v>
      </c>
    </row>
    <row r="49" spans="1:4" ht="33.75" customHeight="1" x14ac:dyDescent="0.2">
      <c r="A49" s="110" t="s">
        <v>265</v>
      </c>
      <c r="B49" s="110"/>
      <c r="C49" s="114"/>
    </row>
    <row r="50" spans="1:4" ht="25.5" x14ac:dyDescent="0.2">
      <c r="A50" s="14" t="s">
        <v>256</v>
      </c>
      <c r="B50" s="70">
        <v>4489</v>
      </c>
      <c r="C50" s="114">
        <v>8119192.3900000006</v>
      </c>
    </row>
    <row r="51" spans="1:4" x14ac:dyDescent="0.2">
      <c r="A51" s="15" t="s">
        <v>42</v>
      </c>
      <c r="B51" s="71">
        <v>4489</v>
      </c>
      <c r="C51" s="114">
        <v>8119192.3900000006</v>
      </c>
    </row>
    <row r="52" spans="1:4" ht="38.25" x14ac:dyDescent="0.2">
      <c r="A52" s="14" t="s">
        <v>266</v>
      </c>
      <c r="B52" s="70">
        <v>500</v>
      </c>
      <c r="C52" s="114">
        <v>936663.5</v>
      </c>
    </row>
    <row r="53" spans="1:4" ht="25.5" x14ac:dyDescent="0.2">
      <c r="A53" s="14" t="s">
        <v>267</v>
      </c>
      <c r="B53" s="70">
        <v>3650</v>
      </c>
      <c r="C53" s="114">
        <v>8101339.25</v>
      </c>
    </row>
    <row r="54" spans="1:4" ht="25.5" x14ac:dyDescent="0.2">
      <c r="A54" s="14" t="s">
        <v>251</v>
      </c>
      <c r="B54" s="70">
        <v>5000</v>
      </c>
      <c r="C54" s="114">
        <v>12170000</v>
      </c>
    </row>
    <row r="55" spans="1:4" x14ac:dyDescent="0.2">
      <c r="A55" s="15" t="s">
        <v>56</v>
      </c>
      <c r="B55" s="71">
        <v>9150</v>
      </c>
      <c r="C55" s="114">
        <v>21208002.75</v>
      </c>
    </row>
    <row r="56" spans="1:4" ht="38.25" x14ac:dyDescent="0.2">
      <c r="A56" s="14" t="s">
        <v>268</v>
      </c>
      <c r="B56" s="70">
        <v>2000</v>
      </c>
      <c r="C56" s="114">
        <v>4006921.94</v>
      </c>
    </row>
    <row r="57" spans="1:4" ht="38.25" x14ac:dyDescent="0.2">
      <c r="A57" s="14" t="s">
        <v>269</v>
      </c>
      <c r="B57" s="70">
        <v>1753</v>
      </c>
      <c r="C57" s="114">
        <v>3536153.26</v>
      </c>
      <c r="D57" s="72"/>
    </row>
    <row r="58" spans="1:4" x14ac:dyDescent="0.2">
      <c r="A58" s="15" t="s">
        <v>59</v>
      </c>
      <c r="B58" s="71">
        <v>3753</v>
      </c>
      <c r="C58" s="114">
        <f>SUM(C56:C57)</f>
        <v>7543075.1999999993</v>
      </c>
    </row>
    <row r="59" spans="1:4" x14ac:dyDescent="0.2">
      <c r="A59" s="15" t="s">
        <v>1</v>
      </c>
      <c r="B59" s="71">
        <v>17392</v>
      </c>
      <c r="C59" s="114">
        <f>C51+C55+C58</f>
        <v>36870270.340000004</v>
      </c>
    </row>
    <row r="60" spans="1:4" ht="32.25" customHeight="1" x14ac:dyDescent="0.2">
      <c r="A60" s="110" t="s">
        <v>270</v>
      </c>
      <c r="B60" s="110"/>
      <c r="C60" s="114"/>
    </row>
    <row r="61" spans="1:4" ht="25.5" x14ac:dyDescent="0.2">
      <c r="A61" s="14" t="s">
        <v>251</v>
      </c>
      <c r="B61" s="70">
        <v>3300</v>
      </c>
      <c r="C61" s="114">
        <v>320595</v>
      </c>
    </row>
    <row r="62" spans="1:4" x14ac:dyDescent="0.2">
      <c r="A62" s="15" t="s">
        <v>56</v>
      </c>
      <c r="B62" s="71">
        <v>3300</v>
      </c>
      <c r="C62" s="114">
        <v>320595</v>
      </c>
    </row>
    <row r="63" spans="1:4" x14ac:dyDescent="0.2">
      <c r="A63" s="15" t="s">
        <v>1</v>
      </c>
      <c r="B63" s="71">
        <v>3300</v>
      </c>
      <c r="C63" s="114">
        <v>320595</v>
      </c>
    </row>
    <row r="64" spans="1:4" ht="30.75" customHeight="1" x14ac:dyDescent="0.2">
      <c r="A64" s="110" t="s">
        <v>271</v>
      </c>
      <c r="B64" s="110"/>
      <c r="C64" s="114"/>
    </row>
    <row r="65" spans="1:3" ht="25.5" x14ac:dyDescent="0.2">
      <c r="A65" s="14" t="s">
        <v>272</v>
      </c>
      <c r="B65" s="70">
        <v>1250</v>
      </c>
      <c r="C65" s="114">
        <v>1452500</v>
      </c>
    </row>
    <row r="66" spans="1:3" x14ac:dyDescent="0.2">
      <c r="A66" s="15" t="s">
        <v>56</v>
      </c>
      <c r="B66" s="71">
        <v>1250</v>
      </c>
      <c r="C66" s="114">
        <v>1452500</v>
      </c>
    </row>
    <row r="67" spans="1:3" ht="38.25" x14ac:dyDescent="0.2">
      <c r="A67" s="14" t="s">
        <v>268</v>
      </c>
      <c r="B67" s="70">
        <v>50</v>
      </c>
      <c r="C67" s="114">
        <v>58100</v>
      </c>
    </row>
    <row r="68" spans="1:3" x14ac:dyDescent="0.2">
      <c r="A68" s="15" t="s">
        <v>59</v>
      </c>
      <c r="B68" s="71">
        <v>50</v>
      </c>
      <c r="C68" s="114">
        <v>58100</v>
      </c>
    </row>
    <row r="69" spans="1:3" x14ac:dyDescent="0.2">
      <c r="A69" s="15" t="s">
        <v>1</v>
      </c>
      <c r="B69" s="71">
        <v>1300</v>
      </c>
      <c r="C69" s="114">
        <v>1510600</v>
      </c>
    </row>
    <row r="70" spans="1:3" ht="29.25" customHeight="1" x14ac:dyDescent="0.2">
      <c r="A70" s="110" t="s">
        <v>273</v>
      </c>
      <c r="B70" s="110"/>
      <c r="C70" s="114"/>
    </row>
    <row r="71" spans="1:3" ht="25.5" x14ac:dyDescent="0.2">
      <c r="A71" s="14" t="s">
        <v>251</v>
      </c>
      <c r="B71" s="70">
        <v>475</v>
      </c>
      <c r="C71" s="114">
        <v>2791703.25</v>
      </c>
    </row>
    <row r="72" spans="1:3" x14ac:dyDescent="0.2">
      <c r="A72" s="15" t="s">
        <v>56</v>
      </c>
      <c r="B72" s="71">
        <v>475</v>
      </c>
      <c r="C72" s="114">
        <v>2791703.25</v>
      </c>
    </row>
    <row r="73" spans="1:3" x14ac:dyDescent="0.2">
      <c r="A73" s="15" t="s">
        <v>1</v>
      </c>
      <c r="B73" s="71">
        <v>475</v>
      </c>
      <c r="C73" s="114">
        <v>2791703.25</v>
      </c>
    </row>
    <row r="74" spans="1:3" ht="32.25" customHeight="1" x14ac:dyDescent="0.2">
      <c r="A74" s="110" t="s">
        <v>274</v>
      </c>
      <c r="B74" s="110"/>
      <c r="C74" s="114"/>
    </row>
    <row r="75" spans="1:3" ht="25.5" x14ac:dyDescent="0.2">
      <c r="A75" s="14" t="s">
        <v>251</v>
      </c>
      <c r="B75" s="70">
        <v>475</v>
      </c>
      <c r="C75" s="114">
        <v>1170238.5</v>
      </c>
    </row>
    <row r="76" spans="1:3" x14ac:dyDescent="0.2">
      <c r="A76" s="15" t="s">
        <v>56</v>
      </c>
      <c r="B76" s="71">
        <v>475</v>
      </c>
      <c r="C76" s="114">
        <v>1170238.5</v>
      </c>
    </row>
    <row r="77" spans="1:3" x14ac:dyDescent="0.2">
      <c r="A77" s="15" t="s">
        <v>1</v>
      </c>
      <c r="B77" s="71">
        <v>475</v>
      </c>
      <c r="C77" s="114">
        <v>1170238.5</v>
      </c>
    </row>
    <row r="78" spans="1:3" ht="15" customHeight="1" x14ac:dyDescent="0.2">
      <c r="A78" s="110" t="s">
        <v>275</v>
      </c>
      <c r="B78" s="110"/>
      <c r="C78" s="114"/>
    </row>
    <row r="79" spans="1:3" ht="25.5" x14ac:dyDescent="0.2">
      <c r="A79" s="14" t="s">
        <v>276</v>
      </c>
      <c r="B79" s="70">
        <v>10</v>
      </c>
      <c r="C79" s="114">
        <v>70605</v>
      </c>
    </row>
    <row r="80" spans="1:3" x14ac:dyDescent="0.2">
      <c r="A80" s="15" t="s">
        <v>42</v>
      </c>
      <c r="B80" s="71">
        <v>10</v>
      </c>
      <c r="C80" s="114">
        <v>70605</v>
      </c>
    </row>
    <row r="81" spans="1:3" x14ac:dyDescent="0.2">
      <c r="A81" s="15" t="s">
        <v>1</v>
      </c>
      <c r="B81" s="71">
        <v>10</v>
      </c>
      <c r="C81" s="114">
        <v>70605</v>
      </c>
    </row>
    <row r="82" spans="1:3" ht="15" customHeight="1" x14ac:dyDescent="0.2">
      <c r="A82" s="110" t="s">
        <v>277</v>
      </c>
      <c r="B82" s="110"/>
      <c r="C82" s="114"/>
    </row>
    <row r="83" spans="1:3" ht="25.5" x14ac:dyDescent="0.2">
      <c r="A83" s="14" t="s">
        <v>278</v>
      </c>
      <c r="B83" s="70">
        <v>59</v>
      </c>
      <c r="C83" s="114">
        <v>65466.400000000009</v>
      </c>
    </row>
    <row r="84" spans="1:3" ht="25.5" x14ac:dyDescent="0.2">
      <c r="A84" s="14" t="s">
        <v>279</v>
      </c>
      <c r="B84" s="70">
        <v>3350</v>
      </c>
      <c r="C84" s="114">
        <v>3717160</v>
      </c>
    </row>
    <row r="85" spans="1:3" ht="25.5" x14ac:dyDescent="0.2">
      <c r="A85" s="14" t="s">
        <v>280</v>
      </c>
      <c r="B85" s="70">
        <v>913</v>
      </c>
      <c r="C85" s="114">
        <v>1013064.8</v>
      </c>
    </row>
    <row r="86" spans="1:3" ht="25.5" x14ac:dyDescent="0.2">
      <c r="A86" s="14" t="s">
        <v>281</v>
      </c>
      <c r="B86" s="70">
        <v>1286</v>
      </c>
      <c r="C86" s="114">
        <v>1426945.5999999996</v>
      </c>
    </row>
    <row r="87" spans="1:3" ht="25.5" x14ac:dyDescent="0.2">
      <c r="A87" s="14" t="s">
        <v>282</v>
      </c>
      <c r="B87" s="70">
        <v>1879</v>
      </c>
      <c r="C87" s="114">
        <v>2084938.4</v>
      </c>
    </row>
    <row r="88" spans="1:3" ht="25.5" x14ac:dyDescent="0.2">
      <c r="A88" s="14" t="s">
        <v>283</v>
      </c>
      <c r="B88" s="70">
        <v>1253</v>
      </c>
      <c r="C88" s="114">
        <v>1390328.7999999998</v>
      </c>
    </row>
    <row r="89" spans="1:3" ht="25.5" x14ac:dyDescent="0.2">
      <c r="A89" s="14" t="s">
        <v>284</v>
      </c>
      <c r="B89" s="70">
        <v>900</v>
      </c>
      <c r="C89" s="114">
        <v>998639.99999999988</v>
      </c>
    </row>
    <row r="90" spans="1:3" ht="25.5" x14ac:dyDescent="0.2">
      <c r="A90" s="14" t="s">
        <v>285</v>
      </c>
      <c r="B90" s="70">
        <v>247</v>
      </c>
      <c r="C90" s="114">
        <v>274071.2</v>
      </c>
    </row>
    <row r="91" spans="1:3" ht="25.5" x14ac:dyDescent="0.2">
      <c r="A91" s="14" t="s">
        <v>286</v>
      </c>
      <c r="B91" s="70">
        <v>320</v>
      </c>
      <c r="C91" s="114">
        <v>355072</v>
      </c>
    </row>
    <row r="92" spans="1:3" ht="25.5" x14ac:dyDescent="0.2">
      <c r="A92" s="14" t="s">
        <v>287</v>
      </c>
      <c r="B92" s="70">
        <v>467</v>
      </c>
      <c r="C92" s="114">
        <v>518183.20000000007</v>
      </c>
    </row>
    <row r="93" spans="1:3" ht="25.5" x14ac:dyDescent="0.2">
      <c r="A93" s="14" t="s">
        <v>288</v>
      </c>
      <c r="B93" s="70">
        <v>8</v>
      </c>
      <c r="C93" s="114">
        <v>8876.8000000000011</v>
      </c>
    </row>
    <row r="94" spans="1:3" ht="25.5" x14ac:dyDescent="0.2">
      <c r="A94" s="14" t="s">
        <v>289</v>
      </c>
      <c r="B94" s="70">
        <v>156</v>
      </c>
      <c r="C94" s="114">
        <v>173097.60000000001</v>
      </c>
    </row>
    <row r="95" spans="1:3" ht="25.5" x14ac:dyDescent="0.2">
      <c r="A95" s="14" t="s">
        <v>290</v>
      </c>
      <c r="B95" s="70">
        <v>900</v>
      </c>
      <c r="C95" s="114">
        <v>998640</v>
      </c>
    </row>
    <row r="96" spans="1:3" ht="25.5" x14ac:dyDescent="0.2">
      <c r="A96" s="14" t="s">
        <v>291</v>
      </c>
      <c r="B96" s="70">
        <v>380</v>
      </c>
      <c r="C96" s="114">
        <v>421648</v>
      </c>
    </row>
    <row r="97" spans="1:3" ht="25.5" x14ac:dyDescent="0.2">
      <c r="A97" s="14" t="s">
        <v>292</v>
      </c>
      <c r="B97" s="70">
        <v>2200</v>
      </c>
      <c r="C97" s="114">
        <v>2441119.9999999995</v>
      </c>
    </row>
    <row r="98" spans="1:3" ht="38.25" x14ac:dyDescent="0.2">
      <c r="A98" s="14" t="s">
        <v>293</v>
      </c>
      <c r="B98" s="70">
        <v>326</v>
      </c>
      <c r="C98" s="114">
        <v>361729.6</v>
      </c>
    </row>
    <row r="99" spans="1:3" ht="25.5" x14ac:dyDescent="0.2">
      <c r="A99" s="14" t="s">
        <v>294</v>
      </c>
      <c r="B99" s="70">
        <v>624</v>
      </c>
      <c r="C99" s="114">
        <v>692390.39999999991</v>
      </c>
    </row>
    <row r="100" spans="1:3" ht="25.5" x14ac:dyDescent="0.2">
      <c r="A100" s="14" t="s">
        <v>295</v>
      </c>
      <c r="B100" s="70">
        <v>1400</v>
      </c>
      <c r="C100" s="114">
        <v>1553439.9999999998</v>
      </c>
    </row>
    <row r="101" spans="1:3" ht="25.5" x14ac:dyDescent="0.2">
      <c r="A101" s="14" t="s">
        <v>296</v>
      </c>
      <c r="B101" s="70">
        <v>689</v>
      </c>
      <c r="C101" s="114">
        <v>764514.39999999991</v>
      </c>
    </row>
    <row r="102" spans="1:3" ht="25.5" x14ac:dyDescent="0.2">
      <c r="A102" s="14" t="s">
        <v>297</v>
      </c>
      <c r="B102" s="70">
        <v>1770</v>
      </c>
      <c r="C102" s="114">
        <v>1963992</v>
      </c>
    </row>
    <row r="103" spans="1:3" ht="25.5" x14ac:dyDescent="0.2">
      <c r="A103" s="14" t="s">
        <v>298</v>
      </c>
      <c r="B103" s="70">
        <v>527</v>
      </c>
      <c r="C103" s="114">
        <v>584759.20000000007</v>
      </c>
    </row>
    <row r="104" spans="1:3" ht="25.5" x14ac:dyDescent="0.2">
      <c r="A104" s="14" t="s">
        <v>299</v>
      </c>
      <c r="B104" s="70">
        <v>880</v>
      </c>
      <c r="C104" s="114">
        <v>976448</v>
      </c>
    </row>
    <row r="105" spans="1:3" ht="25.5" x14ac:dyDescent="0.2">
      <c r="A105" s="14" t="s">
        <v>300</v>
      </c>
      <c r="B105" s="70">
        <v>3800</v>
      </c>
      <c r="C105" s="114">
        <v>4216480</v>
      </c>
    </row>
    <row r="106" spans="1:3" ht="25.5" x14ac:dyDescent="0.2">
      <c r="A106" s="14" t="s">
        <v>301</v>
      </c>
      <c r="B106" s="70">
        <v>830</v>
      </c>
      <c r="C106" s="114">
        <v>920968.00000000012</v>
      </c>
    </row>
    <row r="107" spans="1:3" ht="25.5" x14ac:dyDescent="0.2">
      <c r="A107" s="14" t="s">
        <v>302</v>
      </c>
      <c r="B107" s="70">
        <v>2000</v>
      </c>
      <c r="C107" s="114">
        <v>2219200</v>
      </c>
    </row>
    <row r="108" spans="1:3" ht="25.5" x14ac:dyDescent="0.2">
      <c r="A108" s="14" t="s">
        <v>303</v>
      </c>
      <c r="B108" s="70">
        <v>1200</v>
      </c>
      <c r="C108" s="114">
        <v>1331519.9999999998</v>
      </c>
    </row>
    <row r="109" spans="1:3" x14ac:dyDescent="0.2">
      <c r="A109" s="15" t="s">
        <v>30</v>
      </c>
      <c r="B109" s="71">
        <v>28364</v>
      </c>
      <c r="C109" s="114">
        <v>31472694.399999995</v>
      </c>
    </row>
    <row r="110" spans="1:3" ht="25.5" x14ac:dyDescent="0.2">
      <c r="A110" s="14" t="s">
        <v>304</v>
      </c>
      <c r="B110" s="70">
        <v>120</v>
      </c>
      <c r="C110" s="114">
        <v>133152</v>
      </c>
    </row>
    <row r="111" spans="1:3" ht="25.5" x14ac:dyDescent="0.2">
      <c r="A111" s="14" t="s">
        <v>305</v>
      </c>
      <c r="B111" s="70">
        <v>216</v>
      </c>
      <c r="C111" s="114">
        <v>239673.59999999995</v>
      </c>
    </row>
    <row r="112" spans="1:3" ht="25.5" x14ac:dyDescent="0.2">
      <c r="A112" s="14" t="s">
        <v>306</v>
      </c>
      <c r="B112" s="70">
        <v>2500</v>
      </c>
      <c r="C112" s="114">
        <v>2774000</v>
      </c>
    </row>
    <row r="113" spans="1:4" x14ac:dyDescent="0.2">
      <c r="A113" s="15" t="s">
        <v>42</v>
      </c>
      <c r="B113" s="71">
        <v>2836</v>
      </c>
      <c r="C113" s="114">
        <v>3146825.6</v>
      </c>
    </row>
    <row r="114" spans="1:4" x14ac:dyDescent="0.2">
      <c r="A114" s="15" t="s">
        <v>1</v>
      </c>
      <c r="B114" s="71">
        <v>31200</v>
      </c>
      <c r="C114" s="114">
        <v>34619519.999999993</v>
      </c>
    </row>
    <row r="115" spans="1:4" ht="15" customHeight="1" x14ac:dyDescent="0.2">
      <c r="A115" s="110" t="s">
        <v>307</v>
      </c>
      <c r="B115" s="110"/>
      <c r="C115" s="114"/>
    </row>
    <row r="116" spans="1:4" ht="25.5" x14ac:dyDescent="0.2">
      <c r="A116" s="14" t="s">
        <v>308</v>
      </c>
      <c r="B116" s="70">
        <v>7850</v>
      </c>
      <c r="C116" s="114">
        <v>13466753.499999996</v>
      </c>
    </row>
    <row r="117" spans="1:4" ht="25.5" x14ac:dyDescent="0.2">
      <c r="A117" s="14" t="s">
        <v>256</v>
      </c>
      <c r="B117" s="70">
        <v>17462</v>
      </c>
      <c r="C117" s="114">
        <v>29956235.619999997</v>
      </c>
    </row>
    <row r="118" spans="1:4" ht="38.25" x14ac:dyDescent="0.2">
      <c r="A118" s="14" t="s">
        <v>257</v>
      </c>
      <c r="B118" s="70">
        <v>11567</v>
      </c>
      <c r="C118" s="114">
        <v>19843304.170000002</v>
      </c>
    </row>
    <row r="119" spans="1:4" x14ac:dyDescent="0.2">
      <c r="A119" s="15" t="s">
        <v>42</v>
      </c>
      <c r="B119" s="71">
        <v>36879</v>
      </c>
      <c r="C119" s="114">
        <v>63266293.289999992</v>
      </c>
    </row>
    <row r="120" spans="1:4" ht="25.5" x14ac:dyDescent="0.2">
      <c r="A120" s="14" t="s">
        <v>309</v>
      </c>
      <c r="B120" s="70">
        <v>2100</v>
      </c>
      <c r="C120" s="114">
        <v>3602570.9999999995</v>
      </c>
    </row>
    <row r="121" spans="1:4" ht="38.25" x14ac:dyDescent="0.2">
      <c r="A121" s="14" t="s">
        <v>266</v>
      </c>
      <c r="B121" s="70">
        <v>14530</v>
      </c>
      <c r="C121" s="114">
        <v>24926360.300000004</v>
      </c>
    </row>
    <row r="122" spans="1:4" ht="51" x14ac:dyDescent="0.2">
      <c r="A122" s="14" t="s">
        <v>258</v>
      </c>
      <c r="B122" s="70">
        <v>21100</v>
      </c>
      <c r="C122" s="114">
        <v>36197261</v>
      </c>
    </row>
    <row r="123" spans="1:4" ht="25.5" x14ac:dyDescent="0.2">
      <c r="A123" s="14" t="s">
        <v>251</v>
      </c>
      <c r="B123" s="70">
        <v>11350</v>
      </c>
      <c r="C123" s="114">
        <v>19471038.5</v>
      </c>
    </row>
    <row r="124" spans="1:4" x14ac:dyDescent="0.2">
      <c r="A124" s="15" t="s">
        <v>56</v>
      </c>
      <c r="B124" s="71">
        <v>49080</v>
      </c>
      <c r="C124" s="114">
        <v>84197230.800000012</v>
      </c>
    </row>
    <row r="125" spans="1:4" ht="38.25" x14ac:dyDescent="0.2">
      <c r="A125" s="14" t="s">
        <v>269</v>
      </c>
      <c r="B125" s="70">
        <v>14340</v>
      </c>
      <c r="C125" s="114">
        <v>24600413.399999999</v>
      </c>
      <c r="D125" s="72"/>
    </row>
    <row r="126" spans="1:4" x14ac:dyDescent="0.2">
      <c r="A126" s="15" t="s">
        <v>59</v>
      </c>
      <c r="B126" s="71">
        <v>14340</v>
      </c>
      <c r="C126" s="114">
        <v>24600413.399999999</v>
      </c>
    </row>
    <row r="127" spans="1:4" x14ac:dyDescent="0.2">
      <c r="A127" s="15" t="s">
        <v>1</v>
      </c>
      <c r="B127" s="71">
        <f>B119+B124+B126</f>
        <v>100299</v>
      </c>
      <c r="C127" s="114">
        <f>C119+C124+C126</f>
        <v>172063937.49000001</v>
      </c>
    </row>
    <row r="128" spans="1:4" ht="15" customHeight="1" x14ac:dyDescent="0.2">
      <c r="A128" s="110" t="s">
        <v>310</v>
      </c>
      <c r="B128" s="110"/>
      <c r="C128" s="114"/>
    </row>
    <row r="129" spans="1:3" ht="38.25" x14ac:dyDescent="0.2">
      <c r="A129" s="14" t="s">
        <v>266</v>
      </c>
      <c r="B129" s="70">
        <v>1200</v>
      </c>
      <c r="C129" s="114">
        <v>983040</v>
      </c>
    </row>
    <row r="130" spans="1:3" x14ac:dyDescent="0.2">
      <c r="A130" s="15" t="s">
        <v>56</v>
      </c>
      <c r="B130" s="71">
        <v>1200</v>
      </c>
      <c r="C130" s="114">
        <v>983040</v>
      </c>
    </row>
    <row r="131" spans="1:3" x14ac:dyDescent="0.2">
      <c r="A131" s="15" t="s">
        <v>1</v>
      </c>
      <c r="B131" s="71">
        <v>1200</v>
      </c>
      <c r="C131" s="114">
        <v>983040</v>
      </c>
    </row>
    <row r="132" spans="1:3" ht="15" x14ac:dyDescent="0.2">
      <c r="A132" s="110" t="s">
        <v>311</v>
      </c>
      <c r="B132" s="110"/>
      <c r="C132" s="114"/>
    </row>
    <row r="133" spans="1:3" ht="25.5" x14ac:dyDescent="0.2">
      <c r="A133" s="14" t="s">
        <v>279</v>
      </c>
      <c r="B133" s="70">
        <v>1135</v>
      </c>
      <c r="C133" s="114">
        <v>1271200</v>
      </c>
    </row>
    <row r="134" spans="1:3" ht="25.5" x14ac:dyDescent="0.2">
      <c r="A134" s="14" t="s">
        <v>281</v>
      </c>
      <c r="B134" s="70">
        <v>686</v>
      </c>
      <c r="C134" s="114">
        <v>768320</v>
      </c>
    </row>
    <row r="135" spans="1:3" ht="25.5" x14ac:dyDescent="0.2">
      <c r="A135" s="14" t="s">
        <v>292</v>
      </c>
      <c r="B135" s="70">
        <v>1170</v>
      </c>
      <c r="C135" s="114">
        <v>1310400</v>
      </c>
    </row>
    <row r="136" spans="1:3" x14ac:dyDescent="0.2">
      <c r="A136" s="15" t="s">
        <v>30</v>
      </c>
      <c r="B136" s="71">
        <v>2991</v>
      </c>
      <c r="C136" s="114">
        <v>3349920</v>
      </c>
    </row>
    <row r="137" spans="1:3" ht="25.5" x14ac:dyDescent="0.2">
      <c r="A137" s="14" t="s">
        <v>308</v>
      </c>
      <c r="B137" s="70">
        <v>1290</v>
      </c>
      <c r="C137" s="114">
        <v>1444800</v>
      </c>
    </row>
    <row r="138" spans="1:3" ht="25.5" x14ac:dyDescent="0.2">
      <c r="A138" s="14" t="s">
        <v>256</v>
      </c>
      <c r="B138" s="70">
        <v>1200</v>
      </c>
      <c r="C138" s="114">
        <v>1344000</v>
      </c>
    </row>
    <row r="139" spans="1:3" ht="38.25" x14ac:dyDescent="0.2">
      <c r="A139" s="14" t="s">
        <v>257</v>
      </c>
      <c r="B139" s="70">
        <v>2760</v>
      </c>
      <c r="C139" s="114">
        <v>3091200</v>
      </c>
    </row>
    <row r="140" spans="1:3" x14ac:dyDescent="0.2">
      <c r="A140" s="15" t="s">
        <v>42</v>
      </c>
      <c r="B140" s="71">
        <v>5250</v>
      </c>
      <c r="C140" s="114">
        <v>5880000</v>
      </c>
    </row>
    <row r="141" spans="1:3" ht="38.25" x14ac:dyDescent="0.2">
      <c r="A141" s="14" t="s">
        <v>266</v>
      </c>
      <c r="B141" s="70">
        <v>1239</v>
      </c>
      <c r="C141" s="114">
        <v>2966880</v>
      </c>
    </row>
    <row r="142" spans="1:3" ht="25.5" x14ac:dyDescent="0.2">
      <c r="A142" s="14" t="s">
        <v>312</v>
      </c>
      <c r="B142" s="70">
        <v>400</v>
      </c>
      <c r="C142" s="114">
        <v>448000</v>
      </c>
    </row>
    <row r="143" spans="1:3" ht="51" x14ac:dyDescent="0.2">
      <c r="A143" s="14" t="s">
        <v>258</v>
      </c>
      <c r="B143" s="70">
        <v>336</v>
      </c>
      <c r="C143" s="114">
        <v>376320</v>
      </c>
    </row>
    <row r="144" spans="1:3" ht="25.5" x14ac:dyDescent="0.2">
      <c r="A144" s="14" t="s">
        <v>251</v>
      </c>
      <c r="B144" s="70">
        <v>870</v>
      </c>
      <c r="C144" s="114">
        <v>974400</v>
      </c>
    </row>
    <row r="145" spans="1:3" x14ac:dyDescent="0.2">
      <c r="A145" s="15" t="s">
        <v>56</v>
      </c>
      <c r="B145" s="71">
        <v>2845</v>
      </c>
      <c r="C145" s="114">
        <v>4765600</v>
      </c>
    </row>
    <row r="146" spans="1:3" ht="38.25" x14ac:dyDescent="0.2">
      <c r="A146" s="14" t="s">
        <v>269</v>
      </c>
      <c r="B146" s="70">
        <v>1898</v>
      </c>
      <c r="C146" s="114">
        <v>2125760</v>
      </c>
    </row>
    <row r="147" spans="1:3" x14ac:dyDescent="0.2">
      <c r="A147" s="15" t="s">
        <v>59</v>
      </c>
      <c r="B147" s="71">
        <v>1898</v>
      </c>
      <c r="C147" s="114">
        <v>2125760</v>
      </c>
    </row>
    <row r="148" spans="1:3" x14ac:dyDescent="0.2">
      <c r="A148" s="14" t="s">
        <v>313</v>
      </c>
      <c r="B148" s="70">
        <v>2731</v>
      </c>
      <c r="C148" s="114">
        <v>3058720</v>
      </c>
    </row>
    <row r="149" spans="1:3" ht="25.5" x14ac:dyDescent="0.2">
      <c r="A149" s="14" t="s">
        <v>314</v>
      </c>
      <c r="B149" s="70">
        <v>730</v>
      </c>
      <c r="C149" s="114">
        <v>874880</v>
      </c>
    </row>
    <row r="150" spans="1:3" x14ac:dyDescent="0.2">
      <c r="A150" s="15" t="s">
        <v>73</v>
      </c>
      <c r="B150" s="71">
        <v>3461</v>
      </c>
      <c r="C150" s="114">
        <v>3933600</v>
      </c>
    </row>
    <row r="151" spans="1:3" x14ac:dyDescent="0.2">
      <c r="A151" s="15" t="s">
        <v>1</v>
      </c>
      <c r="B151" s="71">
        <v>16445</v>
      </c>
      <c r="C151" s="114">
        <v>20054880</v>
      </c>
    </row>
    <row r="152" spans="1:3" ht="15" x14ac:dyDescent="0.2">
      <c r="A152" s="110" t="s">
        <v>315</v>
      </c>
      <c r="B152" s="110"/>
      <c r="C152" s="114"/>
    </row>
    <row r="153" spans="1:3" ht="25.5" x14ac:dyDescent="0.2">
      <c r="A153" s="14" t="s">
        <v>279</v>
      </c>
      <c r="B153" s="70">
        <v>824</v>
      </c>
      <c r="C153" s="114">
        <v>5002586.4000000004</v>
      </c>
    </row>
    <row r="154" spans="1:3" ht="25.5" x14ac:dyDescent="0.2">
      <c r="A154" s="14" t="s">
        <v>281</v>
      </c>
      <c r="B154" s="70">
        <v>457</v>
      </c>
      <c r="C154" s="114">
        <v>2774492.6999999997</v>
      </c>
    </row>
    <row r="155" spans="1:3" ht="25.5" x14ac:dyDescent="0.2">
      <c r="A155" s="14" t="s">
        <v>292</v>
      </c>
      <c r="B155" s="70">
        <v>847</v>
      </c>
      <c r="C155" s="114">
        <v>5142221.7</v>
      </c>
    </row>
    <row r="156" spans="1:3" x14ac:dyDescent="0.2">
      <c r="A156" s="15" t="s">
        <v>30</v>
      </c>
      <c r="B156" s="71">
        <v>2128</v>
      </c>
      <c r="C156" s="114">
        <v>12919300.800000001</v>
      </c>
    </row>
    <row r="157" spans="1:3" ht="25.5" x14ac:dyDescent="0.2">
      <c r="A157" s="14" t="s">
        <v>308</v>
      </c>
      <c r="B157" s="70">
        <v>860</v>
      </c>
      <c r="C157" s="114">
        <v>5221146</v>
      </c>
    </row>
    <row r="158" spans="1:3" ht="25.5" x14ac:dyDescent="0.2">
      <c r="A158" s="14" t="s">
        <v>256</v>
      </c>
      <c r="B158" s="70">
        <v>800</v>
      </c>
      <c r="C158" s="114">
        <v>4856880.0000000009</v>
      </c>
    </row>
    <row r="159" spans="1:3" ht="38.25" x14ac:dyDescent="0.2">
      <c r="A159" s="14" t="s">
        <v>257</v>
      </c>
      <c r="B159" s="70">
        <v>1840</v>
      </c>
      <c r="C159" s="114">
        <v>11170824.000000002</v>
      </c>
    </row>
    <row r="160" spans="1:3" x14ac:dyDescent="0.2">
      <c r="A160" s="15" t="s">
        <v>42</v>
      </c>
      <c r="B160" s="71">
        <v>3500</v>
      </c>
      <c r="C160" s="114">
        <v>21248850</v>
      </c>
    </row>
    <row r="161" spans="1:3" ht="38.25" x14ac:dyDescent="0.2">
      <c r="A161" s="14" t="s">
        <v>266</v>
      </c>
      <c r="B161" s="70">
        <v>826</v>
      </c>
      <c r="C161" s="114">
        <v>6067528.5999999996</v>
      </c>
    </row>
    <row r="162" spans="1:3" ht="25.5" x14ac:dyDescent="0.2">
      <c r="A162" s="14" t="s">
        <v>312</v>
      </c>
      <c r="B162" s="70">
        <v>200</v>
      </c>
      <c r="C162" s="114">
        <v>1214220</v>
      </c>
    </row>
    <row r="163" spans="1:3" ht="51" x14ac:dyDescent="0.2">
      <c r="A163" s="14" t="s">
        <v>258</v>
      </c>
      <c r="B163" s="70">
        <v>224</v>
      </c>
      <c r="C163" s="114">
        <v>1359926.4000000001</v>
      </c>
    </row>
    <row r="164" spans="1:3" ht="25.5" x14ac:dyDescent="0.2">
      <c r="A164" s="14" t="s">
        <v>267</v>
      </c>
      <c r="B164" s="70">
        <v>4500</v>
      </c>
      <c r="C164" s="114">
        <v>27319950</v>
      </c>
    </row>
    <row r="165" spans="1:3" ht="25.5" x14ac:dyDescent="0.2">
      <c r="A165" s="14" t="s">
        <v>251</v>
      </c>
      <c r="B165" s="70">
        <v>580</v>
      </c>
      <c r="C165" s="114">
        <v>3521238</v>
      </c>
    </row>
    <row r="166" spans="1:3" x14ac:dyDescent="0.2">
      <c r="A166" s="15" t="s">
        <v>56</v>
      </c>
      <c r="B166" s="71">
        <v>6330</v>
      </c>
      <c r="C166" s="114">
        <v>39482863</v>
      </c>
    </row>
    <row r="167" spans="1:3" ht="38.25" x14ac:dyDescent="0.2">
      <c r="A167" s="14" t="s">
        <v>269</v>
      </c>
      <c r="B167" s="70">
        <v>2847</v>
      </c>
      <c r="C167" s="114">
        <v>17284421.699999999</v>
      </c>
    </row>
    <row r="168" spans="1:3" x14ac:dyDescent="0.2">
      <c r="A168" s="15" t="s">
        <v>59</v>
      </c>
      <c r="B168" s="71">
        <v>2847</v>
      </c>
      <c r="C168" s="114">
        <v>17284421.699999999</v>
      </c>
    </row>
    <row r="169" spans="1:3" x14ac:dyDescent="0.2">
      <c r="A169" s="14" t="s">
        <v>313</v>
      </c>
      <c r="B169" s="70">
        <v>1888</v>
      </c>
      <c r="C169" s="114">
        <v>11462236.799999999</v>
      </c>
    </row>
    <row r="170" spans="1:3" ht="25.5" x14ac:dyDescent="0.2">
      <c r="A170" s="14" t="s">
        <v>314</v>
      </c>
      <c r="B170" s="70">
        <v>1094</v>
      </c>
      <c r="C170" s="114">
        <v>6496077.0000000009</v>
      </c>
    </row>
    <row r="171" spans="1:3" x14ac:dyDescent="0.2">
      <c r="A171" s="15" t="s">
        <v>73</v>
      </c>
      <c r="B171" s="71">
        <v>2982</v>
      </c>
      <c r="C171" s="114">
        <v>17958313.800000001</v>
      </c>
    </row>
    <row r="172" spans="1:3" x14ac:dyDescent="0.2">
      <c r="A172" s="15" t="s">
        <v>1</v>
      </c>
      <c r="B172" s="71">
        <v>17787</v>
      </c>
      <c r="C172" s="114">
        <v>108893749.3</v>
      </c>
    </row>
    <row r="173" spans="1:3" ht="15" x14ac:dyDescent="0.2">
      <c r="A173" s="110" t="s">
        <v>316</v>
      </c>
      <c r="B173" s="110"/>
      <c r="C173" s="114"/>
    </row>
    <row r="174" spans="1:3" ht="25.5" x14ac:dyDescent="0.2">
      <c r="A174" s="14" t="s">
        <v>292</v>
      </c>
      <c r="B174" s="70">
        <v>240</v>
      </c>
      <c r="C174" s="114">
        <v>269863.2</v>
      </c>
    </row>
    <row r="175" spans="1:3" x14ac:dyDescent="0.2">
      <c r="A175" s="15" t="s">
        <v>30</v>
      </c>
      <c r="B175" s="71">
        <v>240</v>
      </c>
      <c r="C175" s="114">
        <v>269863.2</v>
      </c>
    </row>
    <row r="176" spans="1:3" ht="38.25" x14ac:dyDescent="0.2">
      <c r="A176" s="14" t="s">
        <v>266</v>
      </c>
      <c r="B176" s="70">
        <v>390</v>
      </c>
      <c r="C176" s="114">
        <v>937727.7000000003</v>
      </c>
    </row>
    <row r="177" spans="1:3" ht="25.5" x14ac:dyDescent="0.2">
      <c r="A177" s="14" t="s">
        <v>267</v>
      </c>
      <c r="B177" s="70">
        <v>650</v>
      </c>
      <c r="C177" s="114">
        <v>730879.49999999988</v>
      </c>
    </row>
    <row r="178" spans="1:3" ht="25.5" x14ac:dyDescent="0.2">
      <c r="A178" s="14" t="s">
        <v>251</v>
      </c>
      <c r="B178" s="70">
        <v>468</v>
      </c>
      <c r="C178" s="114">
        <v>526233.24</v>
      </c>
    </row>
    <row r="179" spans="1:3" x14ac:dyDescent="0.2">
      <c r="A179" s="15" t="s">
        <v>56</v>
      </c>
      <c r="B179" s="71">
        <v>1508</v>
      </c>
      <c r="C179" s="114">
        <v>2194840.4400000004</v>
      </c>
    </row>
    <row r="180" spans="1:3" ht="38.25" x14ac:dyDescent="0.2">
      <c r="A180" s="14" t="s">
        <v>269</v>
      </c>
      <c r="B180" s="70">
        <v>616</v>
      </c>
      <c r="C180" s="114">
        <v>692648.88</v>
      </c>
    </row>
    <row r="181" spans="1:3" x14ac:dyDescent="0.2">
      <c r="A181" s="15" t="s">
        <v>59</v>
      </c>
      <c r="B181" s="71">
        <v>616</v>
      </c>
      <c r="C181" s="114">
        <v>692648.88</v>
      </c>
    </row>
    <row r="182" spans="1:3" x14ac:dyDescent="0.2">
      <c r="A182" s="14" t="s">
        <v>317</v>
      </c>
      <c r="B182" s="70">
        <v>210</v>
      </c>
      <c r="C182" s="114">
        <v>236130.3</v>
      </c>
    </row>
    <row r="183" spans="1:3" x14ac:dyDescent="0.2">
      <c r="A183" s="14" t="s">
        <v>313</v>
      </c>
      <c r="B183" s="70">
        <v>852</v>
      </c>
      <c r="C183" s="114">
        <v>958014.3600000001</v>
      </c>
    </row>
    <row r="184" spans="1:3" x14ac:dyDescent="0.2">
      <c r="A184" s="14" t="s">
        <v>318</v>
      </c>
      <c r="B184" s="70">
        <v>90</v>
      </c>
      <c r="C184" s="114">
        <v>101198.70000000001</v>
      </c>
    </row>
    <row r="185" spans="1:3" ht="25.5" x14ac:dyDescent="0.2">
      <c r="A185" s="14" t="s">
        <v>319</v>
      </c>
      <c r="B185" s="70">
        <v>225</v>
      </c>
      <c r="C185" s="114">
        <v>252996.75000000006</v>
      </c>
    </row>
    <row r="186" spans="1:3" ht="25.5" x14ac:dyDescent="0.2">
      <c r="A186" s="14" t="s">
        <v>314</v>
      </c>
      <c r="B186" s="70">
        <v>390</v>
      </c>
      <c r="C186" s="114">
        <v>499327.7</v>
      </c>
    </row>
    <row r="187" spans="1:3" x14ac:dyDescent="0.2">
      <c r="A187" s="14" t="s">
        <v>320</v>
      </c>
      <c r="B187" s="70">
        <v>74</v>
      </c>
      <c r="C187" s="114">
        <v>83207.820000000007</v>
      </c>
    </row>
    <row r="188" spans="1:3" ht="38.25" x14ac:dyDescent="0.2">
      <c r="A188" s="14" t="s">
        <v>321</v>
      </c>
      <c r="B188" s="70">
        <v>660</v>
      </c>
      <c r="C188" s="114">
        <v>742123.80000000016</v>
      </c>
    </row>
    <row r="189" spans="1:3" x14ac:dyDescent="0.2">
      <c r="A189" s="15" t="s">
        <v>73</v>
      </c>
      <c r="B189" s="71">
        <v>2501</v>
      </c>
      <c r="C189" s="114">
        <v>2872999.43</v>
      </c>
    </row>
    <row r="190" spans="1:3" x14ac:dyDescent="0.2">
      <c r="A190" s="15" t="s">
        <v>1</v>
      </c>
      <c r="B190" s="71">
        <v>4865</v>
      </c>
      <c r="C190" s="114">
        <v>6030351.9500000011</v>
      </c>
    </row>
    <row r="191" spans="1:3" ht="15" x14ac:dyDescent="0.2">
      <c r="A191" s="110" t="s">
        <v>322</v>
      </c>
      <c r="B191" s="110"/>
      <c r="C191" s="114"/>
    </row>
    <row r="192" spans="1:3" ht="25.5" x14ac:dyDescent="0.2">
      <c r="A192" s="14" t="s">
        <v>292</v>
      </c>
      <c r="B192" s="70">
        <v>460</v>
      </c>
      <c r="C192" s="114">
        <v>2581855.7999999998</v>
      </c>
    </row>
    <row r="193" spans="1:3" x14ac:dyDescent="0.2">
      <c r="A193" s="15" t="s">
        <v>30</v>
      </c>
      <c r="B193" s="71">
        <v>460</v>
      </c>
      <c r="C193" s="114">
        <v>2581855.7999999998</v>
      </c>
    </row>
    <row r="194" spans="1:3" ht="38.25" x14ac:dyDescent="0.2">
      <c r="A194" s="14" t="s">
        <v>266</v>
      </c>
      <c r="B194" s="70">
        <v>900</v>
      </c>
      <c r="C194" s="114">
        <v>6211457</v>
      </c>
    </row>
    <row r="195" spans="1:3" ht="25.5" x14ac:dyDescent="0.2">
      <c r="A195" s="14" t="s">
        <v>267</v>
      </c>
      <c r="B195" s="70">
        <v>200</v>
      </c>
      <c r="C195" s="114">
        <v>1122545.9999999998</v>
      </c>
    </row>
    <row r="196" spans="1:3" ht="25.5" x14ac:dyDescent="0.2">
      <c r="A196" s="14" t="s">
        <v>251</v>
      </c>
      <c r="B196" s="70">
        <v>1190</v>
      </c>
      <c r="C196" s="114">
        <v>6679148.6999999983</v>
      </c>
    </row>
    <row r="197" spans="1:3" x14ac:dyDescent="0.2">
      <c r="A197" s="15" t="s">
        <v>56</v>
      </c>
      <c r="B197" s="71">
        <v>2290</v>
      </c>
      <c r="C197" s="114">
        <v>14013151.699999999</v>
      </c>
    </row>
    <row r="198" spans="1:3" ht="38.25" x14ac:dyDescent="0.2">
      <c r="A198" s="14" t="s">
        <v>269</v>
      </c>
      <c r="B198" s="70">
        <v>1437</v>
      </c>
      <c r="C198" s="114">
        <v>8065493.0099999988</v>
      </c>
    </row>
    <row r="199" spans="1:3" x14ac:dyDescent="0.2">
      <c r="A199" s="15" t="s">
        <v>59</v>
      </c>
      <c r="B199" s="71">
        <v>1437</v>
      </c>
      <c r="C199" s="114">
        <v>8065493.0099999988</v>
      </c>
    </row>
    <row r="200" spans="1:3" x14ac:dyDescent="0.2">
      <c r="A200" s="14" t="s">
        <v>317</v>
      </c>
      <c r="B200" s="70">
        <v>490</v>
      </c>
      <c r="C200" s="114">
        <v>2750237.7</v>
      </c>
    </row>
    <row r="201" spans="1:3" x14ac:dyDescent="0.2">
      <c r="A201" s="14" t="s">
        <v>313</v>
      </c>
      <c r="B201" s="70">
        <v>1900</v>
      </c>
      <c r="C201" s="114">
        <v>10664187</v>
      </c>
    </row>
    <row r="202" spans="1:3" x14ac:dyDescent="0.2">
      <c r="A202" s="14" t="s">
        <v>318</v>
      </c>
      <c r="B202" s="70">
        <v>210</v>
      </c>
      <c r="C202" s="114">
        <v>1178673.3</v>
      </c>
    </row>
    <row r="203" spans="1:3" ht="25.5" x14ac:dyDescent="0.2">
      <c r="A203" s="14" t="s">
        <v>319</v>
      </c>
      <c r="B203" s="70">
        <v>525</v>
      </c>
      <c r="C203" s="114">
        <v>2946683.2500000009</v>
      </c>
    </row>
    <row r="204" spans="1:3" ht="25.5" x14ac:dyDescent="0.2">
      <c r="A204" s="14" t="s">
        <v>314</v>
      </c>
      <c r="B204" s="70">
        <v>910</v>
      </c>
      <c r="C204" s="114">
        <v>5107584.2999999989</v>
      </c>
    </row>
    <row r="205" spans="1:3" x14ac:dyDescent="0.2">
      <c r="A205" s="14" t="s">
        <v>320</v>
      </c>
      <c r="B205" s="70">
        <v>174</v>
      </c>
      <c r="C205" s="114">
        <v>976615.01999999979</v>
      </c>
    </row>
    <row r="206" spans="1:3" ht="38.25" x14ac:dyDescent="0.2">
      <c r="A206" s="14" t="s">
        <v>321</v>
      </c>
      <c r="B206" s="70">
        <v>1540</v>
      </c>
      <c r="C206" s="114">
        <v>8643604.1999999993</v>
      </c>
    </row>
    <row r="207" spans="1:3" x14ac:dyDescent="0.2">
      <c r="A207" s="15" t="s">
        <v>73</v>
      </c>
      <c r="B207" s="71">
        <v>5749</v>
      </c>
      <c r="C207" s="114">
        <v>32267584.769999996</v>
      </c>
    </row>
    <row r="208" spans="1:3" x14ac:dyDescent="0.2">
      <c r="A208" s="15" t="s">
        <v>1</v>
      </c>
      <c r="B208" s="71">
        <v>9936</v>
      </c>
      <c r="C208" s="114">
        <v>56928085.279999994</v>
      </c>
    </row>
    <row r="209" spans="1:3" ht="15" x14ac:dyDescent="0.2">
      <c r="A209" s="110" t="s">
        <v>323</v>
      </c>
      <c r="B209" s="110"/>
      <c r="C209" s="114"/>
    </row>
    <row r="210" spans="1:3" ht="25.5" x14ac:dyDescent="0.2">
      <c r="A210" s="14" t="s">
        <v>279</v>
      </c>
      <c r="B210" s="70">
        <v>4450</v>
      </c>
      <c r="C210" s="114">
        <v>1749428.5</v>
      </c>
    </row>
    <row r="211" spans="1:3" ht="25.5" x14ac:dyDescent="0.2">
      <c r="A211" s="14" t="s">
        <v>281</v>
      </c>
      <c r="B211" s="70">
        <v>1800</v>
      </c>
      <c r="C211" s="114">
        <v>707634.00000000012</v>
      </c>
    </row>
    <row r="212" spans="1:3" ht="25.5" x14ac:dyDescent="0.2">
      <c r="A212" s="14" t="s">
        <v>290</v>
      </c>
      <c r="B212" s="70">
        <v>1500</v>
      </c>
      <c r="C212" s="114">
        <v>589695</v>
      </c>
    </row>
    <row r="213" spans="1:3" ht="25.5" x14ac:dyDescent="0.2">
      <c r="A213" s="14" t="s">
        <v>292</v>
      </c>
      <c r="B213" s="70">
        <v>4200</v>
      </c>
      <c r="C213" s="114">
        <v>1651146</v>
      </c>
    </row>
    <row r="214" spans="1:3" ht="38.25" x14ac:dyDescent="0.2">
      <c r="A214" s="14" t="s">
        <v>293</v>
      </c>
      <c r="B214" s="70">
        <v>1500</v>
      </c>
      <c r="C214" s="114">
        <v>589694.99999999988</v>
      </c>
    </row>
    <row r="215" spans="1:3" ht="25.5" x14ac:dyDescent="0.2">
      <c r="A215" s="14" t="s">
        <v>298</v>
      </c>
      <c r="B215" s="70">
        <v>700</v>
      </c>
      <c r="C215" s="114">
        <v>275191</v>
      </c>
    </row>
    <row r="216" spans="1:3" ht="25.5" x14ac:dyDescent="0.2">
      <c r="A216" s="14" t="s">
        <v>300</v>
      </c>
      <c r="B216" s="70">
        <v>1000</v>
      </c>
      <c r="C216" s="114">
        <v>393129.99999999994</v>
      </c>
    </row>
    <row r="217" spans="1:3" ht="25.5" x14ac:dyDescent="0.2">
      <c r="A217" s="14" t="s">
        <v>302</v>
      </c>
      <c r="B217" s="70">
        <v>3000</v>
      </c>
      <c r="C217" s="114">
        <v>1179390</v>
      </c>
    </row>
    <row r="218" spans="1:3" x14ac:dyDescent="0.2">
      <c r="A218" s="15" t="s">
        <v>30</v>
      </c>
      <c r="B218" s="71">
        <v>18150</v>
      </c>
      <c r="C218" s="114">
        <v>7135309.5</v>
      </c>
    </row>
    <row r="219" spans="1:3" ht="25.5" x14ac:dyDescent="0.2">
      <c r="A219" s="14" t="s">
        <v>304</v>
      </c>
      <c r="B219" s="70">
        <v>4050</v>
      </c>
      <c r="C219" s="114">
        <v>1592176.5</v>
      </c>
    </row>
    <row r="220" spans="1:3" ht="25.5" x14ac:dyDescent="0.2">
      <c r="A220" s="14" t="s">
        <v>308</v>
      </c>
      <c r="B220" s="70">
        <v>3100</v>
      </c>
      <c r="C220" s="114">
        <v>1218702.9999999998</v>
      </c>
    </row>
    <row r="221" spans="1:3" ht="25.5" x14ac:dyDescent="0.2">
      <c r="A221" s="14" t="s">
        <v>324</v>
      </c>
      <c r="B221" s="70">
        <v>3100</v>
      </c>
      <c r="C221" s="114">
        <v>1218703</v>
      </c>
    </row>
    <row r="222" spans="1:3" ht="25.5" x14ac:dyDescent="0.2">
      <c r="A222" s="14" t="s">
        <v>256</v>
      </c>
      <c r="B222" s="70">
        <v>4500</v>
      </c>
      <c r="C222" s="114">
        <v>1769084.9999999995</v>
      </c>
    </row>
    <row r="223" spans="1:3" ht="38.25" x14ac:dyDescent="0.2">
      <c r="A223" s="14" t="s">
        <v>257</v>
      </c>
      <c r="B223" s="70">
        <v>10600</v>
      </c>
      <c r="C223" s="114">
        <v>4167178</v>
      </c>
    </row>
    <row r="224" spans="1:3" ht="25.5" x14ac:dyDescent="0.2">
      <c r="A224" s="14" t="s">
        <v>306</v>
      </c>
      <c r="B224" s="70">
        <v>2000</v>
      </c>
      <c r="C224" s="114">
        <v>786260</v>
      </c>
    </row>
    <row r="225" spans="1:4" ht="25.5" x14ac:dyDescent="0.2">
      <c r="A225" s="14" t="s">
        <v>325</v>
      </c>
      <c r="B225" s="70">
        <v>5700</v>
      </c>
      <c r="C225" s="114">
        <v>2240841</v>
      </c>
    </row>
    <row r="226" spans="1:4" x14ac:dyDescent="0.2">
      <c r="A226" s="15" t="s">
        <v>42</v>
      </c>
      <c r="B226" s="71">
        <v>33050</v>
      </c>
      <c r="C226" s="114">
        <v>12992946.5</v>
      </c>
    </row>
    <row r="227" spans="1:4" ht="25.5" x14ac:dyDescent="0.2">
      <c r="A227" s="14" t="s">
        <v>267</v>
      </c>
      <c r="B227" s="70">
        <v>3300</v>
      </c>
      <c r="C227" s="114">
        <v>1297329</v>
      </c>
    </row>
    <row r="228" spans="1:4" x14ac:dyDescent="0.2">
      <c r="A228" s="15" t="s">
        <v>56</v>
      </c>
      <c r="B228" s="71">
        <v>3300</v>
      </c>
      <c r="C228" s="114">
        <v>1297329</v>
      </c>
    </row>
    <row r="229" spans="1:4" ht="38.25" x14ac:dyDescent="0.2">
      <c r="A229" s="14" t="s">
        <v>269</v>
      </c>
      <c r="B229" s="70">
        <v>10450</v>
      </c>
      <c r="C229" s="114">
        <v>4108208.4999999991</v>
      </c>
      <c r="D229" s="72"/>
    </row>
    <row r="230" spans="1:4" ht="38.25" x14ac:dyDescent="0.2">
      <c r="A230" s="14" t="s">
        <v>326</v>
      </c>
      <c r="B230" s="70">
        <v>250</v>
      </c>
      <c r="C230" s="114">
        <v>98282.499999999985</v>
      </c>
    </row>
    <row r="231" spans="1:4" ht="25.5" x14ac:dyDescent="0.2">
      <c r="A231" s="14" t="s">
        <v>327</v>
      </c>
      <c r="B231" s="70">
        <v>2600</v>
      </c>
      <c r="C231" s="114">
        <v>1022138</v>
      </c>
    </row>
    <row r="232" spans="1:4" x14ac:dyDescent="0.2">
      <c r="A232" s="15" t="s">
        <v>59</v>
      </c>
      <c r="B232" s="71">
        <f>SUM(B229:B231)</f>
        <v>13300</v>
      </c>
      <c r="C232" s="114">
        <f>SUM(C229:C231)</f>
        <v>5228628.9999999991</v>
      </c>
    </row>
    <row r="233" spans="1:4" x14ac:dyDescent="0.2">
      <c r="A233" s="15" t="s">
        <v>1</v>
      </c>
      <c r="B233" s="71">
        <f>B218+B226+B228+B232</f>
        <v>67800</v>
      </c>
      <c r="C233" s="114">
        <f>C218+C226+C228+C232</f>
        <v>26654214</v>
      </c>
    </row>
    <row r="234" spans="1:4" ht="28.5" customHeight="1" x14ac:dyDescent="0.2">
      <c r="A234" s="110" t="s">
        <v>328</v>
      </c>
      <c r="B234" s="110"/>
      <c r="C234" s="114"/>
    </row>
    <row r="235" spans="1:4" ht="38.25" x14ac:dyDescent="0.2">
      <c r="A235" s="14" t="s">
        <v>268</v>
      </c>
      <c r="B235" s="70">
        <v>50</v>
      </c>
      <c r="C235" s="114">
        <v>493994.99999999994</v>
      </c>
    </row>
    <row r="236" spans="1:4" x14ac:dyDescent="0.2">
      <c r="A236" s="15" t="s">
        <v>59</v>
      </c>
      <c r="B236" s="71">
        <v>50</v>
      </c>
      <c r="C236" s="114">
        <v>493994.99999999994</v>
      </c>
    </row>
    <row r="237" spans="1:4" x14ac:dyDescent="0.2">
      <c r="A237" s="14" t="s">
        <v>329</v>
      </c>
      <c r="B237" s="70">
        <v>52</v>
      </c>
      <c r="C237" s="114">
        <v>513754.79999999993</v>
      </c>
    </row>
    <row r="238" spans="1:4" x14ac:dyDescent="0.2">
      <c r="A238" s="14" t="s">
        <v>330</v>
      </c>
      <c r="B238" s="70">
        <v>52</v>
      </c>
      <c r="C238" s="114">
        <v>513754.79999999993</v>
      </c>
    </row>
    <row r="239" spans="1:4" x14ac:dyDescent="0.2">
      <c r="A239" s="14" t="s">
        <v>331</v>
      </c>
      <c r="B239" s="70">
        <v>52</v>
      </c>
      <c r="C239" s="114">
        <v>513754.79999999993</v>
      </c>
    </row>
    <row r="240" spans="1:4" x14ac:dyDescent="0.2">
      <c r="A240" s="15" t="s">
        <v>73</v>
      </c>
      <c r="B240" s="71">
        <v>156</v>
      </c>
      <c r="C240" s="114">
        <v>1541264.4</v>
      </c>
    </row>
    <row r="241" spans="1:3" x14ac:dyDescent="0.2">
      <c r="A241" s="15" t="s">
        <v>1</v>
      </c>
      <c r="B241" s="71">
        <v>206</v>
      </c>
      <c r="C241" s="114">
        <v>2035259.4</v>
      </c>
    </row>
    <row r="242" spans="1:3" ht="45.75" customHeight="1" x14ac:dyDescent="0.2">
      <c r="A242" s="110" t="s">
        <v>332</v>
      </c>
      <c r="B242" s="110"/>
      <c r="C242" s="114"/>
    </row>
    <row r="243" spans="1:3" ht="38.25" x14ac:dyDescent="0.2">
      <c r="A243" s="14" t="s">
        <v>268</v>
      </c>
      <c r="B243" s="70">
        <v>50</v>
      </c>
      <c r="C243" s="114">
        <v>510000</v>
      </c>
    </row>
    <row r="244" spans="1:3" x14ac:dyDescent="0.2">
      <c r="A244" s="15" t="s">
        <v>59</v>
      </c>
      <c r="B244" s="71">
        <v>50</v>
      </c>
      <c r="C244" s="114">
        <v>510000</v>
      </c>
    </row>
    <row r="245" spans="1:3" x14ac:dyDescent="0.2">
      <c r="A245" s="14" t="s">
        <v>329</v>
      </c>
      <c r="B245" s="70">
        <v>78</v>
      </c>
      <c r="C245" s="114">
        <v>795600</v>
      </c>
    </row>
    <row r="246" spans="1:3" x14ac:dyDescent="0.2">
      <c r="A246" s="14" t="s">
        <v>330</v>
      </c>
      <c r="B246" s="70">
        <v>78</v>
      </c>
      <c r="C246" s="114">
        <v>795600</v>
      </c>
    </row>
    <row r="247" spans="1:3" x14ac:dyDescent="0.2">
      <c r="A247" s="15" t="s">
        <v>73</v>
      </c>
      <c r="B247" s="71">
        <v>156</v>
      </c>
      <c r="C247" s="114">
        <v>1591200</v>
      </c>
    </row>
    <row r="248" spans="1:3" x14ac:dyDescent="0.2">
      <c r="A248" s="15" t="s">
        <v>1</v>
      </c>
      <c r="B248" s="71">
        <v>206</v>
      </c>
      <c r="C248" s="114">
        <v>2101200</v>
      </c>
    </row>
    <row r="249" spans="1:3" ht="33" customHeight="1" x14ac:dyDescent="0.2">
      <c r="A249" s="110" t="s">
        <v>333</v>
      </c>
      <c r="B249" s="110"/>
      <c r="C249" s="114"/>
    </row>
    <row r="250" spans="1:3" ht="38.25" x14ac:dyDescent="0.2">
      <c r="A250" s="14" t="s">
        <v>268</v>
      </c>
      <c r="B250" s="70">
        <v>50</v>
      </c>
      <c r="C250" s="114">
        <v>465986.49999999988</v>
      </c>
    </row>
    <row r="251" spans="1:3" x14ac:dyDescent="0.2">
      <c r="A251" s="15" t="s">
        <v>59</v>
      </c>
      <c r="B251" s="71">
        <v>50</v>
      </c>
      <c r="C251" s="114">
        <v>465986.49999999988</v>
      </c>
    </row>
    <row r="252" spans="1:3" x14ac:dyDescent="0.2">
      <c r="A252" s="14" t="s">
        <v>329</v>
      </c>
      <c r="B252" s="70">
        <v>52</v>
      </c>
      <c r="C252" s="114">
        <v>484625.9599999999</v>
      </c>
    </row>
    <row r="253" spans="1:3" x14ac:dyDescent="0.2">
      <c r="A253" s="14" t="s">
        <v>330</v>
      </c>
      <c r="B253" s="70">
        <v>52</v>
      </c>
      <c r="C253" s="114">
        <v>484625.9599999999</v>
      </c>
    </row>
    <row r="254" spans="1:3" x14ac:dyDescent="0.2">
      <c r="A254" s="14" t="s">
        <v>331</v>
      </c>
      <c r="B254" s="70">
        <v>52</v>
      </c>
      <c r="C254" s="114">
        <v>484625.9599999999</v>
      </c>
    </row>
    <row r="255" spans="1:3" x14ac:dyDescent="0.2">
      <c r="A255" s="15" t="s">
        <v>73</v>
      </c>
      <c r="B255" s="71">
        <v>156</v>
      </c>
      <c r="C255" s="114">
        <v>1453877.8799999997</v>
      </c>
    </row>
    <row r="256" spans="1:3" x14ac:dyDescent="0.2">
      <c r="A256" s="15" t="s">
        <v>1</v>
      </c>
      <c r="B256" s="71">
        <v>206</v>
      </c>
      <c r="C256" s="114">
        <v>1919864.3799999994</v>
      </c>
    </row>
    <row r="257" spans="1:3" ht="33" customHeight="1" x14ac:dyDescent="0.2">
      <c r="A257" s="110" t="s">
        <v>334</v>
      </c>
      <c r="B257" s="110"/>
      <c r="C257" s="114"/>
    </row>
    <row r="258" spans="1:3" ht="38.25" x14ac:dyDescent="0.2">
      <c r="A258" s="14" t="s">
        <v>268</v>
      </c>
      <c r="B258" s="70">
        <v>50</v>
      </c>
      <c r="C258" s="114">
        <v>493994.99999999994</v>
      </c>
    </row>
    <row r="259" spans="1:3" x14ac:dyDescent="0.2">
      <c r="A259" s="15" t="s">
        <v>59</v>
      </c>
      <c r="B259" s="71">
        <v>50</v>
      </c>
      <c r="C259" s="114">
        <v>493994.99999999994</v>
      </c>
    </row>
    <row r="260" spans="1:3" x14ac:dyDescent="0.2">
      <c r="A260" s="14" t="s">
        <v>329</v>
      </c>
      <c r="B260" s="70">
        <v>52</v>
      </c>
      <c r="C260" s="114">
        <v>513754.79999999993</v>
      </c>
    </row>
    <row r="261" spans="1:3" x14ac:dyDescent="0.2">
      <c r="A261" s="14" t="s">
        <v>330</v>
      </c>
      <c r="B261" s="70">
        <v>52</v>
      </c>
      <c r="C261" s="114">
        <v>513754.79999999993</v>
      </c>
    </row>
    <row r="262" spans="1:3" x14ac:dyDescent="0.2">
      <c r="A262" s="14" t="s">
        <v>331</v>
      </c>
      <c r="B262" s="70">
        <v>52</v>
      </c>
      <c r="C262" s="114">
        <v>513754.79999999993</v>
      </c>
    </row>
    <row r="263" spans="1:3" x14ac:dyDescent="0.2">
      <c r="A263" s="15" t="s">
        <v>73</v>
      </c>
      <c r="B263" s="71">
        <v>156</v>
      </c>
      <c r="C263" s="114">
        <v>1541264.4</v>
      </c>
    </row>
    <row r="264" spans="1:3" x14ac:dyDescent="0.2">
      <c r="A264" s="15" t="s">
        <v>1</v>
      </c>
      <c r="B264" s="71">
        <v>206</v>
      </c>
      <c r="C264" s="114">
        <v>2035259.4</v>
      </c>
    </row>
    <row r="265" spans="1:3" ht="37.5" customHeight="1" x14ac:dyDescent="0.2">
      <c r="A265" s="110" t="s">
        <v>335</v>
      </c>
      <c r="B265" s="110"/>
      <c r="C265" s="114"/>
    </row>
    <row r="266" spans="1:3" ht="38.25" x14ac:dyDescent="0.2">
      <c r="A266" s="14" t="s">
        <v>268</v>
      </c>
      <c r="B266" s="70">
        <v>50</v>
      </c>
      <c r="C266" s="114">
        <v>506000</v>
      </c>
    </row>
    <row r="267" spans="1:3" x14ac:dyDescent="0.2">
      <c r="A267" s="15" t="s">
        <v>59</v>
      </c>
      <c r="B267" s="71">
        <v>50</v>
      </c>
      <c r="C267" s="114">
        <v>506000</v>
      </c>
    </row>
    <row r="268" spans="1:3" x14ac:dyDescent="0.2">
      <c r="A268" s="14" t="s">
        <v>329</v>
      </c>
      <c r="B268" s="70">
        <v>52</v>
      </c>
      <c r="C268" s="114">
        <v>526240</v>
      </c>
    </row>
    <row r="269" spans="1:3" x14ac:dyDescent="0.2">
      <c r="A269" s="14" t="s">
        <v>330</v>
      </c>
      <c r="B269" s="70">
        <v>52</v>
      </c>
      <c r="C269" s="114">
        <v>526240</v>
      </c>
    </row>
    <row r="270" spans="1:3" x14ac:dyDescent="0.2">
      <c r="A270" s="14" t="s">
        <v>331</v>
      </c>
      <c r="B270" s="70">
        <v>52</v>
      </c>
      <c r="C270" s="114">
        <v>526240</v>
      </c>
    </row>
    <row r="271" spans="1:3" x14ac:dyDescent="0.2">
      <c r="A271" s="15" t="s">
        <v>73</v>
      </c>
      <c r="B271" s="71">
        <v>156</v>
      </c>
      <c r="C271" s="114">
        <v>1578720</v>
      </c>
    </row>
    <row r="272" spans="1:3" x14ac:dyDescent="0.2">
      <c r="A272" s="15" t="s">
        <v>1</v>
      </c>
      <c r="B272" s="71">
        <v>206</v>
      </c>
      <c r="C272" s="114">
        <v>2084720</v>
      </c>
    </row>
    <row r="273" spans="1:3" ht="34.5" customHeight="1" x14ac:dyDescent="0.2">
      <c r="A273" s="110" t="s">
        <v>336</v>
      </c>
      <c r="B273" s="110"/>
      <c r="C273" s="114"/>
    </row>
    <row r="274" spans="1:3" ht="38.25" x14ac:dyDescent="0.2">
      <c r="A274" s="14" t="s">
        <v>268</v>
      </c>
      <c r="B274" s="70">
        <v>50</v>
      </c>
      <c r="C274" s="114">
        <v>493994.99999999994</v>
      </c>
    </row>
    <row r="275" spans="1:3" x14ac:dyDescent="0.2">
      <c r="A275" s="15" t="s">
        <v>59</v>
      </c>
      <c r="B275" s="71">
        <v>50</v>
      </c>
      <c r="C275" s="114">
        <v>493994.99999999994</v>
      </c>
    </row>
    <row r="276" spans="1:3" x14ac:dyDescent="0.2">
      <c r="A276" s="14" t="s">
        <v>329</v>
      </c>
      <c r="B276" s="70">
        <v>52</v>
      </c>
      <c r="C276" s="114">
        <v>513754.79999999993</v>
      </c>
    </row>
    <row r="277" spans="1:3" x14ac:dyDescent="0.2">
      <c r="A277" s="14" t="s">
        <v>330</v>
      </c>
      <c r="B277" s="70">
        <v>52</v>
      </c>
      <c r="C277" s="114">
        <v>513754.79999999993</v>
      </c>
    </row>
    <row r="278" spans="1:3" x14ac:dyDescent="0.2">
      <c r="A278" s="14" t="s">
        <v>331</v>
      </c>
      <c r="B278" s="70">
        <v>52</v>
      </c>
      <c r="C278" s="114">
        <v>513754.79999999993</v>
      </c>
    </row>
    <row r="279" spans="1:3" x14ac:dyDescent="0.2">
      <c r="A279" s="15" t="s">
        <v>73</v>
      </c>
      <c r="B279" s="71">
        <v>156</v>
      </c>
      <c r="C279" s="114">
        <v>1541264.4</v>
      </c>
    </row>
    <row r="280" spans="1:3" x14ac:dyDescent="0.2">
      <c r="A280" s="15" t="s">
        <v>1</v>
      </c>
      <c r="B280" s="71">
        <v>206</v>
      </c>
      <c r="C280" s="114">
        <v>2035259.4</v>
      </c>
    </row>
    <row r="281" spans="1:3" ht="36" customHeight="1" x14ac:dyDescent="0.2">
      <c r="A281" s="110" t="s">
        <v>337</v>
      </c>
      <c r="B281" s="110"/>
      <c r="C281" s="114"/>
    </row>
    <row r="282" spans="1:3" ht="38.25" x14ac:dyDescent="0.2">
      <c r="A282" s="14" t="s">
        <v>268</v>
      </c>
      <c r="B282" s="70">
        <v>50</v>
      </c>
      <c r="C282" s="114">
        <v>493994.99999999994</v>
      </c>
    </row>
    <row r="283" spans="1:3" x14ac:dyDescent="0.2">
      <c r="A283" s="15" t="s">
        <v>59</v>
      </c>
      <c r="B283" s="71">
        <v>50</v>
      </c>
      <c r="C283" s="114">
        <v>493994.99999999994</v>
      </c>
    </row>
    <row r="284" spans="1:3" x14ac:dyDescent="0.2">
      <c r="A284" s="14" t="s">
        <v>329</v>
      </c>
      <c r="B284" s="70">
        <v>51</v>
      </c>
      <c r="C284" s="114">
        <v>503874.89999999991</v>
      </c>
    </row>
    <row r="285" spans="1:3" x14ac:dyDescent="0.2">
      <c r="A285" s="14" t="s">
        <v>330</v>
      </c>
      <c r="B285" s="70">
        <v>51</v>
      </c>
      <c r="C285" s="114">
        <v>503874.89999999991</v>
      </c>
    </row>
    <row r="286" spans="1:3" x14ac:dyDescent="0.2">
      <c r="A286" s="14" t="s">
        <v>331</v>
      </c>
      <c r="B286" s="70">
        <v>51</v>
      </c>
      <c r="C286" s="114">
        <v>503874.89999999991</v>
      </c>
    </row>
    <row r="287" spans="1:3" x14ac:dyDescent="0.2">
      <c r="A287" s="15" t="s">
        <v>73</v>
      </c>
      <c r="B287" s="71">
        <v>153</v>
      </c>
      <c r="C287" s="114">
        <v>1511624.6999999997</v>
      </c>
    </row>
    <row r="288" spans="1:3" x14ac:dyDescent="0.2">
      <c r="A288" s="15" t="s">
        <v>1</v>
      </c>
      <c r="B288" s="71">
        <v>203</v>
      </c>
      <c r="C288" s="114">
        <v>2005619.6999999997</v>
      </c>
    </row>
    <row r="289" spans="1:3" ht="25.5" customHeight="1" x14ac:dyDescent="0.2">
      <c r="A289" s="110" t="s">
        <v>338</v>
      </c>
      <c r="B289" s="110"/>
      <c r="C289" s="114"/>
    </row>
    <row r="290" spans="1:3" ht="25.5" x14ac:dyDescent="0.2">
      <c r="A290" s="14" t="s">
        <v>251</v>
      </c>
      <c r="B290" s="70">
        <v>1100</v>
      </c>
      <c r="C290" s="114">
        <v>2750000</v>
      </c>
    </row>
    <row r="291" spans="1:3" x14ac:dyDescent="0.2">
      <c r="A291" s="15" t="s">
        <v>56</v>
      </c>
      <c r="B291" s="71">
        <v>1100</v>
      </c>
      <c r="C291" s="114">
        <v>2750000</v>
      </c>
    </row>
    <row r="292" spans="1:3" x14ac:dyDescent="0.2">
      <c r="A292" s="15" t="s">
        <v>1</v>
      </c>
      <c r="B292" s="71">
        <v>1100</v>
      </c>
      <c r="C292" s="114">
        <v>2750000</v>
      </c>
    </row>
    <row r="293" spans="1:3" ht="18" customHeight="1" x14ac:dyDescent="0.2">
      <c r="A293" s="110" t="s">
        <v>339</v>
      </c>
      <c r="B293" s="110"/>
      <c r="C293" s="114"/>
    </row>
    <row r="294" spans="1:3" ht="25.5" x14ac:dyDescent="0.2">
      <c r="A294" s="14" t="s">
        <v>292</v>
      </c>
      <c r="B294" s="70">
        <v>14400</v>
      </c>
      <c r="C294" s="114">
        <v>8409600</v>
      </c>
    </row>
    <row r="295" spans="1:3" x14ac:dyDescent="0.2">
      <c r="A295" s="15" t="s">
        <v>30</v>
      </c>
      <c r="B295" s="71">
        <v>14400</v>
      </c>
      <c r="C295" s="114">
        <v>8409600</v>
      </c>
    </row>
    <row r="296" spans="1:3" ht="25.5" x14ac:dyDescent="0.2">
      <c r="A296" s="14" t="s">
        <v>308</v>
      </c>
      <c r="B296" s="70">
        <v>25532</v>
      </c>
      <c r="C296" s="114">
        <v>14910688</v>
      </c>
    </row>
    <row r="297" spans="1:3" ht="25.5" x14ac:dyDescent="0.2">
      <c r="A297" s="14" t="s">
        <v>324</v>
      </c>
      <c r="B297" s="70">
        <v>10000</v>
      </c>
      <c r="C297" s="114">
        <v>5840000</v>
      </c>
    </row>
    <row r="298" spans="1:3" ht="25.5" x14ac:dyDescent="0.2">
      <c r="A298" s="14" t="s">
        <v>256</v>
      </c>
      <c r="B298" s="70">
        <v>45283</v>
      </c>
      <c r="C298" s="114">
        <v>26445272</v>
      </c>
    </row>
    <row r="299" spans="1:3" ht="38.25" x14ac:dyDescent="0.2">
      <c r="A299" s="14" t="s">
        <v>257</v>
      </c>
      <c r="B299" s="70">
        <v>25000</v>
      </c>
      <c r="C299" s="114">
        <v>14600000</v>
      </c>
    </row>
    <row r="300" spans="1:3" x14ac:dyDescent="0.2">
      <c r="A300" s="15" t="s">
        <v>42</v>
      </c>
      <c r="B300" s="71">
        <v>105815</v>
      </c>
      <c r="C300" s="114">
        <v>61795960</v>
      </c>
    </row>
    <row r="301" spans="1:3" ht="25.5" x14ac:dyDescent="0.2">
      <c r="A301" s="14" t="s">
        <v>272</v>
      </c>
      <c r="B301" s="70">
        <v>50300</v>
      </c>
      <c r="C301" s="114">
        <v>29375200</v>
      </c>
    </row>
    <row r="302" spans="1:3" ht="38.25" x14ac:dyDescent="0.2">
      <c r="A302" s="14" t="s">
        <v>266</v>
      </c>
      <c r="B302" s="70">
        <v>36000</v>
      </c>
      <c r="C302" s="114">
        <v>21024000</v>
      </c>
    </row>
    <row r="303" spans="1:3" ht="25.5" x14ac:dyDescent="0.2">
      <c r="A303" s="14" t="s">
        <v>251</v>
      </c>
      <c r="B303" s="70">
        <v>36300</v>
      </c>
      <c r="C303" s="114">
        <v>21199200</v>
      </c>
    </row>
    <row r="304" spans="1:3" x14ac:dyDescent="0.2">
      <c r="A304" s="15" t="s">
        <v>56</v>
      </c>
      <c r="B304" s="71">
        <v>122600</v>
      </c>
      <c r="C304" s="114">
        <v>71598400</v>
      </c>
    </row>
    <row r="305" spans="1:4" ht="38.25" x14ac:dyDescent="0.2">
      <c r="A305" s="14" t="s">
        <v>268</v>
      </c>
      <c r="B305" s="70">
        <v>19117</v>
      </c>
      <c r="C305" s="114">
        <v>11164328</v>
      </c>
    </row>
    <row r="306" spans="1:4" ht="38.25" x14ac:dyDescent="0.2">
      <c r="A306" s="14" t="s">
        <v>269</v>
      </c>
      <c r="B306" s="70">
        <v>30474</v>
      </c>
      <c r="C306" s="114">
        <v>17796816</v>
      </c>
      <c r="D306" s="72"/>
    </row>
    <row r="307" spans="1:4" x14ac:dyDescent="0.2">
      <c r="A307" s="15" t="s">
        <v>59</v>
      </c>
      <c r="B307" s="71">
        <f>SUM(B305:B306)</f>
        <v>49591</v>
      </c>
      <c r="C307" s="114">
        <f>SUM(C305:C306)</f>
        <v>28961144</v>
      </c>
    </row>
    <row r="308" spans="1:4" x14ac:dyDescent="0.2">
      <c r="A308" s="14" t="s">
        <v>330</v>
      </c>
      <c r="B308" s="70">
        <v>10000</v>
      </c>
      <c r="C308" s="114">
        <v>5840000</v>
      </c>
    </row>
    <row r="309" spans="1:4" ht="25.5" x14ac:dyDescent="0.2">
      <c r="A309" s="14" t="s">
        <v>340</v>
      </c>
      <c r="B309" s="70">
        <v>10</v>
      </c>
      <c r="C309" s="114">
        <v>5840</v>
      </c>
    </row>
    <row r="310" spans="1:4" x14ac:dyDescent="0.2">
      <c r="A310" s="15" t="s">
        <v>73</v>
      </c>
      <c r="B310" s="71">
        <v>10010</v>
      </c>
      <c r="C310" s="114">
        <v>5845840</v>
      </c>
    </row>
    <row r="311" spans="1:4" x14ac:dyDescent="0.2">
      <c r="A311" s="15" t="s">
        <v>1</v>
      </c>
      <c r="B311" s="71">
        <v>302416</v>
      </c>
      <c r="C311" s="114">
        <f>C295+C300+C304+C307+C310</f>
        <v>176610944</v>
      </c>
    </row>
    <row r="312" spans="1:4" ht="15" x14ac:dyDescent="0.2">
      <c r="A312" s="110" t="s">
        <v>341</v>
      </c>
      <c r="B312" s="110"/>
      <c r="C312" s="114"/>
    </row>
    <row r="313" spans="1:4" x14ac:dyDescent="0.2">
      <c r="A313" s="14" t="s">
        <v>254</v>
      </c>
      <c r="B313" s="70">
        <v>17885</v>
      </c>
      <c r="C313" s="114">
        <v>75438930</v>
      </c>
    </row>
    <row r="314" spans="1:4" x14ac:dyDescent="0.2">
      <c r="A314" s="15" t="s">
        <v>73</v>
      </c>
      <c r="B314" s="71">
        <v>17885</v>
      </c>
      <c r="C314" s="114">
        <v>75438930</v>
      </c>
    </row>
    <row r="315" spans="1:4" x14ac:dyDescent="0.2">
      <c r="A315" s="15" t="s">
        <v>1</v>
      </c>
      <c r="B315" s="71">
        <v>17885</v>
      </c>
      <c r="C315" s="114">
        <v>75438930</v>
      </c>
    </row>
    <row r="316" spans="1:4" ht="15" x14ac:dyDescent="0.2">
      <c r="A316" s="110" t="s">
        <v>342</v>
      </c>
      <c r="B316" s="110"/>
      <c r="C316" s="114"/>
    </row>
    <row r="317" spans="1:4" ht="38.25" x14ac:dyDescent="0.2">
      <c r="A317" s="14" t="s">
        <v>266</v>
      </c>
      <c r="B317" s="70">
        <v>180</v>
      </c>
      <c r="C317" s="114">
        <v>941457.59999999986</v>
      </c>
    </row>
    <row r="318" spans="1:4" x14ac:dyDescent="0.2">
      <c r="A318" s="15" t="s">
        <v>56</v>
      </c>
      <c r="B318" s="71">
        <v>180</v>
      </c>
      <c r="C318" s="114">
        <v>941457.59999999986</v>
      </c>
    </row>
    <row r="319" spans="1:4" x14ac:dyDescent="0.2">
      <c r="A319" s="14" t="s">
        <v>254</v>
      </c>
      <c r="B319" s="70">
        <v>12045</v>
      </c>
      <c r="C319" s="114">
        <v>62999204.400000006</v>
      </c>
    </row>
    <row r="320" spans="1:4" x14ac:dyDescent="0.2">
      <c r="A320" s="15" t="s">
        <v>73</v>
      </c>
      <c r="B320" s="71">
        <v>12045</v>
      </c>
      <c r="C320" s="114">
        <v>62999204.400000006</v>
      </c>
    </row>
    <row r="321" spans="1:4" x14ac:dyDescent="0.2">
      <c r="A321" s="15" t="s">
        <v>1</v>
      </c>
      <c r="B321" s="71">
        <v>12225</v>
      </c>
      <c r="C321" s="114">
        <v>63940662.000000007</v>
      </c>
    </row>
    <row r="322" spans="1:4" ht="15" customHeight="1" x14ac:dyDescent="0.2">
      <c r="A322" s="110" t="s">
        <v>343</v>
      </c>
      <c r="B322" s="110"/>
      <c r="C322" s="114"/>
    </row>
    <row r="323" spans="1:4" ht="38.25" x14ac:dyDescent="0.2">
      <c r="A323" s="14" t="s">
        <v>269</v>
      </c>
      <c r="B323" s="70">
        <v>1000</v>
      </c>
      <c r="C323" s="114">
        <v>31435000</v>
      </c>
    </row>
    <row r="324" spans="1:4" x14ac:dyDescent="0.2">
      <c r="A324" s="15" t="s">
        <v>59</v>
      </c>
      <c r="B324" s="71">
        <v>1000</v>
      </c>
      <c r="C324" s="114">
        <v>31435000</v>
      </c>
    </row>
    <row r="325" spans="1:4" x14ac:dyDescent="0.2">
      <c r="A325" s="14" t="s">
        <v>344</v>
      </c>
      <c r="B325" s="70">
        <v>100</v>
      </c>
      <c r="C325" s="114">
        <v>3143500</v>
      </c>
    </row>
    <row r="326" spans="1:4" ht="25.5" x14ac:dyDescent="0.2">
      <c r="A326" s="14" t="s">
        <v>345</v>
      </c>
      <c r="B326" s="70">
        <v>100</v>
      </c>
      <c r="C326" s="114">
        <v>3143500</v>
      </c>
    </row>
    <row r="327" spans="1:4" x14ac:dyDescent="0.2">
      <c r="A327" s="15" t="s">
        <v>73</v>
      </c>
      <c r="B327" s="71">
        <v>200</v>
      </c>
      <c r="C327" s="114">
        <v>6287000</v>
      </c>
    </row>
    <row r="328" spans="1:4" x14ac:dyDescent="0.2">
      <c r="A328" s="15" t="s">
        <v>1</v>
      </c>
      <c r="B328" s="71">
        <v>1200</v>
      </c>
      <c r="C328" s="114">
        <v>37722000</v>
      </c>
    </row>
    <row r="329" spans="1:4" ht="15" customHeight="1" x14ac:dyDescent="0.2">
      <c r="A329" s="110" t="s">
        <v>346</v>
      </c>
      <c r="B329" s="110"/>
      <c r="C329" s="114"/>
    </row>
    <row r="330" spans="1:4" ht="25.5" x14ac:dyDescent="0.2">
      <c r="A330" s="14" t="s">
        <v>308</v>
      </c>
      <c r="B330" s="70">
        <v>4950</v>
      </c>
      <c r="C330" s="114">
        <v>3357981</v>
      </c>
    </row>
    <row r="331" spans="1:4" x14ac:dyDescent="0.2">
      <c r="A331" s="15" t="s">
        <v>42</v>
      </c>
      <c r="B331" s="71">
        <v>4950</v>
      </c>
      <c r="C331" s="114">
        <v>3357981</v>
      </c>
    </row>
    <row r="332" spans="1:4" ht="38.25" x14ac:dyDescent="0.2">
      <c r="A332" s="14" t="s">
        <v>266</v>
      </c>
      <c r="B332" s="70">
        <v>5600</v>
      </c>
      <c r="C332" s="114">
        <v>3798928</v>
      </c>
    </row>
    <row r="333" spans="1:4" ht="25.5" x14ac:dyDescent="0.2">
      <c r="A333" s="14" t="s">
        <v>251</v>
      </c>
      <c r="B333" s="70">
        <v>5800</v>
      </c>
      <c r="C333" s="114">
        <v>3934604</v>
      </c>
    </row>
    <row r="334" spans="1:4" x14ac:dyDescent="0.2">
      <c r="A334" s="15" t="s">
        <v>56</v>
      </c>
      <c r="B334" s="71">
        <f>SUM(B332:B333)</f>
        <v>11400</v>
      </c>
      <c r="C334" s="114">
        <v>7733532</v>
      </c>
    </row>
    <row r="335" spans="1:4" ht="38.25" x14ac:dyDescent="0.2">
      <c r="A335" s="14" t="s">
        <v>269</v>
      </c>
      <c r="B335" s="70">
        <v>2100</v>
      </c>
      <c r="C335" s="114">
        <v>1424598</v>
      </c>
      <c r="D335" s="72"/>
    </row>
    <row r="336" spans="1:4" x14ac:dyDescent="0.2">
      <c r="A336" s="15" t="s">
        <v>59</v>
      </c>
      <c r="B336" s="71">
        <v>2100</v>
      </c>
      <c r="C336" s="114">
        <v>1424598</v>
      </c>
    </row>
    <row r="337" spans="1:3" x14ac:dyDescent="0.2">
      <c r="A337" s="15" t="s">
        <v>1</v>
      </c>
      <c r="B337" s="71">
        <f>B331+B334+B336</f>
        <v>18450</v>
      </c>
      <c r="C337" s="114">
        <f>C331+C334+C336</f>
        <v>12516111</v>
      </c>
    </row>
    <row r="338" spans="1:3" ht="20.25" customHeight="1" x14ac:dyDescent="0.2">
      <c r="A338" s="110" t="s">
        <v>347</v>
      </c>
      <c r="B338" s="110"/>
      <c r="C338" s="114"/>
    </row>
    <row r="339" spans="1:3" ht="25.5" x14ac:dyDescent="0.2">
      <c r="A339" s="14" t="s">
        <v>281</v>
      </c>
      <c r="B339" s="70">
        <v>321</v>
      </c>
      <c r="C339" s="114">
        <v>225342</v>
      </c>
    </row>
    <row r="340" spans="1:3" x14ac:dyDescent="0.2">
      <c r="A340" s="15" t="s">
        <v>30</v>
      </c>
      <c r="B340" s="71">
        <v>321</v>
      </c>
      <c r="C340" s="114">
        <v>225342</v>
      </c>
    </row>
    <row r="341" spans="1:3" ht="25.5" x14ac:dyDescent="0.2">
      <c r="A341" s="14" t="s">
        <v>308</v>
      </c>
      <c r="B341" s="70">
        <v>1800</v>
      </c>
      <c r="C341" s="114">
        <v>1263600</v>
      </c>
    </row>
    <row r="342" spans="1:3" x14ac:dyDescent="0.2">
      <c r="A342" s="15" t="s">
        <v>42</v>
      </c>
      <c r="B342" s="71">
        <v>1800</v>
      </c>
      <c r="C342" s="114">
        <v>1263600</v>
      </c>
    </row>
    <row r="343" spans="1:3" x14ac:dyDescent="0.2">
      <c r="A343" s="14" t="s">
        <v>313</v>
      </c>
      <c r="B343" s="70">
        <v>400</v>
      </c>
      <c r="C343" s="114">
        <v>280800</v>
      </c>
    </row>
    <row r="344" spans="1:3" x14ac:dyDescent="0.2">
      <c r="A344" s="14" t="s">
        <v>348</v>
      </c>
      <c r="B344" s="70">
        <v>3100</v>
      </c>
      <c r="C344" s="114">
        <v>2176200</v>
      </c>
    </row>
    <row r="345" spans="1:3" x14ac:dyDescent="0.2">
      <c r="A345" s="14" t="s">
        <v>349</v>
      </c>
      <c r="B345" s="70">
        <v>4500</v>
      </c>
      <c r="C345" s="114">
        <v>3159000</v>
      </c>
    </row>
    <row r="346" spans="1:3" x14ac:dyDescent="0.2">
      <c r="A346" s="14" t="s">
        <v>350</v>
      </c>
      <c r="B346" s="70">
        <v>1200</v>
      </c>
      <c r="C346" s="114">
        <v>842400</v>
      </c>
    </row>
    <row r="347" spans="1:3" x14ac:dyDescent="0.2">
      <c r="A347" s="14" t="s">
        <v>351</v>
      </c>
      <c r="B347" s="70">
        <v>3000</v>
      </c>
      <c r="C347" s="114">
        <v>2106000</v>
      </c>
    </row>
    <row r="348" spans="1:3" x14ac:dyDescent="0.2">
      <c r="A348" s="14" t="s">
        <v>352</v>
      </c>
      <c r="B348" s="70">
        <v>100</v>
      </c>
      <c r="C348" s="114">
        <v>70200</v>
      </c>
    </row>
    <row r="349" spans="1:3" ht="25.5" x14ac:dyDescent="0.2">
      <c r="A349" s="14" t="s">
        <v>353</v>
      </c>
      <c r="B349" s="70">
        <v>720</v>
      </c>
      <c r="C349" s="114">
        <v>505440</v>
      </c>
    </row>
    <row r="350" spans="1:3" ht="25.5" x14ac:dyDescent="0.2">
      <c r="A350" s="14" t="s">
        <v>354</v>
      </c>
      <c r="B350" s="70">
        <v>2400</v>
      </c>
      <c r="C350" s="114">
        <v>1684800</v>
      </c>
    </row>
    <row r="351" spans="1:3" x14ac:dyDescent="0.2">
      <c r="A351" s="15" t="s">
        <v>73</v>
      </c>
      <c r="B351" s="71">
        <v>15420</v>
      </c>
      <c r="C351" s="114">
        <v>10824840</v>
      </c>
    </row>
    <row r="352" spans="1:3" x14ac:dyDescent="0.2">
      <c r="A352" s="15" t="s">
        <v>1</v>
      </c>
      <c r="B352" s="71">
        <v>17541</v>
      </c>
      <c r="C352" s="114">
        <v>12313782</v>
      </c>
    </row>
    <row r="353" spans="1:3" ht="31.5" customHeight="1" x14ac:dyDescent="0.2">
      <c r="A353" s="110" t="s">
        <v>355</v>
      </c>
      <c r="B353" s="110"/>
      <c r="C353" s="114"/>
    </row>
    <row r="354" spans="1:3" ht="25.5" x14ac:dyDescent="0.2">
      <c r="A354" s="14" t="s">
        <v>279</v>
      </c>
      <c r="B354" s="70">
        <v>360</v>
      </c>
      <c r="C354" s="114">
        <v>277084.79999999999</v>
      </c>
    </row>
    <row r="355" spans="1:3" ht="25.5" x14ac:dyDescent="0.2">
      <c r="A355" s="14" t="s">
        <v>283</v>
      </c>
      <c r="B355" s="70">
        <v>400</v>
      </c>
      <c r="C355" s="114">
        <v>307872</v>
      </c>
    </row>
    <row r="356" spans="1:3" ht="25.5" x14ac:dyDescent="0.2">
      <c r="A356" s="14" t="s">
        <v>294</v>
      </c>
      <c r="B356" s="70">
        <v>150</v>
      </c>
      <c r="C356" s="114">
        <v>115452</v>
      </c>
    </row>
    <row r="357" spans="1:3" ht="25.5" x14ac:dyDescent="0.2">
      <c r="A357" s="14" t="s">
        <v>300</v>
      </c>
      <c r="B357" s="70">
        <v>50</v>
      </c>
      <c r="C357" s="114">
        <v>38484.000000000007</v>
      </c>
    </row>
    <row r="358" spans="1:3" ht="25.5" x14ac:dyDescent="0.2">
      <c r="A358" s="14" t="s">
        <v>302</v>
      </c>
      <c r="B358" s="70">
        <v>440</v>
      </c>
      <c r="C358" s="114">
        <v>338659.19999999995</v>
      </c>
    </row>
    <row r="359" spans="1:3" x14ac:dyDescent="0.2">
      <c r="A359" s="15" t="s">
        <v>30</v>
      </c>
      <c r="B359" s="71">
        <v>1400</v>
      </c>
      <c r="C359" s="114">
        <v>1077552</v>
      </c>
    </row>
    <row r="360" spans="1:3" ht="25.5" x14ac:dyDescent="0.2">
      <c r="A360" s="14" t="s">
        <v>304</v>
      </c>
      <c r="B360" s="70">
        <v>400</v>
      </c>
      <c r="C360" s="114">
        <v>307872</v>
      </c>
    </row>
    <row r="361" spans="1:3" ht="25.5" x14ac:dyDescent="0.2">
      <c r="A361" s="14" t="s">
        <v>356</v>
      </c>
      <c r="B361" s="70">
        <v>750</v>
      </c>
      <c r="C361" s="114">
        <v>577260</v>
      </c>
    </row>
    <row r="362" spans="1:3" ht="25.5" x14ac:dyDescent="0.2">
      <c r="A362" s="14" t="s">
        <v>324</v>
      </c>
      <c r="B362" s="70">
        <v>697</v>
      </c>
      <c r="C362" s="114">
        <v>536466.96</v>
      </c>
    </row>
    <row r="363" spans="1:3" ht="38.25" x14ac:dyDescent="0.2">
      <c r="A363" s="14" t="s">
        <v>257</v>
      </c>
      <c r="B363" s="70">
        <v>2000</v>
      </c>
      <c r="C363" s="114">
        <v>1539360</v>
      </c>
    </row>
    <row r="364" spans="1:3" ht="25.5" x14ac:dyDescent="0.2">
      <c r="A364" s="14" t="s">
        <v>306</v>
      </c>
      <c r="B364" s="70">
        <v>940</v>
      </c>
      <c r="C364" s="114">
        <v>723499.20000000007</v>
      </c>
    </row>
    <row r="365" spans="1:3" ht="25.5" x14ac:dyDescent="0.2">
      <c r="A365" s="14" t="s">
        <v>325</v>
      </c>
      <c r="B365" s="70">
        <v>2500</v>
      </c>
      <c r="C365" s="114">
        <v>1924200</v>
      </c>
    </row>
    <row r="366" spans="1:3" x14ac:dyDescent="0.2">
      <c r="A366" s="15" t="s">
        <v>42</v>
      </c>
      <c r="B366" s="71">
        <v>7287</v>
      </c>
      <c r="C366" s="114">
        <v>5608658.1600000001</v>
      </c>
    </row>
    <row r="367" spans="1:3" ht="25.5" x14ac:dyDescent="0.2">
      <c r="A367" s="14" t="s">
        <v>357</v>
      </c>
      <c r="B367" s="70">
        <v>800</v>
      </c>
      <c r="C367" s="114">
        <v>615744</v>
      </c>
    </row>
    <row r="368" spans="1:3" ht="38.25" x14ac:dyDescent="0.2">
      <c r="A368" s="14" t="s">
        <v>266</v>
      </c>
      <c r="B368" s="70">
        <v>100</v>
      </c>
      <c r="C368" s="114">
        <v>76968</v>
      </c>
    </row>
    <row r="369" spans="1:3" ht="25.5" x14ac:dyDescent="0.2">
      <c r="A369" s="14" t="s">
        <v>251</v>
      </c>
      <c r="B369" s="70">
        <v>1500</v>
      </c>
      <c r="C369" s="114">
        <v>1154520</v>
      </c>
    </row>
    <row r="370" spans="1:3" x14ac:dyDescent="0.2">
      <c r="A370" s="15" t="s">
        <v>56</v>
      </c>
      <c r="B370" s="71">
        <v>2400</v>
      </c>
      <c r="C370" s="114">
        <v>1847232</v>
      </c>
    </row>
    <row r="371" spans="1:3" ht="38.25" x14ac:dyDescent="0.2">
      <c r="A371" s="14" t="s">
        <v>269</v>
      </c>
      <c r="B371" s="70">
        <v>5350</v>
      </c>
      <c r="C371" s="114">
        <v>4117787.9999999995</v>
      </c>
    </row>
    <row r="372" spans="1:3" ht="25.5" x14ac:dyDescent="0.2">
      <c r="A372" s="14" t="s">
        <v>327</v>
      </c>
      <c r="B372" s="70">
        <v>700</v>
      </c>
      <c r="C372" s="114">
        <v>538775.99999999988</v>
      </c>
    </row>
    <row r="373" spans="1:3" x14ac:dyDescent="0.2">
      <c r="A373" s="15" t="s">
        <v>59</v>
      </c>
      <c r="B373" s="71">
        <v>6050</v>
      </c>
      <c r="C373" s="114">
        <v>4656563.9999999991</v>
      </c>
    </row>
    <row r="374" spans="1:3" x14ac:dyDescent="0.2">
      <c r="A374" s="14" t="s">
        <v>313</v>
      </c>
      <c r="B374" s="70">
        <v>300</v>
      </c>
      <c r="C374" s="114">
        <v>230904</v>
      </c>
    </row>
    <row r="375" spans="1:3" x14ac:dyDescent="0.2">
      <c r="A375" s="14" t="s">
        <v>348</v>
      </c>
      <c r="B375" s="70">
        <v>3100</v>
      </c>
      <c r="C375" s="114">
        <v>2386007.9999999995</v>
      </c>
    </row>
    <row r="376" spans="1:3" x14ac:dyDescent="0.2">
      <c r="A376" s="14" t="s">
        <v>349</v>
      </c>
      <c r="B376" s="70">
        <v>4500</v>
      </c>
      <c r="C376" s="114">
        <v>3463560</v>
      </c>
    </row>
    <row r="377" spans="1:3" x14ac:dyDescent="0.2">
      <c r="A377" s="14" t="s">
        <v>350</v>
      </c>
      <c r="B377" s="70">
        <v>480</v>
      </c>
      <c r="C377" s="114">
        <v>369446.40000000008</v>
      </c>
    </row>
    <row r="378" spans="1:3" x14ac:dyDescent="0.2">
      <c r="A378" s="14" t="s">
        <v>351</v>
      </c>
      <c r="B378" s="70">
        <v>3000</v>
      </c>
      <c r="C378" s="114">
        <v>2309039.9999999995</v>
      </c>
    </row>
    <row r="379" spans="1:3" x14ac:dyDescent="0.2">
      <c r="A379" s="14" t="s">
        <v>358</v>
      </c>
      <c r="B379" s="70">
        <v>2500</v>
      </c>
      <c r="C379" s="114">
        <v>1924200</v>
      </c>
    </row>
    <row r="380" spans="1:3" x14ac:dyDescent="0.2">
      <c r="A380" s="14" t="s">
        <v>359</v>
      </c>
      <c r="B380" s="70">
        <v>1700</v>
      </c>
      <c r="C380" s="114">
        <v>1308456</v>
      </c>
    </row>
    <row r="381" spans="1:3" ht="25.5" x14ac:dyDescent="0.2">
      <c r="A381" s="14" t="s">
        <v>353</v>
      </c>
      <c r="B381" s="70">
        <v>1280</v>
      </c>
      <c r="C381" s="114">
        <v>985190.39999999979</v>
      </c>
    </row>
    <row r="382" spans="1:3" x14ac:dyDescent="0.2">
      <c r="A382" s="14" t="s">
        <v>360</v>
      </c>
      <c r="B382" s="70">
        <v>1000</v>
      </c>
      <c r="C382" s="114">
        <v>769679.99999999977</v>
      </c>
    </row>
    <row r="383" spans="1:3" x14ac:dyDescent="0.2">
      <c r="A383" s="14" t="s">
        <v>254</v>
      </c>
      <c r="B383" s="70">
        <v>300</v>
      </c>
      <c r="C383" s="114">
        <v>230904</v>
      </c>
    </row>
    <row r="384" spans="1:3" ht="25.5" x14ac:dyDescent="0.2">
      <c r="A384" s="14" t="s">
        <v>354</v>
      </c>
      <c r="B384" s="70">
        <v>4800</v>
      </c>
      <c r="C384" s="114">
        <v>3694464</v>
      </c>
    </row>
    <row r="385" spans="1:3" x14ac:dyDescent="0.2">
      <c r="A385" s="15" t="s">
        <v>73</v>
      </c>
      <c r="B385" s="71">
        <v>22960</v>
      </c>
      <c r="C385" s="114">
        <v>17671852.800000001</v>
      </c>
    </row>
    <row r="386" spans="1:3" x14ac:dyDescent="0.2">
      <c r="A386" s="15" t="s">
        <v>1</v>
      </c>
      <c r="B386" s="71">
        <v>40097</v>
      </c>
      <c r="C386" s="114">
        <v>30861858.960000001</v>
      </c>
    </row>
    <row r="387" spans="1:3" ht="18.75" customHeight="1" x14ac:dyDescent="0.2">
      <c r="A387" s="110" t="s">
        <v>361</v>
      </c>
      <c r="B387" s="110"/>
      <c r="C387" s="114"/>
    </row>
    <row r="388" spans="1:3" ht="25.5" x14ac:dyDescent="0.2">
      <c r="A388" s="14" t="s">
        <v>279</v>
      </c>
      <c r="B388" s="70">
        <v>1452</v>
      </c>
      <c r="C388" s="114">
        <v>917664</v>
      </c>
    </row>
    <row r="389" spans="1:3" ht="25.5" x14ac:dyDescent="0.2">
      <c r="A389" s="14" t="s">
        <v>281</v>
      </c>
      <c r="B389" s="70">
        <v>480</v>
      </c>
      <c r="C389" s="114">
        <v>303360</v>
      </c>
    </row>
    <row r="390" spans="1:3" ht="25.5" x14ac:dyDescent="0.2">
      <c r="A390" s="14" t="s">
        <v>282</v>
      </c>
      <c r="B390" s="70">
        <v>80</v>
      </c>
      <c r="C390" s="114">
        <v>50560</v>
      </c>
    </row>
    <row r="391" spans="1:3" ht="25.5" x14ac:dyDescent="0.2">
      <c r="A391" s="14" t="s">
        <v>283</v>
      </c>
      <c r="B391" s="70">
        <v>1100</v>
      </c>
      <c r="C391" s="114">
        <v>695200</v>
      </c>
    </row>
    <row r="392" spans="1:3" ht="25.5" x14ac:dyDescent="0.2">
      <c r="A392" s="14" t="s">
        <v>284</v>
      </c>
      <c r="B392" s="70">
        <v>480</v>
      </c>
      <c r="C392" s="114">
        <v>303360</v>
      </c>
    </row>
    <row r="393" spans="1:3" ht="25.5" x14ac:dyDescent="0.2">
      <c r="A393" s="14" t="s">
        <v>285</v>
      </c>
      <c r="B393" s="70">
        <v>405</v>
      </c>
      <c r="C393" s="114">
        <v>255960</v>
      </c>
    </row>
    <row r="394" spans="1:3" ht="25.5" x14ac:dyDescent="0.2">
      <c r="A394" s="14" t="s">
        <v>286</v>
      </c>
      <c r="B394" s="70">
        <v>350</v>
      </c>
      <c r="C394" s="114">
        <v>221200</v>
      </c>
    </row>
    <row r="395" spans="1:3" ht="25.5" x14ac:dyDescent="0.2">
      <c r="A395" s="14" t="s">
        <v>290</v>
      </c>
      <c r="B395" s="70">
        <v>700</v>
      </c>
      <c r="C395" s="114">
        <v>442400</v>
      </c>
    </row>
    <row r="396" spans="1:3" ht="25.5" x14ac:dyDescent="0.2">
      <c r="A396" s="14" t="s">
        <v>291</v>
      </c>
      <c r="B396" s="70">
        <v>400</v>
      </c>
      <c r="C396" s="114">
        <v>252800</v>
      </c>
    </row>
    <row r="397" spans="1:3" ht="38.25" x14ac:dyDescent="0.2">
      <c r="A397" s="14" t="s">
        <v>293</v>
      </c>
      <c r="B397" s="70">
        <v>1430</v>
      </c>
      <c r="C397" s="114">
        <v>903760</v>
      </c>
    </row>
    <row r="398" spans="1:3" ht="25.5" x14ac:dyDescent="0.2">
      <c r="A398" s="14" t="s">
        <v>296</v>
      </c>
      <c r="B398" s="70">
        <v>950</v>
      </c>
      <c r="C398" s="114">
        <v>600400</v>
      </c>
    </row>
    <row r="399" spans="1:3" ht="25.5" x14ac:dyDescent="0.2">
      <c r="A399" s="14" t="s">
        <v>297</v>
      </c>
      <c r="B399" s="70">
        <v>2168</v>
      </c>
      <c r="C399" s="114">
        <v>1370176</v>
      </c>
    </row>
    <row r="400" spans="1:3" ht="25.5" x14ac:dyDescent="0.2">
      <c r="A400" s="14" t="s">
        <v>300</v>
      </c>
      <c r="B400" s="70">
        <v>700</v>
      </c>
      <c r="C400" s="114">
        <v>442400</v>
      </c>
    </row>
    <row r="401" spans="1:3" ht="25.5" x14ac:dyDescent="0.2">
      <c r="A401" s="14" t="s">
        <v>302</v>
      </c>
      <c r="B401" s="70">
        <v>3000</v>
      </c>
      <c r="C401" s="114">
        <v>1896000</v>
      </c>
    </row>
    <row r="402" spans="1:3" ht="25.5" x14ac:dyDescent="0.2">
      <c r="A402" s="14" t="s">
        <v>303</v>
      </c>
      <c r="B402" s="70">
        <v>1200</v>
      </c>
      <c r="C402" s="114">
        <v>758400</v>
      </c>
    </row>
    <row r="403" spans="1:3" x14ac:dyDescent="0.2">
      <c r="A403" s="15" t="s">
        <v>30</v>
      </c>
      <c r="B403" s="71">
        <v>14895</v>
      </c>
      <c r="C403" s="114">
        <v>9413640</v>
      </c>
    </row>
    <row r="404" spans="1:3" ht="25.5" x14ac:dyDescent="0.2">
      <c r="A404" s="14" t="s">
        <v>304</v>
      </c>
      <c r="B404" s="70">
        <v>600</v>
      </c>
      <c r="C404" s="114">
        <v>379200</v>
      </c>
    </row>
    <row r="405" spans="1:3" ht="25.5" x14ac:dyDescent="0.2">
      <c r="A405" s="14" t="s">
        <v>308</v>
      </c>
      <c r="B405" s="70">
        <v>1800</v>
      </c>
      <c r="C405" s="114">
        <v>1137600</v>
      </c>
    </row>
    <row r="406" spans="1:3" ht="25.5" x14ac:dyDescent="0.2">
      <c r="A406" s="14" t="s">
        <v>356</v>
      </c>
      <c r="B406" s="70">
        <v>1900</v>
      </c>
      <c r="C406" s="114">
        <v>1200800</v>
      </c>
    </row>
    <row r="407" spans="1:3" ht="25.5" x14ac:dyDescent="0.2">
      <c r="A407" s="14" t="s">
        <v>324</v>
      </c>
      <c r="B407" s="70">
        <v>623</v>
      </c>
      <c r="C407" s="114">
        <v>393736</v>
      </c>
    </row>
    <row r="408" spans="1:3" ht="25.5" x14ac:dyDescent="0.2">
      <c r="A408" s="14" t="s">
        <v>305</v>
      </c>
      <c r="B408" s="70">
        <v>9900</v>
      </c>
      <c r="C408" s="114">
        <v>6256800</v>
      </c>
    </row>
    <row r="409" spans="1:3" ht="25.5" x14ac:dyDescent="0.2">
      <c r="A409" s="14" t="s">
        <v>256</v>
      </c>
      <c r="B409" s="70">
        <v>1500</v>
      </c>
      <c r="C409" s="114">
        <v>948000</v>
      </c>
    </row>
    <row r="410" spans="1:3" ht="38.25" x14ac:dyDescent="0.2">
      <c r="A410" s="14" t="s">
        <v>257</v>
      </c>
      <c r="B410" s="70">
        <v>4847</v>
      </c>
      <c r="C410" s="114">
        <v>3063304</v>
      </c>
    </row>
    <row r="411" spans="1:3" ht="25.5" x14ac:dyDescent="0.2">
      <c r="A411" s="14" t="s">
        <v>306</v>
      </c>
      <c r="B411" s="70">
        <v>850</v>
      </c>
      <c r="C411" s="114">
        <v>537200</v>
      </c>
    </row>
    <row r="412" spans="1:3" ht="25.5" x14ac:dyDescent="0.2">
      <c r="A412" s="14" t="s">
        <v>325</v>
      </c>
      <c r="B412" s="70">
        <v>1300</v>
      </c>
      <c r="C412" s="114">
        <v>821600</v>
      </c>
    </row>
    <row r="413" spans="1:3" x14ac:dyDescent="0.2">
      <c r="A413" s="15" t="s">
        <v>42</v>
      </c>
      <c r="B413" s="71">
        <v>23320</v>
      </c>
      <c r="C413" s="114">
        <v>14738240</v>
      </c>
    </row>
    <row r="414" spans="1:3" ht="25.5" x14ac:dyDescent="0.2">
      <c r="A414" s="14" t="s">
        <v>357</v>
      </c>
      <c r="B414" s="70">
        <v>2000</v>
      </c>
      <c r="C414" s="114">
        <v>1264000</v>
      </c>
    </row>
    <row r="415" spans="1:3" ht="38.25" x14ac:dyDescent="0.2">
      <c r="A415" s="14" t="s">
        <v>266</v>
      </c>
      <c r="B415" s="70">
        <v>3200</v>
      </c>
      <c r="C415" s="114">
        <v>2022400</v>
      </c>
    </row>
    <row r="416" spans="1:3" ht="25.5" x14ac:dyDescent="0.2">
      <c r="A416" s="14" t="s">
        <v>312</v>
      </c>
      <c r="B416" s="70">
        <v>370</v>
      </c>
      <c r="C416" s="114">
        <v>233840</v>
      </c>
    </row>
    <row r="417" spans="1:5" ht="25.5" x14ac:dyDescent="0.2">
      <c r="A417" s="14" t="s">
        <v>251</v>
      </c>
      <c r="B417" s="70">
        <v>1500</v>
      </c>
      <c r="C417" s="114">
        <v>948000</v>
      </c>
    </row>
    <row r="418" spans="1:5" x14ac:dyDescent="0.2">
      <c r="A418" s="15" t="s">
        <v>56</v>
      </c>
      <c r="B418" s="71">
        <v>7070</v>
      </c>
      <c r="C418" s="114">
        <v>4468240</v>
      </c>
    </row>
    <row r="419" spans="1:5" ht="38.25" x14ac:dyDescent="0.2">
      <c r="A419" s="14" t="s">
        <v>269</v>
      </c>
      <c r="B419" s="70">
        <v>12000</v>
      </c>
      <c r="C419" s="114">
        <v>7584000</v>
      </c>
      <c r="D419" s="73"/>
      <c r="E419" s="74"/>
    </row>
    <row r="420" spans="1:5" ht="25.5" x14ac:dyDescent="0.2">
      <c r="A420" s="14" t="s">
        <v>327</v>
      </c>
      <c r="B420" s="70">
        <v>600</v>
      </c>
      <c r="C420" s="114">
        <v>379200</v>
      </c>
    </row>
    <row r="421" spans="1:5" x14ac:dyDescent="0.2">
      <c r="A421" s="15" t="s">
        <v>59</v>
      </c>
      <c r="B421" s="71">
        <v>12600</v>
      </c>
      <c r="C421" s="114">
        <f>C419+C420</f>
        <v>7963200</v>
      </c>
    </row>
    <row r="422" spans="1:5" x14ac:dyDescent="0.2">
      <c r="A422" s="14" t="s">
        <v>313</v>
      </c>
      <c r="B422" s="70">
        <v>300</v>
      </c>
      <c r="C422" s="114">
        <v>189600</v>
      </c>
    </row>
    <row r="423" spans="1:5" x14ac:dyDescent="0.2">
      <c r="A423" s="14" t="s">
        <v>348</v>
      </c>
      <c r="B423" s="70">
        <v>1000</v>
      </c>
      <c r="C423" s="114">
        <v>632000</v>
      </c>
    </row>
    <row r="424" spans="1:5" x14ac:dyDescent="0.2">
      <c r="A424" s="14" t="s">
        <v>349</v>
      </c>
      <c r="B424" s="70">
        <v>5000</v>
      </c>
      <c r="C424" s="114">
        <v>3160000</v>
      </c>
    </row>
    <row r="425" spans="1:5" x14ac:dyDescent="0.2">
      <c r="A425" s="14" t="s">
        <v>350</v>
      </c>
      <c r="B425" s="70">
        <v>4440</v>
      </c>
      <c r="C425" s="114">
        <v>2806080</v>
      </c>
    </row>
    <row r="426" spans="1:5" x14ac:dyDescent="0.2">
      <c r="A426" s="14" t="s">
        <v>351</v>
      </c>
      <c r="B426" s="70">
        <v>1000</v>
      </c>
      <c r="C426" s="114">
        <v>632000</v>
      </c>
    </row>
    <row r="427" spans="1:5" x14ac:dyDescent="0.2">
      <c r="A427" s="14" t="s">
        <v>358</v>
      </c>
      <c r="B427" s="70">
        <v>2000</v>
      </c>
      <c r="C427" s="114">
        <v>1264000</v>
      </c>
    </row>
    <row r="428" spans="1:5" ht="25.5" x14ac:dyDescent="0.2">
      <c r="A428" s="14" t="s">
        <v>362</v>
      </c>
      <c r="B428" s="70">
        <v>1200</v>
      </c>
      <c r="C428" s="114">
        <v>758400</v>
      </c>
    </row>
    <row r="429" spans="1:5" x14ac:dyDescent="0.2">
      <c r="A429" s="14" t="s">
        <v>359</v>
      </c>
      <c r="B429" s="70">
        <v>2000</v>
      </c>
      <c r="C429" s="114">
        <v>1264000</v>
      </c>
    </row>
    <row r="430" spans="1:5" ht="25.5" x14ac:dyDescent="0.2">
      <c r="A430" s="14" t="s">
        <v>353</v>
      </c>
      <c r="B430" s="70">
        <v>600</v>
      </c>
      <c r="C430" s="114">
        <v>379200</v>
      </c>
    </row>
    <row r="431" spans="1:5" x14ac:dyDescent="0.2">
      <c r="A431" s="14" t="s">
        <v>360</v>
      </c>
      <c r="B431" s="70">
        <v>3000</v>
      </c>
      <c r="C431" s="114">
        <v>1896000</v>
      </c>
    </row>
    <row r="432" spans="1:5" x14ac:dyDescent="0.2">
      <c r="A432" s="14" t="s">
        <v>363</v>
      </c>
      <c r="B432" s="70">
        <v>2</v>
      </c>
      <c r="C432" s="114">
        <v>1264</v>
      </c>
    </row>
    <row r="433" spans="1:3" x14ac:dyDescent="0.2">
      <c r="A433" s="15" t="s">
        <v>73</v>
      </c>
      <c r="B433" s="71">
        <v>20542</v>
      </c>
      <c r="C433" s="114">
        <v>12982544</v>
      </c>
    </row>
    <row r="434" spans="1:3" x14ac:dyDescent="0.2">
      <c r="A434" s="15" t="s">
        <v>1</v>
      </c>
      <c r="B434" s="71">
        <v>78427</v>
      </c>
      <c r="C434" s="114">
        <v>49565864</v>
      </c>
    </row>
    <row r="435" spans="1:3" ht="15" customHeight="1" x14ac:dyDescent="0.2">
      <c r="A435" s="110" t="s">
        <v>364</v>
      </c>
      <c r="B435" s="110"/>
      <c r="C435" s="114"/>
    </row>
    <row r="436" spans="1:3" ht="25.5" x14ac:dyDescent="0.2">
      <c r="A436" s="14" t="s">
        <v>279</v>
      </c>
      <c r="B436" s="70">
        <v>12000</v>
      </c>
      <c r="C436" s="114">
        <v>2401320</v>
      </c>
    </row>
    <row r="437" spans="1:3" ht="25.5" x14ac:dyDescent="0.2">
      <c r="A437" s="14" t="s">
        <v>286</v>
      </c>
      <c r="B437" s="70">
        <v>15501</v>
      </c>
      <c r="C437" s="114">
        <v>3101905.1100000003</v>
      </c>
    </row>
    <row r="438" spans="1:3" ht="25.5" x14ac:dyDescent="0.2">
      <c r="A438" s="14" t="s">
        <v>291</v>
      </c>
      <c r="B438" s="70">
        <v>5000</v>
      </c>
      <c r="C438" s="114">
        <v>1000550.0000000002</v>
      </c>
    </row>
    <row r="439" spans="1:3" ht="38.25" x14ac:dyDescent="0.2">
      <c r="A439" s="14" t="s">
        <v>293</v>
      </c>
      <c r="B439" s="70">
        <v>15000</v>
      </c>
      <c r="C439" s="114">
        <v>3001650</v>
      </c>
    </row>
    <row r="440" spans="1:3" x14ac:dyDescent="0.2">
      <c r="A440" s="15" t="s">
        <v>30</v>
      </c>
      <c r="B440" s="71">
        <v>47501</v>
      </c>
      <c r="C440" s="114">
        <v>9505425.1099999994</v>
      </c>
    </row>
    <row r="441" spans="1:3" ht="38.25" x14ac:dyDescent="0.2">
      <c r="A441" s="14" t="s">
        <v>257</v>
      </c>
      <c r="B441" s="70">
        <v>10200</v>
      </c>
      <c r="C441" s="114">
        <v>2041122</v>
      </c>
    </row>
    <row r="442" spans="1:3" x14ac:dyDescent="0.2">
      <c r="A442" s="15" t="s">
        <v>42</v>
      </c>
      <c r="B442" s="71">
        <v>10200</v>
      </c>
      <c r="C442" s="114">
        <v>2041122</v>
      </c>
    </row>
    <row r="443" spans="1:3" ht="38.25" x14ac:dyDescent="0.2">
      <c r="A443" s="14" t="s">
        <v>365</v>
      </c>
      <c r="B443" s="70">
        <v>0</v>
      </c>
      <c r="C443" s="114"/>
    </row>
    <row r="444" spans="1:3" x14ac:dyDescent="0.2">
      <c r="A444" s="15" t="s">
        <v>366</v>
      </c>
      <c r="B444" s="71">
        <v>0</v>
      </c>
      <c r="C444" s="114"/>
    </row>
    <row r="445" spans="1:3" ht="38.25" x14ac:dyDescent="0.2">
      <c r="A445" s="14" t="s">
        <v>269</v>
      </c>
      <c r="B445" s="70">
        <v>600</v>
      </c>
      <c r="C445" s="114">
        <v>120066</v>
      </c>
    </row>
    <row r="446" spans="1:3" x14ac:dyDescent="0.2">
      <c r="A446" s="15" t="s">
        <v>59</v>
      </c>
      <c r="B446" s="71">
        <v>600</v>
      </c>
      <c r="C446" s="114">
        <v>120066</v>
      </c>
    </row>
    <row r="447" spans="1:3" x14ac:dyDescent="0.2">
      <c r="A447" s="14" t="s">
        <v>359</v>
      </c>
      <c r="B447" s="70">
        <v>1000</v>
      </c>
      <c r="C447" s="114">
        <v>200110.00000000003</v>
      </c>
    </row>
    <row r="448" spans="1:3" x14ac:dyDescent="0.2">
      <c r="A448" s="15" t="s">
        <v>73</v>
      </c>
      <c r="B448" s="71">
        <v>1000</v>
      </c>
      <c r="C448" s="114">
        <v>200110.00000000003</v>
      </c>
    </row>
    <row r="449" spans="1:3" x14ac:dyDescent="0.2">
      <c r="A449" s="15" t="s">
        <v>1</v>
      </c>
      <c r="B449" s="71">
        <v>59301</v>
      </c>
      <c r="C449" s="114">
        <v>11866723.109999999</v>
      </c>
    </row>
    <row r="450" spans="1:3" ht="15" customHeight="1" x14ac:dyDescent="0.2">
      <c r="A450" s="110" t="s">
        <v>367</v>
      </c>
      <c r="B450" s="110"/>
      <c r="C450" s="114"/>
    </row>
    <row r="451" spans="1:3" ht="25.5" x14ac:dyDescent="0.2">
      <c r="A451" s="14" t="s">
        <v>281</v>
      </c>
      <c r="B451" s="70">
        <v>13</v>
      </c>
      <c r="C451" s="114">
        <v>13189.800000000003</v>
      </c>
    </row>
    <row r="452" spans="1:3" ht="25.5" x14ac:dyDescent="0.2">
      <c r="A452" s="14" t="s">
        <v>300</v>
      </c>
      <c r="B452" s="70">
        <v>20</v>
      </c>
      <c r="C452" s="114">
        <v>20292.000000000004</v>
      </c>
    </row>
    <row r="453" spans="1:3" x14ac:dyDescent="0.2">
      <c r="A453" s="15" t="s">
        <v>30</v>
      </c>
      <c r="B453" s="71">
        <v>33</v>
      </c>
      <c r="C453" s="114">
        <v>33481.800000000003</v>
      </c>
    </row>
    <row r="454" spans="1:3" ht="38.25" x14ac:dyDescent="0.2">
      <c r="A454" s="14" t="s">
        <v>257</v>
      </c>
      <c r="B454" s="70">
        <v>50</v>
      </c>
      <c r="C454" s="114">
        <v>50730.000000000007</v>
      </c>
    </row>
    <row r="455" spans="1:3" x14ac:dyDescent="0.2">
      <c r="A455" s="15" t="s">
        <v>42</v>
      </c>
      <c r="B455" s="71">
        <v>50</v>
      </c>
      <c r="C455" s="114">
        <v>50730.000000000007</v>
      </c>
    </row>
    <row r="456" spans="1:3" ht="25.5" x14ac:dyDescent="0.2">
      <c r="A456" s="14" t="s">
        <v>267</v>
      </c>
      <c r="B456" s="70">
        <v>700</v>
      </c>
      <c r="C456" s="114">
        <v>710220.00000000012</v>
      </c>
    </row>
    <row r="457" spans="1:3" ht="25.5" x14ac:dyDescent="0.2">
      <c r="A457" s="14" t="s">
        <v>251</v>
      </c>
      <c r="B457" s="70">
        <v>180</v>
      </c>
      <c r="C457" s="114">
        <v>182628</v>
      </c>
    </row>
    <row r="458" spans="1:3" x14ac:dyDescent="0.2">
      <c r="A458" s="15" t="s">
        <v>56</v>
      </c>
      <c r="B458" s="71">
        <v>880</v>
      </c>
      <c r="C458" s="114">
        <v>892848.00000000012</v>
      </c>
    </row>
    <row r="459" spans="1:3" ht="38.25" x14ac:dyDescent="0.2">
      <c r="A459" s="14" t="s">
        <v>269</v>
      </c>
      <c r="B459" s="70">
        <v>250</v>
      </c>
      <c r="C459" s="114">
        <v>253650.00000000003</v>
      </c>
    </row>
    <row r="460" spans="1:3" x14ac:dyDescent="0.2">
      <c r="A460" s="15" t="s">
        <v>59</v>
      </c>
      <c r="B460" s="71">
        <v>250</v>
      </c>
      <c r="C460" s="114">
        <v>253650.00000000003</v>
      </c>
    </row>
    <row r="461" spans="1:3" x14ac:dyDescent="0.2">
      <c r="A461" s="15" t="s">
        <v>1</v>
      </c>
      <c r="B461" s="71">
        <v>1213</v>
      </c>
      <c r="C461" s="114">
        <v>1230709.8000000003</v>
      </c>
    </row>
    <row r="462" spans="1:3" ht="22.5" customHeight="1" x14ac:dyDescent="0.2">
      <c r="A462" s="110" t="s">
        <v>368</v>
      </c>
      <c r="B462" s="110"/>
      <c r="C462" s="114"/>
    </row>
    <row r="463" spans="1:3" ht="25.5" x14ac:dyDescent="0.2">
      <c r="A463" s="14" t="s">
        <v>279</v>
      </c>
      <c r="B463" s="70">
        <v>120</v>
      </c>
      <c r="C463" s="114">
        <v>295324.79999999993</v>
      </c>
    </row>
    <row r="464" spans="1:3" ht="25.5" x14ac:dyDescent="0.2">
      <c r="A464" s="14" t="s">
        <v>281</v>
      </c>
      <c r="B464" s="70">
        <v>130</v>
      </c>
      <c r="C464" s="114">
        <v>324735.2</v>
      </c>
    </row>
    <row r="465" spans="1:3" ht="25.5" x14ac:dyDescent="0.2">
      <c r="A465" s="14" t="s">
        <v>283</v>
      </c>
      <c r="B465" s="70">
        <v>80</v>
      </c>
      <c r="C465" s="114">
        <v>190483.20000000001</v>
      </c>
    </row>
    <row r="466" spans="1:3" ht="25.5" x14ac:dyDescent="0.2">
      <c r="A466" s="14" t="s">
        <v>292</v>
      </c>
      <c r="B466" s="70">
        <v>100</v>
      </c>
      <c r="C466" s="114">
        <v>242904.00000000003</v>
      </c>
    </row>
    <row r="467" spans="1:3" ht="38.25" x14ac:dyDescent="0.2">
      <c r="A467" s="14" t="s">
        <v>293</v>
      </c>
      <c r="B467" s="70">
        <v>60</v>
      </c>
      <c r="C467" s="114">
        <v>150862.39999999999</v>
      </c>
    </row>
    <row r="468" spans="1:3" ht="25.5" x14ac:dyDescent="0.2">
      <c r="A468" s="14" t="s">
        <v>300</v>
      </c>
      <c r="B468" s="70">
        <v>20</v>
      </c>
      <c r="C468" s="114">
        <v>49220.80000000001</v>
      </c>
    </row>
    <row r="469" spans="1:3" ht="25.5" x14ac:dyDescent="0.2">
      <c r="A469" s="14" t="s">
        <v>302</v>
      </c>
      <c r="B469" s="70">
        <v>190</v>
      </c>
      <c r="C469" s="114">
        <v>464397.6</v>
      </c>
    </row>
    <row r="470" spans="1:3" x14ac:dyDescent="0.2">
      <c r="A470" s="15" t="s">
        <v>30</v>
      </c>
      <c r="B470" s="71">
        <v>700</v>
      </c>
      <c r="C470" s="114">
        <v>1717928</v>
      </c>
    </row>
    <row r="471" spans="1:3" ht="25.5" x14ac:dyDescent="0.2">
      <c r="A471" s="14" t="s">
        <v>304</v>
      </c>
      <c r="B471" s="70">
        <v>200</v>
      </c>
      <c r="C471" s="114">
        <v>485807.99999999994</v>
      </c>
    </row>
    <row r="472" spans="1:3" ht="25.5" x14ac:dyDescent="0.2">
      <c r="A472" s="14" t="s">
        <v>356</v>
      </c>
      <c r="B472" s="70">
        <v>305</v>
      </c>
      <c r="C472" s="114">
        <v>753017.20000000007</v>
      </c>
    </row>
    <row r="473" spans="1:3" ht="25.5" x14ac:dyDescent="0.2">
      <c r="A473" s="14" t="s">
        <v>324</v>
      </c>
      <c r="B473" s="70">
        <v>150</v>
      </c>
      <c r="C473" s="114">
        <v>370756</v>
      </c>
    </row>
    <row r="474" spans="1:3" ht="25.5" x14ac:dyDescent="0.2">
      <c r="A474" s="14" t="s">
        <v>369</v>
      </c>
      <c r="B474" s="70">
        <v>90</v>
      </c>
      <c r="C474" s="114">
        <v>219893.59999999998</v>
      </c>
    </row>
    <row r="475" spans="1:3" ht="38.25" x14ac:dyDescent="0.2">
      <c r="A475" s="14" t="s">
        <v>257</v>
      </c>
      <c r="B475" s="70">
        <v>440</v>
      </c>
      <c r="C475" s="114">
        <v>1076457.5999999999</v>
      </c>
    </row>
    <row r="476" spans="1:3" ht="25.5" x14ac:dyDescent="0.2">
      <c r="A476" s="14" t="s">
        <v>306</v>
      </c>
      <c r="B476" s="70">
        <v>530</v>
      </c>
      <c r="C476" s="114">
        <v>1297951.2</v>
      </c>
    </row>
    <row r="477" spans="1:3" ht="25.5" x14ac:dyDescent="0.2">
      <c r="A477" s="14" t="s">
        <v>325</v>
      </c>
      <c r="B477" s="70">
        <v>210</v>
      </c>
      <c r="C477" s="114">
        <v>512018.39999999997</v>
      </c>
    </row>
    <row r="478" spans="1:3" x14ac:dyDescent="0.2">
      <c r="A478" s="15" t="s">
        <v>42</v>
      </c>
      <c r="B478" s="71">
        <v>1925</v>
      </c>
      <c r="C478" s="114">
        <v>4715902</v>
      </c>
    </row>
    <row r="479" spans="1:3" ht="25.5" x14ac:dyDescent="0.2">
      <c r="A479" s="14" t="s">
        <v>312</v>
      </c>
      <c r="B479" s="70">
        <v>50</v>
      </c>
      <c r="C479" s="114">
        <v>127852.00000000003</v>
      </c>
    </row>
    <row r="480" spans="1:3" ht="51" x14ac:dyDescent="0.2">
      <c r="A480" s="14" t="s">
        <v>258</v>
      </c>
      <c r="B480" s="70">
        <v>50</v>
      </c>
      <c r="C480" s="114">
        <v>123052.00000000001</v>
      </c>
    </row>
    <row r="481" spans="1:3" ht="25.5" x14ac:dyDescent="0.2">
      <c r="A481" s="14" t="s">
        <v>267</v>
      </c>
      <c r="B481" s="70">
        <v>1200</v>
      </c>
      <c r="C481" s="114">
        <v>2953248.0000000005</v>
      </c>
    </row>
    <row r="482" spans="1:3" ht="25.5" x14ac:dyDescent="0.2">
      <c r="A482" s="14" t="s">
        <v>251</v>
      </c>
      <c r="B482" s="70">
        <v>420</v>
      </c>
      <c r="C482" s="114">
        <v>1043236.8000000002</v>
      </c>
    </row>
    <row r="483" spans="1:3" x14ac:dyDescent="0.2">
      <c r="A483" s="15" t="s">
        <v>56</v>
      </c>
      <c r="B483" s="71">
        <v>1720</v>
      </c>
      <c r="C483" s="114">
        <v>4247388.8000000007</v>
      </c>
    </row>
    <row r="484" spans="1:3" ht="38.25" x14ac:dyDescent="0.2">
      <c r="A484" s="14" t="s">
        <v>269</v>
      </c>
      <c r="B484" s="70">
        <v>1000</v>
      </c>
      <c r="C484" s="114">
        <v>2467440</v>
      </c>
    </row>
    <row r="485" spans="1:3" ht="25.5" x14ac:dyDescent="0.2">
      <c r="A485" s="14" t="s">
        <v>327</v>
      </c>
      <c r="B485" s="70">
        <v>520</v>
      </c>
      <c r="C485" s="114">
        <v>1287740.7999999998</v>
      </c>
    </row>
    <row r="486" spans="1:3" x14ac:dyDescent="0.2">
      <c r="A486" s="15" t="s">
        <v>59</v>
      </c>
      <c r="B486" s="71">
        <v>1520</v>
      </c>
      <c r="C486" s="114">
        <v>3755180.8</v>
      </c>
    </row>
    <row r="487" spans="1:3" x14ac:dyDescent="0.2">
      <c r="A487" s="14" t="s">
        <v>348</v>
      </c>
      <c r="B487" s="70">
        <v>500</v>
      </c>
      <c r="C487" s="114">
        <v>1236920</v>
      </c>
    </row>
    <row r="488" spans="1:3" x14ac:dyDescent="0.2">
      <c r="A488" s="14" t="s">
        <v>359</v>
      </c>
      <c r="B488" s="70">
        <v>800</v>
      </c>
      <c r="C488" s="114">
        <v>1962431.9999999998</v>
      </c>
    </row>
    <row r="489" spans="1:3" x14ac:dyDescent="0.2">
      <c r="A489" s="15" t="s">
        <v>73</v>
      </c>
      <c r="B489" s="71">
        <v>1300</v>
      </c>
      <c r="C489" s="114">
        <v>3199352</v>
      </c>
    </row>
    <row r="490" spans="1:3" x14ac:dyDescent="0.2">
      <c r="A490" s="15" t="s">
        <v>1</v>
      </c>
      <c r="B490" s="71">
        <v>7165</v>
      </c>
      <c r="C490" s="114">
        <v>17635751.600000001</v>
      </c>
    </row>
    <row r="491" spans="1:3" ht="15" customHeight="1" x14ac:dyDescent="0.2">
      <c r="A491" s="110" t="s">
        <v>370</v>
      </c>
      <c r="B491" s="110"/>
      <c r="C491" s="114"/>
    </row>
    <row r="492" spans="1:3" ht="38.25" x14ac:dyDescent="0.2">
      <c r="A492" s="14" t="s">
        <v>257</v>
      </c>
      <c r="B492" s="70">
        <v>50</v>
      </c>
      <c r="C492" s="114">
        <v>41675</v>
      </c>
    </row>
    <row r="493" spans="1:3" ht="25.5" x14ac:dyDescent="0.2">
      <c r="A493" s="14" t="s">
        <v>325</v>
      </c>
      <c r="B493" s="70">
        <v>240</v>
      </c>
      <c r="C493" s="114">
        <v>200040</v>
      </c>
    </row>
    <row r="494" spans="1:3" x14ac:dyDescent="0.2">
      <c r="A494" s="15" t="s">
        <v>42</v>
      </c>
      <c r="B494" s="71">
        <v>290</v>
      </c>
      <c r="C494" s="114">
        <v>241715</v>
      </c>
    </row>
    <row r="495" spans="1:3" x14ac:dyDescent="0.2">
      <c r="A495" s="14" t="s">
        <v>359</v>
      </c>
      <c r="B495" s="70">
        <v>700</v>
      </c>
      <c r="C495" s="114">
        <v>583450</v>
      </c>
    </row>
    <row r="496" spans="1:3" x14ac:dyDescent="0.2">
      <c r="A496" s="15" t="s">
        <v>73</v>
      </c>
      <c r="B496" s="71">
        <v>700</v>
      </c>
      <c r="C496" s="114">
        <v>583450</v>
      </c>
    </row>
    <row r="497" spans="1:3" x14ac:dyDescent="0.2">
      <c r="A497" s="15" t="s">
        <v>1</v>
      </c>
      <c r="B497" s="71">
        <v>990</v>
      </c>
      <c r="C497" s="114">
        <v>825165</v>
      </c>
    </row>
    <row r="498" spans="1:3" ht="15" customHeight="1" x14ac:dyDescent="0.2">
      <c r="A498" s="110" t="s">
        <v>371</v>
      </c>
      <c r="B498" s="110"/>
      <c r="C498" s="114"/>
    </row>
    <row r="499" spans="1:3" ht="25.5" x14ac:dyDescent="0.2">
      <c r="A499" s="14" t="s">
        <v>279</v>
      </c>
      <c r="B499" s="70">
        <v>1000</v>
      </c>
      <c r="C499" s="114">
        <v>700100</v>
      </c>
    </row>
    <row r="500" spans="1:3" ht="25.5" x14ac:dyDescent="0.2">
      <c r="A500" s="14" t="s">
        <v>280</v>
      </c>
      <c r="B500" s="70">
        <v>625</v>
      </c>
      <c r="C500" s="114">
        <v>437562.50000000012</v>
      </c>
    </row>
    <row r="501" spans="1:3" ht="25.5" x14ac:dyDescent="0.2">
      <c r="A501" s="14" t="s">
        <v>281</v>
      </c>
      <c r="B501" s="70">
        <v>1300</v>
      </c>
      <c r="C501" s="114">
        <v>910129.99999999988</v>
      </c>
    </row>
    <row r="502" spans="1:3" ht="25.5" x14ac:dyDescent="0.2">
      <c r="A502" s="14" t="s">
        <v>282</v>
      </c>
      <c r="B502" s="70">
        <v>600</v>
      </c>
      <c r="C502" s="114">
        <v>420060</v>
      </c>
    </row>
    <row r="503" spans="1:3" ht="25.5" x14ac:dyDescent="0.2">
      <c r="A503" s="14" t="s">
        <v>283</v>
      </c>
      <c r="B503" s="70">
        <v>798</v>
      </c>
      <c r="C503" s="114">
        <v>558679.79999999993</v>
      </c>
    </row>
    <row r="504" spans="1:3" ht="25.5" x14ac:dyDescent="0.2">
      <c r="A504" s="14" t="s">
        <v>284</v>
      </c>
      <c r="B504" s="70">
        <v>600</v>
      </c>
      <c r="C504" s="114">
        <v>420060</v>
      </c>
    </row>
    <row r="505" spans="1:3" ht="25.5" x14ac:dyDescent="0.2">
      <c r="A505" s="14" t="s">
        <v>287</v>
      </c>
      <c r="B505" s="70">
        <v>400</v>
      </c>
      <c r="C505" s="114">
        <v>280039.99999999994</v>
      </c>
    </row>
    <row r="506" spans="1:3" ht="25.5" x14ac:dyDescent="0.2">
      <c r="A506" s="14" t="s">
        <v>290</v>
      </c>
      <c r="B506" s="70">
        <v>350</v>
      </c>
      <c r="C506" s="114">
        <v>245034.99999999997</v>
      </c>
    </row>
    <row r="507" spans="1:3" ht="25.5" x14ac:dyDescent="0.2">
      <c r="A507" s="14" t="s">
        <v>291</v>
      </c>
      <c r="B507" s="70">
        <v>400</v>
      </c>
      <c r="C507" s="114">
        <v>280039.99999999994</v>
      </c>
    </row>
    <row r="508" spans="1:3" ht="25.5" x14ac:dyDescent="0.2">
      <c r="A508" s="14" t="s">
        <v>292</v>
      </c>
      <c r="B508" s="70">
        <v>700</v>
      </c>
      <c r="C508" s="114">
        <v>490070</v>
      </c>
    </row>
    <row r="509" spans="1:3" ht="38.25" x14ac:dyDescent="0.2">
      <c r="A509" s="14" t="s">
        <v>293</v>
      </c>
      <c r="B509" s="70">
        <v>600</v>
      </c>
      <c r="C509" s="114">
        <v>420060.00000000006</v>
      </c>
    </row>
    <row r="510" spans="1:3" ht="25.5" x14ac:dyDescent="0.2">
      <c r="A510" s="14" t="s">
        <v>294</v>
      </c>
      <c r="B510" s="70">
        <v>250</v>
      </c>
      <c r="C510" s="114">
        <v>175025.00000000003</v>
      </c>
    </row>
    <row r="511" spans="1:3" ht="25.5" x14ac:dyDescent="0.2">
      <c r="A511" s="14" t="s">
        <v>295</v>
      </c>
      <c r="B511" s="70">
        <v>600</v>
      </c>
      <c r="C511" s="114">
        <v>420060</v>
      </c>
    </row>
    <row r="512" spans="1:3" ht="25.5" x14ac:dyDescent="0.2">
      <c r="A512" s="14" t="s">
        <v>296</v>
      </c>
      <c r="B512" s="70">
        <v>300</v>
      </c>
      <c r="C512" s="114">
        <v>210029.99999999997</v>
      </c>
    </row>
    <row r="513" spans="1:3" ht="25.5" x14ac:dyDescent="0.2">
      <c r="A513" s="14" t="s">
        <v>298</v>
      </c>
      <c r="B513" s="70">
        <v>988</v>
      </c>
      <c r="C513" s="114">
        <v>691698.8</v>
      </c>
    </row>
    <row r="514" spans="1:3" ht="25.5" x14ac:dyDescent="0.2">
      <c r="A514" s="14" t="s">
        <v>299</v>
      </c>
      <c r="B514" s="70">
        <v>390</v>
      </c>
      <c r="C514" s="114">
        <v>273039</v>
      </c>
    </row>
    <row r="515" spans="1:3" ht="25.5" x14ac:dyDescent="0.2">
      <c r="A515" s="14" t="s">
        <v>300</v>
      </c>
      <c r="B515" s="70">
        <v>1000</v>
      </c>
      <c r="C515" s="114">
        <v>700100</v>
      </c>
    </row>
    <row r="516" spans="1:3" ht="25.5" x14ac:dyDescent="0.2">
      <c r="A516" s="14" t="s">
        <v>302</v>
      </c>
      <c r="B516" s="70">
        <v>1450</v>
      </c>
      <c r="C516" s="114">
        <v>1015144.9999999999</v>
      </c>
    </row>
    <row r="517" spans="1:3" ht="25.5" x14ac:dyDescent="0.2">
      <c r="A517" s="14" t="s">
        <v>303</v>
      </c>
      <c r="B517" s="70">
        <v>1000</v>
      </c>
      <c r="C517" s="114">
        <v>700100</v>
      </c>
    </row>
    <row r="518" spans="1:3" x14ac:dyDescent="0.2">
      <c r="A518" s="15" t="s">
        <v>30</v>
      </c>
      <c r="B518" s="71">
        <v>13351</v>
      </c>
      <c r="C518" s="114">
        <v>9347035.0999999996</v>
      </c>
    </row>
    <row r="519" spans="1:3" ht="25.5" x14ac:dyDescent="0.2">
      <c r="A519" s="14" t="s">
        <v>304</v>
      </c>
      <c r="B519" s="70">
        <v>1500</v>
      </c>
      <c r="C519" s="114">
        <v>1050150</v>
      </c>
    </row>
    <row r="520" spans="1:3" ht="25.5" x14ac:dyDescent="0.2">
      <c r="A520" s="14" t="s">
        <v>308</v>
      </c>
      <c r="B520" s="70">
        <v>570</v>
      </c>
      <c r="C520" s="114">
        <v>399057</v>
      </c>
    </row>
    <row r="521" spans="1:3" ht="25.5" x14ac:dyDescent="0.2">
      <c r="A521" s="14" t="s">
        <v>356</v>
      </c>
      <c r="B521" s="70">
        <v>3621</v>
      </c>
      <c r="C521" s="114">
        <v>2535062.1</v>
      </c>
    </row>
    <row r="522" spans="1:3" ht="25.5" x14ac:dyDescent="0.2">
      <c r="A522" s="14" t="s">
        <v>324</v>
      </c>
      <c r="B522" s="70">
        <v>1610</v>
      </c>
      <c r="C522" s="114">
        <v>1127161</v>
      </c>
    </row>
    <row r="523" spans="1:3" ht="25.5" x14ac:dyDescent="0.2">
      <c r="A523" s="14" t="s">
        <v>369</v>
      </c>
      <c r="B523" s="70">
        <v>1650</v>
      </c>
      <c r="C523" s="114">
        <v>1155165</v>
      </c>
    </row>
    <row r="524" spans="1:3" ht="25.5" x14ac:dyDescent="0.2">
      <c r="A524" s="14" t="s">
        <v>305</v>
      </c>
      <c r="B524" s="70">
        <v>1200</v>
      </c>
      <c r="C524" s="114">
        <v>840120</v>
      </c>
    </row>
    <row r="525" spans="1:3" ht="25.5" x14ac:dyDescent="0.2">
      <c r="A525" s="14" t="s">
        <v>256</v>
      </c>
      <c r="B525" s="70">
        <v>1100</v>
      </c>
      <c r="C525" s="114">
        <v>770110</v>
      </c>
    </row>
    <row r="526" spans="1:3" ht="38.25" x14ac:dyDescent="0.2">
      <c r="A526" s="14" t="s">
        <v>257</v>
      </c>
      <c r="B526" s="70">
        <v>2363</v>
      </c>
      <c r="C526" s="114">
        <v>1654336.2999999998</v>
      </c>
    </row>
    <row r="527" spans="1:3" ht="25.5" x14ac:dyDescent="0.2">
      <c r="A527" s="14" t="s">
        <v>306</v>
      </c>
      <c r="B527" s="70">
        <v>2800</v>
      </c>
      <c r="C527" s="114">
        <v>1960280</v>
      </c>
    </row>
    <row r="528" spans="1:3" ht="25.5" x14ac:dyDescent="0.2">
      <c r="A528" s="14" t="s">
        <v>372</v>
      </c>
      <c r="B528" s="70">
        <v>1000</v>
      </c>
      <c r="C528" s="114">
        <v>700100</v>
      </c>
    </row>
    <row r="529" spans="1:5" ht="25.5" x14ac:dyDescent="0.2">
      <c r="A529" s="14" t="s">
        <v>325</v>
      </c>
      <c r="B529" s="70">
        <v>2100</v>
      </c>
      <c r="C529" s="114">
        <v>1470210</v>
      </c>
    </row>
    <row r="530" spans="1:5" x14ac:dyDescent="0.2">
      <c r="A530" s="15" t="s">
        <v>42</v>
      </c>
      <c r="B530" s="71">
        <v>19514</v>
      </c>
      <c r="C530" s="114">
        <v>13661751.399999999</v>
      </c>
    </row>
    <row r="531" spans="1:5" ht="38.25" x14ac:dyDescent="0.2">
      <c r="A531" s="14" t="s">
        <v>266</v>
      </c>
      <c r="B531" s="70">
        <v>1400</v>
      </c>
      <c r="C531" s="114">
        <v>980140</v>
      </c>
    </row>
    <row r="532" spans="1:5" ht="25.5" x14ac:dyDescent="0.2">
      <c r="A532" s="14" t="s">
        <v>312</v>
      </c>
      <c r="B532" s="70">
        <v>650</v>
      </c>
      <c r="C532" s="114">
        <v>455065.00000000012</v>
      </c>
    </row>
    <row r="533" spans="1:5" ht="51" x14ac:dyDescent="0.2">
      <c r="A533" s="14" t="s">
        <v>258</v>
      </c>
      <c r="B533" s="70">
        <v>1000</v>
      </c>
      <c r="C533" s="114">
        <v>700100</v>
      </c>
    </row>
    <row r="534" spans="1:5" ht="25.5" x14ac:dyDescent="0.2">
      <c r="A534" s="14" t="s">
        <v>267</v>
      </c>
      <c r="B534" s="70">
        <v>1100</v>
      </c>
      <c r="C534" s="114">
        <v>770109.99999999988</v>
      </c>
    </row>
    <row r="535" spans="1:5" ht="25.5" x14ac:dyDescent="0.2">
      <c r="A535" s="14" t="s">
        <v>251</v>
      </c>
      <c r="B535" s="70">
        <v>2000</v>
      </c>
      <c r="C535" s="114">
        <v>1400199.9999999998</v>
      </c>
    </row>
    <row r="536" spans="1:5" x14ac:dyDescent="0.2">
      <c r="A536" s="15" t="s">
        <v>56</v>
      </c>
      <c r="B536" s="71">
        <v>6150</v>
      </c>
      <c r="C536" s="114">
        <v>4305615</v>
      </c>
    </row>
    <row r="537" spans="1:5" ht="38.25" x14ac:dyDescent="0.2">
      <c r="A537" s="14" t="s">
        <v>269</v>
      </c>
      <c r="B537" s="70">
        <v>4512</v>
      </c>
      <c r="C537" s="114">
        <v>3158851.2000000007</v>
      </c>
      <c r="D537" s="73"/>
      <c r="E537" s="74"/>
    </row>
    <row r="538" spans="1:5" ht="25.5" x14ac:dyDescent="0.2">
      <c r="A538" s="14" t="s">
        <v>327</v>
      </c>
      <c r="B538" s="70">
        <v>720</v>
      </c>
      <c r="C538" s="114">
        <v>504071.99999999994</v>
      </c>
    </row>
    <row r="539" spans="1:5" x14ac:dyDescent="0.2">
      <c r="A539" s="15" t="s">
        <v>59</v>
      </c>
      <c r="B539" s="71">
        <v>5232</v>
      </c>
      <c r="C539" s="114">
        <f>SUM(C537:C538)</f>
        <v>3662923.2000000007</v>
      </c>
    </row>
    <row r="540" spans="1:5" x14ac:dyDescent="0.2">
      <c r="A540" s="14" t="s">
        <v>348</v>
      </c>
      <c r="B540" s="70">
        <v>500</v>
      </c>
      <c r="C540" s="114">
        <v>350050</v>
      </c>
    </row>
    <row r="541" spans="1:5" x14ac:dyDescent="0.2">
      <c r="A541" s="14" t="s">
        <v>359</v>
      </c>
      <c r="B541" s="70">
        <v>1300</v>
      </c>
      <c r="C541" s="114">
        <v>910130.00000000023</v>
      </c>
    </row>
    <row r="542" spans="1:5" x14ac:dyDescent="0.2">
      <c r="A542" s="15" t="s">
        <v>73</v>
      </c>
      <c r="B542" s="71">
        <v>1800</v>
      </c>
      <c r="C542" s="114">
        <v>1260180.0000000002</v>
      </c>
    </row>
    <row r="543" spans="1:5" x14ac:dyDescent="0.2">
      <c r="A543" s="15" t="s">
        <v>1</v>
      </c>
      <c r="B543" s="71">
        <v>46047</v>
      </c>
      <c r="C543" s="114">
        <f>C518+C530+C536+C539+C542</f>
        <v>32237504.699999999</v>
      </c>
    </row>
    <row r="544" spans="1:5" x14ac:dyDescent="0.2">
      <c r="A544" s="6"/>
      <c r="B544" s="23"/>
    </row>
  </sheetData>
  <autoFilter ref="A2:C543"/>
  <mergeCells count="44">
    <mergeCell ref="A64:B64"/>
    <mergeCell ref="A1:B1"/>
    <mergeCell ref="A3:B3"/>
    <mergeCell ref="A11:B11"/>
    <mergeCell ref="A19:B19"/>
    <mergeCell ref="A23:B23"/>
    <mergeCell ref="A27:B27"/>
    <mergeCell ref="A32:B32"/>
    <mergeCell ref="A36:B36"/>
    <mergeCell ref="A42:B42"/>
    <mergeCell ref="A49:B49"/>
    <mergeCell ref="A60:B60"/>
    <mergeCell ref="A234:B234"/>
    <mergeCell ref="A70:B70"/>
    <mergeCell ref="A74:B74"/>
    <mergeCell ref="A78:B78"/>
    <mergeCell ref="A82:B82"/>
    <mergeCell ref="A115:B115"/>
    <mergeCell ref="A128:B128"/>
    <mergeCell ref="A132:B132"/>
    <mergeCell ref="A152:B152"/>
    <mergeCell ref="A173:B173"/>
    <mergeCell ref="A191:B191"/>
    <mergeCell ref="A209:B209"/>
    <mergeCell ref="A329:B329"/>
    <mergeCell ref="A242:B242"/>
    <mergeCell ref="A249:B249"/>
    <mergeCell ref="A257:B257"/>
    <mergeCell ref="A265:B265"/>
    <mergeCell ref="A273:B273"/>
    <mergeCell ref="A281:B281"/>
    <mergeCell ref="A289:B289"/>
    <mergeCell ref="A293:B293"/>
    <mergeCell ref="A312:B312"/>
    <mergeCell ref="A316:B316"/>
    <mergeCell ref="A322:B322"/>
    <mergeCell ref="A491:B491"/>
    <mergeCell ref="A498:B498"/>
    <mergeCell ref="A338:B338"/>
    <mergeCell ref="A353:B353"/>
    <mergeCell ref="A387:B387"/>
    <mergeCell ref="A435:B435"/>
    <mergeCell ref="A450:B450"/>
    <mergeCell ref="A462:B462"/>
  </mergeCell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СМП</vt:lpstr>
      <vt:lpstr>поликлиника </vt:lpstr>
      <vt:lpstr>Неотложн помощь</vt:lpstr>
      <vt:lpstr>Дн стац</vt:lpstr>
      <vt:lpstr>ВМП</vt:lpstr>
      <vt:lpstr>Стационар</vt:lpstr>
      <vt:lpstr>Услуги</vt:lpstr>
      <vt:lpstr>ВМП!Область_печати</vt:lpstr>
      <vt:lpstr>'Дн стац'!Область_печати</vt:lpstr>
      <vt:lpstr>'Неотложн помощь'!Область_печати</vt:lpstr>
      <vt:lpstr>Стационар!Область_печати</vt:lpstr>
      <vt:lpstr>Услуги!Область_печати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Матвиенко В. Наталья</cp:lastModifiedBy>
  <cp:lastPrinted>2021-04-01T12:33:48Z</cp:lastPrinted>
  <dcterms:created xsi:type="dcterms:W3CDTF">2015-11-26T07:02:54Z</dcterms:created>
  <dcterms:modified xsi:type="dcterms:W3CDTF">2021-04-01T12:35:13Z</dcterms:modified>
</cp:coreProperties>
</file>