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ОБЪЁМЫ 2017 01.08 (2)" sheetId="1" r:id="rId1"/>
    <sheet name="ОБЪЁМЫ 2017 01.08" sheetId="2" r:id="rId2"/>
    <sheet name="ОБЪЁМЫ 2017 проект" sheetId="3" r:id="rId3"/>
  </sheets>
  <definedNames>
    <definedName name="абс.чис.госпит" localSheetId="1">'ОБЪЁМЫ 2017 01.08'!#REF!</definedName>
    <definedName name="абс.чис.госпит" localSheetId="0">'ОБЪЁМЫ 2017 01.08 (2)'!#REF!</definedName>
    <definedName name="абс.чис.госпит" localSheetId="2">'ОБЪЁМЫ 2017 проект'!#REF!</definedName>
    <definedName name="абс.чис.госпит">#REF!</definedName>
    <definedName name="_xlnm.Print_Area" localSheetId="1">'ОБЪЁМЫ 2017 01.08'!$A$1:$E$59</definedName>
    <definedName name="_xlnm.Print_Area" localSheetId="0">'ОБЪЁМЫ 2017 01.08 (2)'!$B$1:$J$60</definedName>
    <definedName name="_xlnm.Print_Area" localSheetId="2">'ОБЪЁМЫ 2017 проект'!$A$1:$AV$78</definedName>
  </definedNames>
  <calcPr fullCalcOnLoad="1"/>
</workbook>
</file>

<file path=xl/sharedStrings.xml><?xml version="1.0" encoding="utf-8"?>
<sst xmlns="http://schemas.openxmlformats.org/spreadsheetml/2006/main" count="232" uniqueCount="117">
  <si>
    <t>Наименование учреждения</t>
  </si>
  <si>
    <t>Всего</t>
  </si>
  <si>
    <t>Хоспис</t>
  </si>
  <si>
    <t>Норматив</t>
  </si>
  <si>
    <t>ЦК МСЧ</t>
  </si>
  <si>
    <t>ЦГКБ</t>
  </si>
  <si>
    <t>Гор. больница №2</t>
  </si>
  <si>
    <t>Гор. больница №3</t>
  </si>
  <si>
    <t>Итого по г.Ульяновску</t>
  </si>
  <si>
    <t>Население</t>
  </si>
  <si>
    <t xml:space="preserve">По районам </t>
  </si>
  <si>
    <t>Обл. госпиталь ВВ</t>
  </si>
  <si>
    <t>Обл.туб.диспансер</t>
  </si>
  <si>
    <t>Обл.кл. онкол.диспансер</t>
  </si>
  <si>
    <t>Обл. кож.вен.диспансер</t>
  </si>
  <si>
    <t>Обл.центр профпатол</t>
  </si>
  <si>
    <t>Обл.психиатрич№1</t>
  </si>
  <si>
    <t>Обл.психиатрич№2</t>
  </si>
  <si>
    <t>БВВ кард.больных</t>
  </si>
  <si>
    <t>ДБВЛ №1</t>
  </si>
  <si>
    <t>ДБВЛ №2</t>
  </si>
  <si>
    <t>Обл. дет.инфекц.б-ца</t>
  </si>
  <si>
    <t>Итого по областным</t>
  </si>
  <si>
    <t>МСЧ УВД</t>
  </si>
  <si>
    <t>По ведомствам</t>
  </si>
  <si>
    <t>ОМС</t>
  </si>
  <si>
    <t>всего</t>
  </si>
  <si>
    <t>бюджет</t>
  </si>
  <si>
    <t xml:space="preserve">всего </t>
  </si>
  <si>
    <t>Мулловская б-ца</t>
  </si>
  <si>
    <t>Н - Майнская б-ца</t>
  </si>
  <si>
    <t>Зерносовхоз б-ца</t>
  </si>
  <si>
    <t>Рязановская б-ца</t>
  </si>
  <si>
    <t>Тиинская б-ца</t>
  </si>
  <si>
    <t>Мелекесский район:</t>
  </si>
  <si>
    <t>РЖД</t>
  </si>
  <si>
    <t>Новоульяновская ЦБ</t>
  </si>
  <si>
    <t>УОКБ</t>
  </si>
  <si>
    <t>УОДКБ</t>
  </si>
  <si>
    <t>УОКЦСВМП</t>
  </si>
  <si>
    <t>Обл.наркол.больница</t>
  </si>
  <si>
    <t>г. Димитровград</t>
  </si>
  <si>
    <t xml:space="preserve">ОМС </t>
  </si>
  <si>
    <t>Никольская  УБ</t>
  </si>
  <si>
    <t>изм.</t>
  </si>
  <si>
    <t>застрах 2016</t>
  </si>
  <si>
    <t>в том числе</t>
  </si>
  <si>
    <t>в т. ч. Реабил.</t>
  </si>
  <si>
    <t>в т. ч. Паллиат.</t>
  </si>
  <si>
    <t>абсолютное число койко-дней</t>
  </si>
  <si>
    <t>абсолютное число коек</t>
  </si>
  <si>
    <t>Старосахчинска Уб</t>
  </si>
  <si>
    <t>Итого</t>
  </si>
  <si>
    <t>2016 чист.бюджет</t>
  </si>
  <si>
    <t xml:space="preserve"> Паллиат.</t>
  </si>
  <si>
    <t>в т. Реабил.</t>
  </si>
  <si>
    <t>Разница (всего - норматив)</t>
  </si>
  <si>
    <t>Альянс Клиник +</t>
  </si>
  <si>
    <t>Базарносызганская РБ</t>
  </si>
  <si>
    <t>Барышский РБ</t>
  </si>
  <si>
    <t>Вешкаймская РБ</t>
  </si>
  <si>
    <t>Инзенская РБ</t>
  </si>
  <si>
    <t>Карсунская РБ</t>
  </si>
  <si>
    <t>Кузоватовская РБ</t>
  </si>
  <si>
    <t>Майнская РБ</t>
  </si>
  <si>
    <t>Николаевская РБ</t>
  </si>
  <si>
    <t>Новомалыклинская РБ</t>
  </si>
  <si>
    <t>Новоспасская РБ</t>
  </si>
  <si>
    <t>Павловская РБ</t>
  </si>
  <si>
    <t>Радищевская РБ</t>
  </si>
  <si>
    <t>Сенгилеевская РБ</t>
  </si>
  <si>
    <t>Старокулаткинская РБ</t>
  </si>
  <si>
    <t>Старомайнская РБ</t>
  </si>
  <si>
    <t>Сурская РБ</t>
  </si>
  <si>
    <t>Тереньгульская РБ</t>
  </si>
  <si>
    <t>Ульяновская РБ</t>
  </si>
  <si>
    <t>Большенагаткинская РБ</t>
  </si>
  <si>
    <t>Чердаклинская РБ</t>
  </si>
  <si>
    <t>застрах 2017</t>
  </si>
  <si>
    <t>2017 чист.бюджет</t>
  </si>
  <si>
    <t>Объёмы медицинской помощи в условиях круглосуточного стационара на 2017 год (проект)(включены объёмы по ВМП  и межтерриториальные расчеты)</t>
  </si>
  <si>
    <t>обеспеченность койками на 10 тыс.населения 2017</t>
  </si>
  <si>
    <t>Объёмы медицинской помощи в условиях круглосуточного стационара на 2017 год (проект)(включены ВМП и межтеры)</t>
  </si>
  <si>
    <t>Число случаев госпитализации 
на 1 жителя / 
1 застрахованного 2017</t>
  </si>
  <si>
    <t>койко-дней
на 1 жителя / 
1 застрахованного 2017</t>
  </si>
  <si>
    <t>Работа койки в стационаре        2017</t>
  </si>
  <si>
    <t>Среднее пребыване 
в стационаре  2017</t>
  </si>
  <si>
    <t xml:space="preserve">Межтерр            </t>
  </si>
  <si>
    <t>Дет. гор. больница</t>
  </si>
  <si>
    <t>резерв</t>
  </si>
  <si>
    <t>Абсолютное число госпитализаций</t>
  </si>
  <si>
    <t xml:space="preserve">Гор.клин. б-ца №1. </t>
  </si>
  <si>
    <t>Всего(норм. УО)</t>
  </si>
  <si>
    <t>Обл.кард. дисп</t>
  </si>
  <si>
    <t>ГБУ "С0КОБ"</t>
  </si>
  <si>
    <t xml:space="preserve">Случаи госпитализацции по ОМС </t>
  </si>
  <si>
    <t>на 01.01.2017</t>
  </si>
  <si>
    <t>на 01.08.2017</t>
  </si>
  <si>
    <r>
      <t xml:space="preserve">Объёмы медицинской помощи в условиях круглосуточного стационара на 2017 год </t>
    </r>
    <r>
      <rPr>
        <b/>
        <sz val="10"/>
        <rFont val="Times New Roman"/>
        <family val="1"/>
      </rPr>
      <t>(включены объёмы по ВМП  и межтерриториальные расчеты</t>
    </r>
    <r>
      <rPr>
        <b/>
        <sz val="16"/>
        <rFont val="Times New Roman"/>
        <family val="1"/>
      </rPr>
      <t>)</t>
    </r>
  </si>
  <si>
    <t>КБ № 172</t>
  </si>
  <si>
    <t>ДГКБ</t>
  </si>
  <si>
    <t xml:space="preserve">Гор.клин. б-ца №1 </t>
  </si>
  <si>
    <t>Отделенческая б-ца РЖД</t>
  </si>
  <si>
    <t>Случаи госпитализации, оплаченные за январь-июль без иног</t>
  </si>
  <si>
    <t>Случаи госпитализации, запланированные на август-декабрь по состоянтю на 01.08.2017</t>
  </si>
  <si>
    <t xml:space="preserve">Межтерритор.расчеты            </t>
  </si>
  <si>
    <t>Обл.кард. диспансер</t>
  </si>
  <si>
    <t>ГБУ "СОКОБ им.Ерошевского"</t>
  </si>
  <si>
    <t>КБ № 172 ФМБА</t>
  </si>
  <si>
    <t>разниц(необходимо снять)</t>
  </si>
  <si>
    <t>разница (необходимо снять)</t>
  </si>
  <si>
    <t>с 01.08.2017</t>
  </si>
  <si>
    <t>Барышская РБ</t>
  </si>
  <si>
    <t>Всего(норм. по УО) абс.число</t>
  </si>
  <si>
    <t xml:space="preserve">на 1 застрахованного </t>
  </si>
  <si>
    <t>УО КМЦ ОПЛПРВ и ПП</t>
  </si>
  <si>
    <t>Приложение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</si>
</sst>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  <numFmt numFmtId="180" formatCode="0.00000"/>
    <numFmt numFmtId="181" formatCode="_-* #,##0_р_._-;\-* #,##0_р_._-;_-* &quot;-&quot;??_р_._-;_-@_-"/>
    <numFmt numFmtId="182" formatCode="#,##0_ ;\-#,##0\ "/>
    <numFmt numFmtId="183" formatCode="#,##0.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b/>
      <sz val="11"/>
      <name val="Times New Roman Cyr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13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35" borderId="18" xfId="0" applyFont="1" applyFill="1" applyBorder="1" applyAlignment="1">
      <alignment/>
    </xf>
    <xf numFmtId="172" fontId="8" fillId="35" borderId="18" xfId="0" applyNumberFormat="1" applyFont="1" applyFill="1" applyBorder="1" applyAlignment="1">
      <alignment horizontal="center"/>
    </xf>
    <xf numFmtId="1" fontId="8" fillId="35" borderId="1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12" fillId="35" borderId="18" xfId="0" applyFont="1" applyFill="1" applyBorder="1" applyAlignment="1">
      <alignment horizontal="center" wrapText="1"/>
    </xf>
    <xf numFmtId="0" fontId="12" fillId="35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1" fontId="9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0" fontId="13" fillId="36" borderId="13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center"/>
    </xf>
    <xf numFmtId="1" fontId="13" fillId="36" borderId="13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1" fontId="7" fillId="36" borderId="12" xfId="0" applyNumberFormat="1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1" fontId="13" fillId="36" borderId="16" xfId="0" applyNumberFormat="1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0" fontId="13" fillId="36" borderId="16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1" fontId="7" fillId="35" borderId="23" xfId="0" applyNumberFormat="1" applyFont="1" applyFill="1" applyBorder="1" applyAlignment="1">
      <alignment horizontal="center" wrapText="1"/>
    </xf>
    <xf numFmtId="172" fontId="7" fillId="35" borderId="23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1" fontId="7" fillId="34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72" fontId="7" fillId="36" borderId="10" xfId="0" applyNumberFormat="1" applyFont="1" applyFill="1" applyBorder="1" applyAlignment="1">
      <alignment horizontal="center"/>
    </xf>
    <xf numFmtId="172" fontId="7" fillId="36" borderId="11" xfId="0" applyNumberFormat="1" applyFont="1" applyFill="1" applyBorder="1" applyAlignment="1">
      <alignment horizontal="center"/>
    </xf>
    <xf numFmtId="172" fontId="7" fillId="35" borderId="24" xfId="0" applyNumberFormat="1" applyFont="1" applyFill="1" applyBorder="1" applyAlignment="1">
      <alignment horizontal="center"/>
    </xf>
    <xf numFmtId="172" fontId="7" fillId="35" borderId="22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/>
    </xf>
    <xf numFmtId="172" fontId="8" fillId="35" borderId="22" xfId="0" applyNumberFormat="1" applyFont="1" applyFill="1" applyBorder="1" applyAlignment="1">
      <alignment horizontal="center"/>
    </xf>
    <xf numFmtId="1" fontId="12" fillId="35" borderId="18" xfId="0" applyNumberFormat="1" applyFont="1" applyFill="1" applyBorder="1" applyAlignment="1">
      <alignment horizontal="center" wrapText="1"/>
    </xf>
    <xf numFmtId="1" fontId="7" fillId="34" borderId="16" xfId="0" applyNumberFormat="1" applyFont="1" applyFill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wrapText="1"/>
    </xf>
    <xf numFmtId="0" fontId="8" fillId="35" borderId="27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1" fontId="7" fillId="35" borderId="24" xfId="0" applyNumberFormat="1" applyFont="1" applyFill="1" applyBorder="1" applyAlignment="1">
      <alignment horizontal="center"/>
    </xf>
    <xf numFmtId="1" fontId="7" fillId="35" borderId="22" xfId="0" applyNumberFormat="1" applyFont="1" applyFill="1" applyBorder="1" applyAlignment="1">
      <alignment horizontal="center"/>
    </xf>
    <xf numFmtId="1" fontId="7" fillId="35" borderId="23" xfId="0" applyNumberFormat="1" applyFont="1" applyFill="1" applyBorder="1" applyAlignment="1">
      <alignment horizontal="center"/>
    </xf>
    <xf numFmtId="1" fontId="8" fillId="35" borderId="22" xfId="0" applyNumberFormat="1" applyFont="1" applyFill="1" applyBorder="1" applyAlignment="1">
      <alignment horizontal="center"/>
    </xf>
    <xf numFmtId="1" fontId="8" fillId="35" borderId="23" xfId="0" applyNumberFormat="1" applyFont="1" applyFill="1" applyBorder="1" applyAlignment="1">
      <alignment horizontal="center"/>
    </xf>
    <xf numFmtId="177" fontId="8" fillId="35" borderId="23" xfId="0" applyNumberFormat="1" applyFont="1" applyFill="1" applyBorder="1" applyAlignment="1">
      <alignment horizontal="center"/>
    </xf>
    <xf numFmtId="172" fontId="8" fillId="35" borderId="23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172" fontId="7" fillId="35" borderId="28" xfId="0" applyNumberFormat="1" applyFont="1" applyFill="1" applyBorder="1" applyAlignment="1">
      <alignment horizontal="center"/>
    </xf>
    <xf numFmtId="177" fontId="7" fillId="35" borderId="23" xfId="0" applyNumberFormat="1" applyFont="1" applyFill="1" applyBorder="1" applyAlignment="1">
      <alignment horizontal="center"/>
    </xf>
    <xf numFmtId="172" fontId="7" fillId="35" borderId="23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20" xfId="0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1" fontId="8" fillId="35" borderId="2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wrapText="1"/>
    </xf>
    <xf numFmtId="1" fontId="8" fillId="35" borderId="21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72" fontId="8" fillId="35" borderId="21" xfId="0" applyNumberFormat="1" applyFont="1" applyFill="1" applyBorder="1" applyAlignment="1">
      <alignment horizontal="center"/>
    </xf>
    <xf numFmtId="177" fontId="8" fillId="35" borderId="21" xfId="0" applyNumberFormat="1" applyFont="1" applyFill="1" applyBorder="1" applyAlignment="1">
      <alignment horizontal="center"/>
    </xf>
    <xf numFmtId="172" fontId="8" fillId="35" borderId="2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wrapText="1"/>
    </xf>
    <xf numFmtId="1" fontId="7" fillId="35" borderId="28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1" fontId="10" fillId="35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172" fontId="8" fillId="35" borderId="10" xfId="0" applyNumberFormat="1" applyFont="1" applyFill="1" applyBorder="1" applyAlignment="1">
      <alignment horizontal="center"/>
    </xf>
    <xf numFmtId="177" fontId="8" fillId="35" borderId="10" xfId="0" applyNumberFormat="1" applyFont="1" applyFill="1" applyBorder="1" applyAlignment="1">
      <alignment horizontal="center"/>
    </xf>
    <xf numFmtId="172" fontId="8" fillId="35" borderId="10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1" fontId="8" fillId="0" borderId="30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8" fillId="34" borderId="31" xfId="0" applyNumberFormat="1" applyFont="1" applyFill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72" fontId="8" fillId="0" borderId="31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horizontal="center"/>
    </xf>
    <xf numFmtId="177" fontId="8" fillId="0" borderId="3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 vertical="center" wrapText="1"/>
    </xf>
    <xf numFmtId="1" fontId="7" fillId="38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180" fontId="8" fillId="37" borderId="23" xfId="0" applyNumberFormat="1" applyFont="1" applyFill="1" applyBorder="1" applyAlignment="1">
      <alignment horizontal="center"/>
    </xf>
    <xf numFmtId="177" fontId="8" fillId="0" borderId="12" xfId="0" applyNumberFormat="1" applyFont="1" applyFill="1" applyBorder="1" applyAlignment="1">
      <alignment horizontal="center"/>
    </xf>
    <xf numFmtId="177" fontId="8" fillId="0" borderId="21" xfId="0" applyNumberFormat="1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/>
    </xf>
    <xf numFmtId="180" fontId="8" fillId="38" borderId="12" xfId="0" applyNumberFormat="1" applyFont="1" applyFill="1" applyBorder="1" applyAlignment="1">
      <alignment horizontal="center"/>
    </xf>
    <xf numFmtId="180" fontId="8" fillId="38" borderId="10" xfId="0" applyNumberFormat="1" applyFont="1" applyFill="1" applyBorder="1" applyAlignment="1">
      <alignment horizontal="center"/>
    </xf>
    <xf numFmtId="180" fontId="8" fillId="38" borderId="23" xfId="0" applyNumberFormat="1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1" fontId="8" fillId="38" borderId="30" xfId="0" applyNumberFormat="1" applyFont="1" applyFill="1" applyBorder="1" applyAlignment="1">
      <alignment horizontal="center"/>
    </xf>
    <xf numFmtId="1" fontId="10" fillId="38" borderId="12" xfId="0" applyNumberFormat="1" applyFont="1" applyFill="1" applyBorder="1" applyAlignment="1">
      <alignment horizontal="center"/>
    </xf>
    <xf numFmtId="1" fontId="10" fillId="38" borderId="1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35" borderId="27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8" fillId="35" borderId="27" xfId="0" applyNumberFormat="1" applyFont="1" applyFill="1" applyBorder="1" applyAlignment="1">
      <alignment horizontal="center" vertical="center" wrapText="1"/>
    </xf>
    <xf numFmtId="172" fontId="8" fillId="35" borderId="13" xfId="0" applyNumberFormat="1" applyFont="1" applyFill="1" applyBorder="1" applyAlignment="1">
      <alignment horizontal="center" vertical="center" wrapText="1"/>
    </xf>
    <xf numFmtId="172" fontId="8" fillId="35" borderId="20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38" borderId="0" xfId="0" applyNumberFormat="1" applyFill="1" applyBorder="1" applyAlignment="1">
      <alignment horizontal="center" vertical="center"/>
    </xf>
    <xf numFmtId="1" fontId="0" fillId="39" borderId="0" xfId="0" applyNumberFormat="1" applyFill="1" applyBorder="1" applyAlignment="1">
      <alignment horizontal="center" vertical="center"/>
    </xf>
    <xf numFmtId="1" fontId="0" fillId="40" borderId="0" xfId="0" applyNumberForma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wrapText="1"/>
    </xf>
    <xf numFmtId="1" fontId="7" fillId="41" borderId="11" xfId="0" applyNumberFormat="1" applyFont="1" applyFill="1" applyBorder="1" applyAlignment="1">
      <alignment horizontal="center"/>
    </xf>
    <xf numFmtId="1" fontId="7" fillId="41" borderId="10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8" fillId="42" borderId="22" xfId="0" applyFont="1" applyFill="1" applyBorder="1" applyAlignment="1">
      <alignment/>
    </xf>
    <xf numFmtId="1" fontId="8" fillId="42" borderId="23" xfId="0" applyNumberFormat="1" applyFont="1" applyFill="1" applyBorder="1" applyAlignment="1">
      <alignment horizontal="center"/>
    </xf>
    <xf numFmtId="1" fontId="8" fillId="42" borderId="27" xfId="0" applyNumberFormat="1" applyFont="1" applyFill="1" applyBorder="1" applyAlignment="1">
      <alignment horizontal="center"/>
    </xf>
    <xf numFmtId="1" fontId="8" fillId="42" borderId="24" xfId="0" applyNumberFormat="1" applyFont="1" applyFill="1" applyBorder="1" applyAlignment="1">
      <alignment horizontal="center"/>
    </xf>
    <xf numFmtId="1" fontId="8" fillId="42" borderId="28" xfId="0" applyNumberFormat="1" applyFont="1" applyFill="1" applyBorder="1" applyAlignment="1">
      <alignment horizontal="center"/>
    </xf>
    <xf numFmtId="1" fontId="7" fillId="42" borderId="10" xfId="0" applyNumberFormat="1" applyFont="1" applyFill="1" applyBorder="1" applyAlignment="1">
      <alignment horizontal="center"/>
    </xf>
    <xf numFmtId="172" fontId="8" fillId="42" borderId="28" xfId="0" applyNumberFormat="1" applyFont="1" applyFill="1" applyBorder="1" applyAlignment="1">
      <alignment horizontal="center"/>
    </xf>
    <xf numFmtId="172" fontId="8" fillId="42" borderId="27" xfId="0" applyNumberFormat="1" applyFont="1" applyFill="1" applyBorder="1" applyAlignment="1">
      <alignment horizontal="center"/>
    </xf>
    <xf numFmtId="1" fontId="8" fillId="42" borderId="22" xfId="0" applyNumberFormat="1" applyFont="1" applyFill="1" applyBorder="1" applyAlignment="1">
      <alignment horizontal="center"/>
    </xf>
    <xf numFmtId="180" fontId="8" fillId="42" borderId="23" xfId="0" applyNumberFormat="1" applyFont="1" applyFill="1" applyBorder="1" applyAlignment="1">
      <alignment horizontal="center"/>
    </xf>
    <xf numFmtId="178" fontId="8" fillId="42" borderId="23" xfId="0" applyNumberFormat="1" applyFont="1" applyFill="1" applyBorder="1" applyAlignment="1">
      <alignment horizontal="center"/>
    </xf>
    <xf numFmtId="177" fontId="8" fillId="42" borderId="23" xfId="0" applyNumberFormat="1" applyFont="1" applyFill="1" applyBorder="1" applyAlignment="1">
      <alignment horizontal="center"/>
    </xf>
    <xf numFmtId="172" fontId="8" fillId="42" borderId="23" xfId="0" applyNumberFormat="1" applyFont="1" applyFill="1" applyBorder="1" applyAlignment="1">
      <alignment horizontal="center" vertical="center" wrapText="1"/>
    </xf>
    <xf numFmtId="172" fontId="8" fillId="42" borderId="27" xfId="0" applyNumberFormat="1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/>
    </xf>
    <xf numFmtId="1" fontId="8" fillId="39" borderId="2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39" borderId="13" xfId="0" applyNumberFormat="1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/>
    </xf>
    <xf numFmtId="1" fontId="14" fillId="43" borderId="12" xfId="0" applyNumberFormat="1" applyFont="1" applyFill="1" applyBorder="1" applyAlignment="1">
      <alignment horizontal="center"/>
    </xf>
    <xf numFmtId="1" fontId="14" fillId="43" borderId="21" xfId="0" applyNumberFormat="1" applyFont="1" applyFill="1" applyBorder="1" applyAlignment="1">
      <alignment horizontal="center" vertical="center" wrapText="1"/>
    </xf>
    <xf numFmtId="1" fontId="14" fillId="4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1" fontId="4" fillId="39" borderId="1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vertical="center"/>
    </xf>
    <xf numFmtId="3" fontId="14" fillId="0" borderId="10" xfId="0" applyNumberFormat="1" applyFont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43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4" fillId="39" borderId="10" xfId="0" applyNumberFormat="1" applyFont="1" applyFill="1" applyBorder="1" applyAlignment="1">
      <alignment horizontal="center" vertical="center"/>
    </xf>
    <xf numFmtId="3" fontId="4" fillId="39" borderId="10" xfId="0" applyNumberFormat="1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center" vertical="center"/>
    </xf>
    <xf numFmtId="183" fontId="4" fillId="39" borderId="10" xfId="0" applyNumberFormat="1" applyFont="1" applyFill="1" applyBorder="1" applyAlignment="1">
      <alignment horizontal="center" vertical="center"/>
    </xf>
    <xf numFmtId="183" fontId="4" fillId="39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/>
    </xf>
    <xf numFmtId="3" fontId="14" fillId="43" borderId="10" xfId="0" applyNumberFormat="1" applyFont="1" applyFill="1" applyBorder="1" applyAlignment="1">
      <alignment horizontal="center"/>
    </xf>
    <xf numFmtId="3" fontId="14" fillId="43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/>
    </xf>
    <xf numFmtId="3" fontId="8" fillId="39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2" fillId="4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90" zoomScaleNormal="90" zoomScaleSheetLayoutView="90" zoomScalePageLayoutView="0" workbookViewId="0" topLeftCell="B1">
      <pane xSplit="1" ySplit="8" topLeftCell="C4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H1" sqref="A1:IV3"/>
    </sheetView>
  </sheetViews>
  <sheetFormatPr defaultColWidth="9.00390625" defaultRowHeight="12.75"/>
  <cols>
    <col min="1" max="1" width="2.375" style="0" hidden="1" customWidth="1"/>
    <col min="2" max="2" width="44.125" style="0" customWidth="1"/>
    <col min="3" max="3" width="18.125" style="0" customWidth="1"/>
    <col min="4" max="4" width="18.25390625" style="0" customWidth="1"/>
    <col min="5" max="5" width="17.25390625" style="0" customWidth="1"/>
    <col min="6" max="6" width="16.625" style="0" hidden="1" customWidth="1"/>
    <col min="7" max="7" width="22.875" style="0" hidden="1" customWidth="1"/>
  </cols>
  <sheetData>
    <row r="1" spans="2:10" s="219" customFormat="1" ht="33" customHeight="1">
      <c r="B1" s="327" t="s">
        <v>98</v>
      </c>
      <c r="C1" s="327"/>
      <c r="D1" s="327"/>
      <c r="E1" s="327"/>
      <c r="F1" s="327"/>
      <c r="G1" s="327"/>
      <c r="H1" s="328"/>
      <c r="I1" s="329" t="s">
        <v>116</v>
      </c>
      <c r="J1" s="329"/>
    </row>
    <row r="2" spans="2:10" s="219" customFormat="1" ht="12.75" customHeight="1">
      <c r="B2" s="327"/>
      <c r="C2" s="327"/>
      <c r="D2" s="327"/>
      <c r="E2" s="327"/>
      <c r="F2" s="327"/>
      <c r="G2" s="327"/>
      <c r="I2" s="329"/>
      <c r="J2" s="329"/>
    </row>
    <row r="3" spans="2:7" s="219" customFormat="1" ht="54.75" customHeight="1">
      <c r="B3" s="327"/>
      <c r="C3" s="327"/>
      <c r="D3" s="327"/>
      <c r="E3" s="327"/>
      <c r="F3" s="327"/>
      <c r="G3" s="327"/>
    </row>
    <row r="4" spans="2:7" ht="27" customHeight="1">
      <c r="B4" s="284" t="s">
        <v>0</v>
      </c>
      <c r="C4" s="284" t="s">
        <v>95</v>
      </c>
      <c r="D4" s="284"/>
      <c r="E4" s="284"/>
      <c r="F4" s="283" t="s">
        <v>103</v>
      </c>
      <c r="G4" s="283" t="s">
        <v>104</v>
      </c>
    </row>
    <row r="5" spans="2:7" ht="18" customHeight="1" hidden="1">
      <c r="B5" s="284"/>
      <c r="C5" s="284"/>
      <c r="D5" s="284"/>
      <c r="E5" s="284"/>
      <c r="F5" s="283"/>
      <c r="G5" s="283"/>
    </row>
    <row r="6" spans="2:7" ht="33.75" customHeight="1" hidden="1">
      <c r="B6" s="284"/>
      <c r="C6" s="284"/>
      <c r="D6" s="284"/>
      <c r="E6" s="284"/>
      <c r="F6" s="283"/>
      <c r="G6" s="283"/>
    </row>
    <row r="7" spans="2:7" ht="12.75" customHeight="1">
      <c r="B7" s="284"/>
      <c r="C7" s="284" t="s">
        <v>96</v>
      </c>
      <c r="D7" s="284" t="s">
        <v>97</v>
      </c>
      <c r="E7" s="284" t="s">
        <v>110</v>
      </c>
      <c r="F7" s="283"/>
      <c r="G7" s="283"/>
    </row>
    <row r="8" spans="2:7" ht="29.25" customHeight="1">
      <c r="B8" s="284"/>
      <c r="C8" s="284"/>
      <c r="D8" s="284"/>
      <c r="E8" s="284"/>
      <c r="F8" s="283"/>
      <c r="G8" s="283"/>
    </row>
    <row r="9" spans="1:7" ht="20.25" customHeight="1">
      <c r="A9" s="272"/>
      <c r="B9" s="269" t="s">
        <v>58</v>
      </c>
      <c r="C9" s="258">
        <v>1042</v>
      </c>
      <c r="D9" s="259">
        <v>1031.4867729744676</v>
      </c>
      <c r="E9" s="259">
        <f>C9-D9</f>
        <v>10.513227025532387</v>
      </c>
      <c r="F9" s="260">
        <v>600</v>
      </c>
      <c r="G9" s="260">
        <v>427</v>
      </c>
    </row>
    <row r="10" spans="1:7" ht="19.5" customHeight="1">
      <c r="A10" s="272"/>
      <c r="B10" s="5" t="s">
        <v>112</v>
      </c>
      <c r="C10" s="258">
        <v>6309</v>
      </c>
      <c r="D10" s="259">
        <v>6245.9585350260295</v>
      </c>
      <c r="E10" s="259">
        <f aca="true" t="shared" si="0" ref="E10:E56">C10-D10</f>
        <v>63.041464973970506</v>
      </c>
      <c r="F10" s="260">
        <v>3663</v>
      </c>
      <c r="G10" s="260">
        <v>2621</v>
      </c>
    </row>
    <row r="11" spans="1:7" ht="19.5" customHeight="1">
      <c r="A11" s="272"/>
      <c r="B11" s="5" t="s">
        <v>60</v>
      </c>
      <c r="C11" s="258">
        <v>2274</v>
      </c>
      <c r="D11" s="259">
        <v>2250.7014209430718</v>
      </c>
      <c r="E11" s="259">
        <f t="shared" si="0"/>
        <v>23.298579056928247</v>
      </c>
      <c r="F11" s="260">
        <v>1272</v>
      </c>
      <c r="G11" s="260">
        <v>922</v>
      </c>
    </row>
    <row r="12" spans="1:7" ht="19.5" customHeight="1">
      <c r="A12" s="272"/>
      <c r="B12" s="5" t="s">
        <v>61</v>
      </c>
      <c r="C12" s="258">
        <v>4197</v>
      </c>
      <c r="D12" s="259">
        <v>4154.599502258273</v>
      </c>
      <c r="E12" s="259">
        <f t="shared" si="0"/>
        <v>42.40049774172712</v>
      </c>
      <c r="F12" s="260">
        <v>2427</v>
      </c>
      <c r="G12" s="260">
        <v>1717</v>
      </c>
    </row>
    <row r="13" spans="1:7" ht="20.25" customHeight="1">
      <c r="A13" s="272"/>
      <c r="B13" s="5" t="s">
        <v>62</v>
      </c>
      <c r="C13" s="258">
        <v>2952</v>
      </c>
      <c r="D13" s="259">
        <v>2922.5458567609917</v>
      </c>
      <c r="E13" s="259">
        <f t="shared" si="0"/>
        <v>29.454143239008317</v>
      </c>
      <c r="F13" s="260">
        <v>1639</v>
      </c>
      <c r="G13" s="260">
        <v>1296</v>
      </c>
    </row>
    <row r="14" spans="1:7" ht="20.25" customHeight="1">
      <c r="A14" s="272"/>
      <c r="B14" s="5" t="s">
        <v>63</v>
      </c>
      <c r="C14" s="258">
        <v>2663</v>
      </c>
      <c r="D14" s="259">
        <v>2636.021753156973</v>
      </c>
      <c r="E14" s="259">
        <f t="shared" si="0"/>
        <v>26.978246843027136</v>
      </c>
      <c r="F14" s="260">
        <v>1540</v>
      </c>
      <c r="G14" s="260">
        <v>1095</v>
      </c>
    </row>
    <row r="15" spans="1:7" ht="19.5" customHeight="1">
      <c r="A15" s="272"/>
      <c r="B15" s="5" t="s">
        <v>64</v>
      </c>
      <c r="C15" s="258">
        <v>3014</v>
      </c>
      <c r="D15" s="259">
        <v>2983.3124046999737</v>
      </c>
      <c r="E15" s="259">
        <f t="shared" si="0"/>
        <v>30.68759530002626</v>
      </c>
      <c r="F15" s="260">
        <v>1696</v>
      </c>
      <c r="G15" s="260">
        <v>1263</v>
      </c>
    </row>
    <row r="16" spans="2:7" ht="19.5" customHeight="1">
      <c r="B16" s="65" t="s">
        <v>29</v>
      </c>
      <c r="C16" s="258">
        <v>571</v>
      </c>
      <c r="D16" s="259">
        <v>562</v>
      </c>
      <c r="E16" s="259">
        <f t="shared" si="0"/>
        <v>9</v>
      </c>
      <c r="F16" s="260">
        <v>308</v>
      </c>
      <c r="G16" s="260">
        <v>263</v>
      </c>
    </row>
    <row r="17" spans="2:7" ht="19.5" customHeight="1">
      <c r="B17" s="65" t="s">
        <v>30</v>
      </c>
      <c r="C17" s="258">
        <v>635</v>
      </c>
      <c r="D17" s="259">
        <v>627</v>
      </c>
      <c r="E17" s="259">
        <f t="shared" si="0"/>
        <v>8</v>
      </c>
      <c r="F17" s="260">
        <v>375</v>
      </c>
      <c r="G17" s="260">
        <v>260</v>
      </c>
    </row>
    <row r="18" spans="2:7" ht="19.5" customHeight="1">
      <c r="B18" s="65" t="s">
        <v>31</v>
      </c>
      <c r="C18" s="258">
        <v>451</v>
      </c>
      <c r="D18" s="259">
        <v>444</v>
      </c>
      <c r="E18" s="259">
        <f t="shared" si="0"/>
        <v>7</v>
      </c>
      <c r="F18" s="260">
        <v>266</v>
      </c>
      <c r="G18" s="260">
        <v>185</v>
      </c>
    </row>
    <row r="19" spans="2:7" ht="19.5" customHeight="1">
      <c r="B19" s="65" t="s">
        <v>32</v>
      </c>
      <c r="C19" s="258">
        <v>391</v>
      </c>
      <c r="D19" s="259">
        <v>385</v>
      </c>
      <c r="E19" s="259">
        <f t="shared" si="0"/>
        <v>6</v>
      </c>
      <c r="F19" s="260">
        <v>230</v>
      </c>
      <c r="G19" s="260">
        <v>160</v>
      </c>
    </row>
    <row r="20" spans="2:7" ht="19.5" customHeight="1">
      <c r="B20" s="65" t="s">
        <v>33</v>
      </c>
      <c r="C20" s="258">
        <v>304</v>
      </c>
      <c r="D20" s="259">
        <v>300</v>
      </c>
      <c r="E20" s="259">
        <f t="shared" si="0"/>
        <v>4</v>
      </c>
      <c r="F20" s="260">
        <v>177</v>
      </c>
      <c r="G20" s="260">
        <v>127</v>
      </c>
    </row>
    <row r="21" spans="1:7" ht="19.5" customHeight="1">
      <c r="A21" s="272"/>
      <c r="B21" s="5" t="s">
        <v>65</v>
      </c>
      <c r="C21" s="258">
        <v>3776</v>
      </c>
      <c r="D21" s="259">
        <v>3738.12125694925</v>
      </c>
      <c r="E21" s="259">
        <f t="shared" si="0"/>
        <v>37.87874305075002</v>
      </c>
      <c r="F21" s="260">
        <v>2160</v>
      </c>
      <c r="G21" s="260">
        <v>1595</v>
      </c>
    </row>
    <row r="22" spans="1:7" ht="19.5" customHeight="1">
      <c r="A22" s="272"/>
      <c r="B22" s="5" t="s">
        <v>66</v>
      </c>
      <c r="C22" s="258">
        <v>2094</v>
      </c>
      <c r="D22" s="259">
        <v>2072.5279368954834</v>
      </c>
      <c r="E22" s="259">
        <f t="shared" si="0"/>
        <v>21.472063104516565</v>
      </c>
      <c r="F22" s="260">
        <v>1203</v>
      </c>
      <c r="G22" s="260">
        <v>856</v>
      </c>
    </row>
    <row r="23" spans="1:7" ht="20.25" customHeight="1">
      <c r="A23" s="272"/>
      <c r="B23" s="5" t="s">
        <v>67</v>
      </c>
      <c r="C23" s="258">
        <v>2667</v>
      </c>
      <c r="D23" s="259">
        <v>2640.2453837568887</v>
      </c>
      <c r="E23" s="259">
        <f t="shared" si="0"/>
        <v>26.754616243111286</v>
      </c>
      <c r="F23" s="260">
        <v>1492</v>
      </c>
      <c r="G23" s="260">
        <v>1097</v>
      </c>
    </row>
    <row r="24" spans="1:7" ht="19.5" customHeight="1">
      <c r="A24" s="272"/>
      <c r="B24" s="5" t="s">
        <v>68</v>
      </c>
      <c r="C24" s="258">
        <v>1696</v>
      </c>
      <c r="D24" s="259">
        <v>1678.994007933159</v>
      </c>
      <c r="E24" s="259">
        <f t="shared" si="0"/>
        <v>17.005992066840918</v>
      </c>
      <c r="F24" s="260">
        <v>994</v>
      </c>
      <c r="G24" s="260">
        <v>700</v>
      </c>
    </row>
    <row r="25" spans="1:7" ht="19.5" customHeight="1">
      <c r="A25" s="272"/>
      <c r="B25" s="5" t="s">
        <v>69</v>
      </c>
      <c r="C25" s="258">
        <v>1520</v>
      </c>
      <c r="D25" s="259">
        <v>1504.7516062976408</v>
      </c>
      <c r="E25" s="259">
        <f t="shared" si="0"/>
        <v>15.24839370235918</v>
      </c>
      <c r="F25" s="260">
        <v>876</v>
      </c>
      <c r="G25" s="260">
        <v>620</v>
      </c>
    </row>
    <row r="26" spans="1:7" ht="19.5" customHeight="1">
      <c r="A26" s="272"/>
      <c r="B26" s="5" t="s">
        <v>70</v>
      </c>
      <c r="C26" s="258">
        <v>2753</v>
      </c>
      <c r="D26" s="259">
        <v>2725.50917892045</v>
      </c>
      <c r="E26" s="259">
        <f t="shared" si="0"/>
        <v>27.490821079550187</v>
      </c>
      <c r="F26" s="260">
        <v>1612</v>
      </c>
      <c r="G26" s="260">
        <v>1136</v>
      </c>
    </row>
    <row r="27" spans="1:7" ht="19.5" customHeight="1">
      <c r="A27" s="272"/>
      <c r="B27" s="5" t="s">
        <v>71</v>
      </c>
      <c r="C27" s="258">
        <v>1433</v>
      </c>
      <c r="D27" s="259">
        <v>1418.2366864995383</v>
      </c>
      <c r="E27" s="259">
        <f t="shared" si="0"/>
        <v>14.763313500461663</v>
      </c>
      <c r="F27" s="260">
        <v>843</v>
      </c>
      <c r="G27" s="260">
        <v>590</v>
      </c>
    </row>
    <row r="28" spans="1:7" ht="19.5" customHeight="1">
      <c r="A28" s="272"/>
      <c r="B28" s="5" t="s">
        <v>72</v>
      </c>
      <c r="C28" s="258">
        <v>2129</v>
      </c>
      <c r="D28" s="259">
        <v>2107.193070549837</v>
      </c>
      <c r="E28" s="259">
        <f t="shared" si="0"/>
        <v>21.806929450162897</v>
      </c>
      <c r="F28" s="260">
        <v>1190</v>
      </c>
      <c r="G28" s="260">
        <v>935</v>
      </c>
    </row>
    <row r="29" spans="1:7" ht="19.5" customHeight="1">
      <c r="A29" s="272"/>
      <c r="B29" s="5" t="s">
        <v>73</v>
      </c>
      <c r="C29" s="258">
        <v>1928</v>
      </c>
      <c r="D29" s="259">
        <v>1909.1127894431074</v>
      </c>
      <c r="E29" s="259">
        <f t="shared" si="0"/>
        <v>18.88721055689257</v>
      </c>
      <c r="F29" s="260">
        <v>1121</v>
      </c>
      <c r="G29" s="260">
        <v>785</v>
      </c>
    </row>
    <row r="30" spans="1:7" ht="19.5" customHeight="1">
      <c r="A30" s="272"/>
      <c r="B30" s="5" t="s">
        <v>74</v>
      </c>
      <c r="C30" s="258">
        <v>2014</v>
      </c>
      <c r="D30" s="259">
        <v>1993.8053844206263</v>
      </c>
      <c r="E30" s="259">
        <f t="shared" si="0"/>
        <v>20.194615579373703</v>
      </c>
      <c r="F30" s="260">
        <v>1164</v>
      </c>
      <c r="G30" s="260">
        <v>844</v>
      </c>
    </row>
    <row r="31" spans="1:7" ht="19.5" customHeight="1">
      <c r="A31" s="272"/>
      <c r="B31" s="5" t="s">
        <v>75</v>
      </c>
      <c r="C31" s="258">
        <v>3358</v>
      </c>
      <c r="D31" s="259">
        <v>3324.3408740049504</v>
      </c>
      <c r="E31" s="259">
        <f t="shared" si="0"/>
        <v>33.659125995049635</v>
      </c>
      <c r="F31" s="260">
        <v>1948</v>
      </c>
      <c r="G31" s="260">
        <v>1410</v>
      </c>
    </row>
    <row r="32" spans="1:7" ht="17.25" customHeight="1">
      <c r="A32" s="272"/>
      <c r="B32" s="5" t="s">
        <v>76</v>
      </c>
      <c r="C32" s="258">
        <v>2968</v>
      </c>
      <c r="D32" s="259">
        <v>2938.2395138830284</v>
      </c>
      <c r="E32" s="259">
        <f t="shared" si="0"/>
        <v>29.760486116971606</v>
      </c>
      <c r="F32" s="260">
        <v>1617</v>
      </c>
      <c r="G32" s="260">
        <v>1328</v>
      </c>
    </row>
    <row r="33" spans="1:7" ht="19.5" customHeight="1">
      <c r="A33" s="272"/>
      <c r="B33" s="5" t="s">
        <v>77</v>
      </c>
      <c r="C33" s="258">
        <v>4875</v>
      </c>
      <c r="D33" s="259">
        <v>4826.422504338297</v>
      </c>
      <c r="E33" s="259">
        <f t="shared" si="0"/>
        <v>48.577495661703324</v>
      </c>
      <c r="F33" s="260">
        <v>2856</v>
      </c>
      <c r="G33" s="260">
        <v>2019</v>
      </c>
    </row>
    <row r="34" spans="1:7" ht="19.5" customHeight="1">
      <c r="A34" s="273"/>
      <c r="B34" s="5" t="s">
        <v>36</v>
      </c>
      <c r="C34" s="258">
        <v>2496</v>
      </c>
      <c r="D34" s="259">
        <v>2471.0274841437636</v>
      </c>
      <c r="E34" s="259">
        <f t="shared" si="0"/>
        <v>24.97251585623644</v>
      </c>
      <c r="F34" s="260">
        <v>1405</v>
      </c>
      <c r="G34" s="260">
        <v>1088</v>
      </c>
    </row>
    <row r="35" spans="1:7" ht="19.5" customHeight="1">
      <c r="A35" s="272"/>
      <c r="B35" s="269" t="s">
        <v>4</v>
      </c>
      <c r="C35" s="258">
        <v>19267</v>
      </c>
      <c r="D35" s="259">
        <v>19073.514563106797</v>
      </c>
      <c r="E35" s="259">
        <f t="shared" si="0"/>
        <v>193.48543689320286</v>
      </c>
      <c r="F35" s="260">
        <v>11404</v>
      </c>
      <c r="G35" s="260">
        <v>7854</v>
      </c>
    </row>
    <row r="36" spans="1:7" ht="19.5" customHeight="1">
      <c r="A36" s="272"/>
      <c r="B36" s="5" t="s">
        <v>5</v>
      </c>
      <c r="C36" s="258">
        <v>20400</v>
      </c>
      <c r="D36" s="259">
        <v>20195.208183776023</v>
      </c>
      <c r="E36" s="259">
        <f t="shared" si="0"/>
        <v>204.79181622397664</v>
      </c>
      <c r="F36" s="260">
        <v>11828</v>
      </c>
      <c r="G36" s="260">
        <v>8614</v>
      </c>
    </row>
    <row r="37" spans="1:7" ht="19.5" customHeight="1">
      <c r="A37" s="272"/>
      <c r="B37" s="5" t="s">
        <v>101</v>
      </c>
      <c r="C37" s="258">
        <v>13971</v>
      </c>
      <c r="D37" s="259">
        <v>13828.85393258427</v>
      </c>
      <c r="E37" s="259">
        <f t="shared" si="0"/>
        <v>142.1460674157297</v>
      </c>
      <c r="F37" s="260">
        <v>7542</v>
      </c>
      <c r="G37" s="260">
        <v>5781</v>
      </c>
    </row>
    <row r="38" spans="1:7" s="205" customFormat="1" ht="19.5" customHeight="1">
      <c r="A38" s="274"/>
      <c r="B38" s="40" t="s">
        <v>6</v>
      </c>
      <c r="C38" s="261">
        <v>484</v>
      </c>
      <c r="D38" s="259">
        <v>479.06751635076085</v>
      </c>
      <c r="E38" s="259">
        <f t="shared" si="0"/>
        <v>4.9324836492391455</v>
      </c>
      <c r="F38" s="260">
        <v>276</v>
      </c>
      <c r="G38" s="260">
        <v>208</v>
      </c>
    </row>
    <row r="39" spans="1:7" ht="19.5" customHeight="1">
      <c r="A39" s="272"/>
      <c r="B39" s="5" t="s">
        <v>7</v>
      </c>
      <c r="C39" s="258">
        <v>1576</v>
      </c>
      <c r="D39" s="259">
        <v>1559.681697612732</v>
      </c>
      <c r="E39" s="259">
        <f t="shared" si="0"/>
        <v>16.318302387267977</v>
      </c>
      <c r="F39" s="260">
        <v>884</v>
      </c>
      <c r="G39" s="260">
        <v>692</v>
      </c>
    </row>
    <row r="40" spans="1:7" ht="19.5" customHeight="1">
      <c r="A40" s="272"/>
      <c r="B40" s="5" t="s">
        <v>100</v>
      </c>
      <c r="C40" s="258">
        <v>3333</v>
      </c>
      <c r="D40" s="259">
        <v>3298.554984080333</v>
      </c>
      <c r="E40" s="259">
        <f t="shared" si="0"/>
        <v>34.445015919667185</v>
      </c>
      <c r="F40" s="260">
        <v>1952</v>
      </c>
      <c r="G40" s="260">
        <v>1381</v>
      </c>
    </row>
    <row r="41" spans="1:7" ht="19.5" customHeight="1">
      <c r="A41" s="275"/>
      <c r="B41" s="40" t="s">
        <v>37</v>
      </c>
      <c r="C41" s="258">
        <v>28728</v>
      </c>
      <c r="D41" s="259">
        <v>28450</v>
      </c>
      <c r="E41" s="259">
        <f t="shared" si="0"/>
        <v>278</v>
      </c>
      <c r="F41" s="260">
        <v>16341</v>
      </c>
      <c r="G41" s="260">
        <v>11924</v>
      </c>
    </row>
    <row r="42" spans="1:7" s="205" customFormat="1" ht="19.5" customHeight="1">
      <c r="A42" s="274"/>
      <c r="B42" s="40" t="s">
        <v>38</v>
      </c>
      <c r="C42" s="261">
        <v>10545</v>
      </c>
      <c r="D42" s="259">
        <v>10441</v>
      </c>
      <c r="E42" s="259">
        <f t="shared" si="0"/>
        <v>104</v>
      </c>
      <c r="F42" s="260">
        <v>6064</v>
      </c>
      <c r="G42" s="260">
        <v>4482</v>
      </c>
    </row>
    <row r="43" spans="1:7" ht="19.5" customHeight="1">
      <c r="A43" s="272"/>
      <c r="B43" s="40" t="s">
        <v>39</v>
      </c>
      <c r="C43" s="258">
        <v>16268</v>
      </c>
      <c r="D43" s="259">
        <v>16104.893092105263</v>
      </c>
      <c r="E43" s="259">
        <f t="shared" si="0"/>
        <v>163.10690789473665</v>
      </c>
      <c r="F43" s="260">
        <v>9648</v>
      </c>
      <c r="G43" s="260">
        <v>6614</v>
      </c>
    </row>
    <row r="44" spans="1:7" ht="19.5" customHeight="1">
      <c r="A44" s="272"/>
      <c r="B44" s="40" t="s">
        <v>11</v>
      </c>
      <c r="C44" s="258">
        <v>5295</v>
      </c>
      <c r="D44" s="259">
        <v>5241.038223028351</v>
      </c>
      <c r="E44" s="259">
        <f t="shared" si="0"/>
        <v>53.96177697164876</v>
      </c>
      <c r="F44" s="260">
        <v>3274</v>
      </c>
      <c r="G44" s="260">
        <v>2210</v>
      </c>
    </row>
    <row r="45" spans="1:7" ht="20.25" customHeight="1">
      <c r="A45" s="272"/>
      <c r="B45" s="40" t="s">
        <v>13</v>
      </c>
      <c r="C45" s="258">
        <v>9816</v>
      </c>
      <c r="D45" s="259">
        <v>9711.1473720371</v>
      </c>
      <c r="E45" s="259">
        <f t="shared" si="0"/>
        <v>104.85262796290044</v>
      </c>
      <c r="F45" s="260">
        <v>5536</v>
      </c>
      <c r="G45" s="260">
        <v>4252</v>
      </c>
    </row>
    <row r="46" spans="1:7" ht="19.5" customHeight="1">
      <c r="A46" s="272"/>
      <c r="B46" s="40" t="s">
        <v>14</v>
      </c>
      <c r="C46" s="258">
        <v>927</v>
      </c>
      <c r="D46" s="259">
        <v>917.1388101983003</v>
      </c>
      <c r="E46" s="259">
        <f t="shared" si="0"/>
        <v>9.861189801699652</v>
      </c>
      <c r="F46" s="260">
        <v>536</v>
      </c>
      <c r="G46" s="260">
        <v>384</v>
      </c>
    </row>
    <row r="47" spans="1:7" ht="19.5" customHeight="1">
      <c r="A47" s="272"/>
      <c r="B47" s="40" t="s">
        <v>106</v>
      </c>
      <c r="C47" s="258">
        <v>2449</v>
      </c>
      <c r="D47" s="259">
        <v>2420</v>
      </c>
      <c r="E47" s="259">
        <f t="shared" si="0"/>
        <v>29</v>
      </c>
      <c r="F47" s="260">
        <v>1262</v>
      </c>
      <c r="G47" s="260">
        <v>1072</v>
      </c>
    </row>
    <row r="48" spans="1:7" ht="19.5" customHeight="1">
      <c r="A48" s="272"/>
      <c r="B48" s="40" t="s">
        <v>115</v>
      </c>
      <c r="C48" s="258">
        <v>224</v>
      </c>
      <c r="D48" s="259">
        <v>222</v>
      </c>
      <c r="E48" s="259">
        <f t="shared" si="0"/>
        <v>2</v>
      </c>
      <c r="F48" s="260">
        <v>130</v>
      </c>
      <c r="G48" s="260">
        <v>94</v>
      </c>
    </row>
    <row r="49" spans="1:7" ht="19.5" customHeight="1">
      <c r="A49" s="272"/>
      <c r="B49" s="40" t="s">
        <v>21</v>
      </c>
      <c r="C49" s="258">
        <v>4667</v>
      </c>
      <c r="D49" s="259">
        <v>4610</v>
      </c>
      <c r="E49" s="259">
        <f t="shared" si="0"/>
        <v>57</v>
      </c>
      <c r="F49" s="260">
        <v>2250</v>
      </c>
      <c r="G49" s="260">
        <v>1910</v>
      </c>
    </row>
    <row r="50" spans="2:7" ht="19.5" customHeight="1">
      <c r="B50" s="5" t="s">
        <v>102</v>
      </c>
      <c r="C50" s="258">
        <v>233</v>
      </c>
      <c r="D50" s="259">
        <v>230</v>
      </c>
      <c r="E50" s="259">
        <f t="shared" si="0"/>
        <v>3</v>
      </c>
      <c r="F50" s="260">
        <v>132</v>
      </c>
      <c r="G50" s="260">
        <v>101</v>
      </c>
    </row>
    <row r="51" spans="2:7" ht="19.5" customHeight="1">
      <c r="B51" s="40" t="s">
        <v>23</v>
      </c>
      <c r="C51" s="258">
        <v>233</v>
      </c>
      <c r="D51" s="259">
        <v>230</v>
      </c>
      <c r="E51" s="259">
        <f t="shared" si="0"/>
        <v>3</v>
      </c>
      <c r="F51" s="260">
        <v>138</v>
      </c>
      <c r="G51" s="260">
        <v>93</v>
      </c>
    </row>
    <row r="52" spans="2:7" ht="19.5" customHeight="1">
      <c r="B52" s="40" t="s">
        <v>57</v>
      </c>
      <c r="C52" s="258">
        <v>850</v>
      </c>
      <c r="D52" s="259">
        <v>825</v>
      </c>
      <c r="E52" s="259">
        <f t="shared" si="0"/>
        <v>25</v>
      </c>
      <c r="F52" s="260">
        <v>362</v>
      </c>
      <c r="G52" s="260">
        <v>355</v>
      </c>
    </row>
    <row r="53" spans="2:7" ht="19.5" customHeight="1">
      <c r="B53" s="270" t="s">
        <v>107</v>
      </c>
      <c r="C53" s="258">
        <v>2</v>
      </c>
      <c r="D53" s="259">
        <v>10</v>
      </c>
      <c r="E53" s="259">
        <f t="shared" si="0"/>
        <v>-8</v>
      </c>
      <c r="F53" s="260">
        <v>8</v>
      </c>
      <c r="G53" s="260">
        <v>10</v>
      </c>
    </row>
    <row r="54" spans="2:7" ht="19.5" customHeight="1" hidden="1">
      <c r="B54" s="40"/>
      <c r="C54" s="258">
        <v>2</v>
      </c>
      <c r="D54" s="259">
        <v>2</v>
      </c>
      <c r="E54" s="259">
        <f t="shared" si="0"/>
        <v>0</v>
      </c>
      <c r="F54" s="260">
        <v>0</v>
      </c>
      <c r="G54" s="260"/>
    </row>
    <row r="55" spans="2:7" ht="19.5" customHeight="1" hidden="1">
      <c r="B55" s="40"/>
      <c r="C55" s="258">
        <v>2</v>
      </c>
      <c r="D55" s="259">
        <v>2</v>
      </c>
      <c r="E55" s="259">
        <f t="shared" si="0"/>
        <v>0</v>
      </c>
      <c r="F55" s="260">
        <v>0</v>
      </c>
      <c r="G55" s="260"/>
    </row>
    <row r="56" spans="2:10" s="113" customFormat="1" ht="19.5" customHeight="1">
      <c r="B56" s="276" t="s">
        <v>108</v>
      </c>
      <c r="C56" s="277">
        <v>17560</v>
      </c>
      <c r="D56" s="278">
        <v>17330</v>
      </c>
      <c r="E56" s="278">
        <f t="shared" si="0"/>
        <v>230</v>
      </c>
      <c r="F56" s="260">
        <v>10157</v>
      </c>
      <c r="G56" s="260">
        <v>7235</v>
      </c>
      <c r="H56" s="205"/>
      <c r="I56" s="205"/>
      <c r="J56" s="205"/>
    </row>
    <row r="57" spans="1:10" s="125" customFormat="1" ht="19.5" customHeight="1">
      <c r="A57" s="125">
        <v>7727</v>
      </c>
      <c r="B57" s="279" t="s">
        <v>1</v>
      </c>
      <c r="C57" s="280">
        <f>SUM(C6:C56)</f>
        <v>217342</v>
      </c>
      <c r="D57" s="280">
        <f>SUM(D6:D56)</f>
        <v>215072.25229873566</v>
      </c>
      <c r="E57" s="280">
        <f>SUM(E6:E56)</f>
        <v>2269.747701264269</v>
      </c>
      <c r="F57" s="265">
        <f>SUM(F9:F56)</f>
        <v>124398</v>
      </c>
      <c r="G57" s="280">
        <f>SUM(G6:G56)</f>
        <v>90605</v>
      </c>
      <c r="H57" s="205"/>
      <c r="I57" s="205"/>
      <c r="J57" s="205"/>
    </row>
    <row r="58" spans="2:7" ht="19.5" customHeight="1">
      <c r="B58" s="162" t="s">
        <v>105</v>
      </c>
      <c r="C58" s="262">
        <v>7894</v>
      </c>
      <c r="D58" s="262">
        <v>7894</v>
      </c>
      <c r="E58" s="281">
        <f>C58-D58</f>
        <v>0</v>
      </c>
      <c r="F58" s="282">
        <v>2600</v>
      </c>
      <c r="G58" s="262">
        <v>7894</v>
      </c>
    </row>
    <row r="59" spans="2:7" s="9" customFormat="1" ht="30" customHeight="1">
      <c r="B59" s="271" t="s">
        <v>113</v>
      </c>
      <c r="C59" s="263">
        <f>C57+C58</f>
        <v>225236</v>
      </c>
      <c r="D59" s="264">
        <f>D57+D58</f>
        <v>222966.25229873566</v>
      </c>
      <c r="E59" s="268">
        <f>C59-D59</f>
        <v>2269.747701264336</v>
      </c>
      <c r="F59" s="265">
        <f>F57+F58</f>
        <v>126998</v>
      </c>
      <c r="G59" s="264">
        <f>G57+G58</f>
        <v>98499</v>
      </c>
    </row>
    <row r="60" spans="2:7" s="9" customFormat="1" ht="30" customHeight="1">
      <c r="B60" s="271" t="s">
        <v>114</v>
      </c>
      <c r="C60" s="266">
        <v>0.17884</v>
      </c>
      <c r="D60" s="267">
        <v>0.17705</v>
      </c>
      <c r="E60" s="268"/>
      <c r="F60" s="265"/>
      <c r="G60" s="264"/>
    </row>
  </sheetData>
  <sheetProtection/>
  <mergeCells count="9">
    <mergeCell ref="I1:J2"/>
    <mergeCell ref="F4:F8"/>
    <mergeCell ref="G4:G8"/>
    <mergeCell ref="B1:G3"/>
    <mergeCell ref="B4:B8"/>
    <mergeCell ref="C4:E6"/>
    <mergeCell ref="C7:C8"/>
    <mergeCell ref="D7:D8"/>
    <mergeCell ref="E7:E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90" zoomScaleNormal="90" zoomScaleSheetLayoutView="9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5" sqref="D15"/>
    </sheetView>
  </sheetViews>
  <sheetFormatPr defaultColWidth="9.00390625" defaultRowHeight="12.75"/>
  <cols>
    <col min="1" max="1" width="2.375" style="0" hidden="1" customWidth="1"/>
    <col min="2" max="2" width="25.375" style="0" customWidth="1"/>
    <col min="3" max="3" width="19.875" style="0" customWidth="1"/>
    <col min="4" max="4" width="27.875" style="0" customWidth="1"/>
    <col min="5" max="5" width="16.75390625" style="0" customWidth="1"/>
    <col min="6" max="6" width="6.00390625" style="0" customWidth="1"/>
    <col min="7" max="8" width="7.25390625" style="0" customWidth="1"/>
  </cols>
  <sheetData>
    <row r="1" spans="2:8" ht="26.25" customHeight="1">
      <c r="B1" s="285" t="s">
        <v>98</v>
      </c>
      <c r="C1" s="286"/>
      <c r="D1" s="286"/>
      <c r="E1" s="286"/>
      <c r="F1" s="207"/>
      <c r="G1" s="207"/>
      <c r="H1" s="207"/>
    </row>
    <row r="2" spans="2:8" ht="12.75" customHeight="1">
      <c r="B2" s="286"/>
      <c r="C2" s="286"/>
      <c r="D2" s="286"/>
      <c r="E2" s="286"/>
      <c r="F2" s="207"/>
      <c r="G2" s="207"/>
      <c r="H2" s="207"/>
    </row>
    <row r="3" spans="2:8" ht="24.75" customHeight="1">
      <c r="B3" s="287"/>
      <c r="C3" s="287"/>
      <c r="D3" s="287"/>
      <c r="E3" s="287"/>
      <c r="F3" s="218"/>
      <c r="G3" s="218"/>
      <c r="H3" s="218"/>
    </row>
    <row r="4" spans="2:8" ht="27" customHeight="1">
      <c r="B4" s="284" t="s">
        <v>0</v>
      </c>
      <c r="C4" s="284" t="s">
        <v>95</v>
      </c>
      <c r="D4" s="284"/>
      <c r="E4" s="284"/>
      <c r="F4" s="219"/>
      <c r="G4" s="219"/>
      <c r="H4" s="219"/>
    </row>
    <row r="5" spans="2:8" ht="18" customHeight="1" hidden="1">
      <c r="B5" s="284"/>
      <c r="C5" s="284"/>
      <c r="D5" s="284"/>
      <c r="E5" s="284"/>
      <c r="F5" s="219"/>
      <c r="G5" s="219"/>
      <c r="H5" s="219"/>
    </row>
    <row r="6" spans="2:8" ht="33.75" customHeight="1" hidden="1">
      <c r="B6" s="284"/>
      <c r="C6" s="284"/>
      <c r="D6" s="284"/>
      <c r="E6" s="284"/>
      <c r="F6" s="219"/>
      <c r="G6" s="219"/>
      <c r="H6" s="219"/>
    </row>
    <row r="7" spans="2:8" ht="12.75" customHeight="1">
      <c r="B7" s="284"/>
      <c r="C7" s="284" t="s">
        <v>96</v>
      </c>
      <c r="D7" s="284" t="s">
        <v>111</v>
      </c>
      <c r="E7" s="284" t="s">
        <v>109</v>
      </c>
      <c r="F7" s="219"/>
      <c r="G7" s="219"/>
      <c r="H7" s="219"/>
    </row>
    <row r="8" spans="2:8" ht="12" customHeight="1">
      <c r="B8" s="284"/>
      <c r="C8" s="284"/>
      <c r="D8" s="284"/>
      <c r="E8" s="284"/>
      <c r="F8" s="219"/>
      <c r="G8" s="219"/>
      <c r="H8" s="219"/>
    </row>
    <row r="9" spans="1:8" ht="20.25" customHeight="1">
      <c r="A9" s="6"/>
      <c r="B9" s="28" t="s">
        <v>58</v>
      </c>
      <c r="C9" s="247">
        <v>1042</v>
      </c>
      <c r="D9" s="248">
        <v>1031.4867729744676</v>
      </c>
      <c r="E9" s="249">
        <f>C9-D9</f>
        <v>10.513227025532387</v>
      </c>
      <c r="F9" s="223"/>
      <c r="G9" s="219"/>
      <c r="H9" s="220"/>
    </row>
    <row r="10" spans="1:8" ht="19.5" customHeight="1">
      <c r="A10" s="6"/>
      <c r="B10" s="11" t="s">
        <v>59</v>
      </c>
      <c r="C10" s="247">
        <v>6309</v>
      </c>
      <c r="D10" s="248">
        <v>6245.9585350260295</v>
      </c>
      <c r="E10" s="249">
        <f aca="true" t="shared" si="0" ref="E10:E56">C10-D10</f>
        <v>63.041464973970506</v>
      </c>
      <c r="F10" s="223"/>
      <c r="G10" s="223"/>
      <c r="H10" s="220"/>
    </row>
    <row r="11" spans="1:8" ht="19.5" customHeight="1">
      <c r="A11" s="6"/>
      <c r="B11" s="11" t="s">
        <v>60</v>
      </c>
      <c r="C11" s="247">
        <v>2274</v>
      </c>
      <c r="D11" s="248">
        <v>2250.7014209430718</v>
      </c>
      <c r="E11" s="249">
        <f t="shared" si="0"/>
        <v>23.298579056928247</v>
      </c>
      <c r="F11" s="223"/>
      <c r="G11" s="223"/>
      <c r="H11" s="220"/>
    </row>
    <row r="12" spans="1:8" ht="19.5" customHeight="1">
      <c r="A12" s="6"/>
      <c r="B12" s="11" t="s">
        <v>61</v>
      </c>
      <c r="C12" s="247">
        <v>4197</v>
      </c>
      <c r="D12" s="248">
        <v>4154.599502258273</v>
      </c>
      <c r="E12" s="249">
        <f t="shared" si="0"/>
        <v>42.40049774172712</v>
      </c>
      <c r="F12" s="223"/>
      <c r="G12" s="223"/>
      <c r="H12" s="220"/>
    </row>
    <row r="13" spans="1:8" ht="20.25" customHeight="1">
      <c r="A13" s="6"/>
      <c r="B13" s="11" t="s">
        <v>62</v>
      </c>
      <c r="C13" s="247">
        <v>2952</v>
      </c>
      <c r="D13" s="248">
        <v>2922.5458567609917</v>
      </c>
      <c r="E13" s="249">
        <f t="shared" si="0"/>
        <v>29.454143239008317</v>
      </c>
      <c r="F13" s="223"/>
      <c r="G13" s="223"/>
      <c r="H13" s="220"/>
    </row>
    <row r="14" spans="1:8" ht="20.25" customHeight="1">
      <c r="A14" s="6"/>
      <c r="B14" s="11" t="s">
        <v>63</v>
      </c>
      <c r="C14" s="247">
        <v>2663</v>
      </c>
      <c r="D14" s="248">
        <v>2636.021753156973</v>
      </c>
      <c r="E14" s="249">
        <f t="shared" si="0"/>
        <v>26.978246843027136</v>
      </c>
      <c r="F14" s="223"/>
      <c r="G14" s="223"/>
      <c r="H14" s="220"/>
    </row>
    <row r="15" spans="1:8" ht="19.5" customHeight="1">
      <c r="A15" s="6"/>
      <c r="B15" s="11" t="s">
        <v>64</v>
      </c>
      <c r="C15" s="247">
        <v>3014</v>
      </c>
      <c r="D15" s="248">
        <v>2983.3124046999737</v>
      </c>
      <c r="E15" s="249">
        <f t="shared" si="0"/>
        <v>30.68759530002626</v>
      </c>
      <c r="F15" s="223"/>
      <c r="G15" s="223"/>
      <c r="H15" s="220"/>
    </row>
    <row r="16" spans="2:8" ht="19.5" customHeight="1">
      <c r="B16" s="62" t="s">
        <v>29</v>
      </c>
      <c r="C16" s="247">
        <v>571</v>
      </c>
      <c r="D16" s="248">
        <v>562</v>
      </c>
      <c r="E16" s="249">
        <f t="shared" si="0"/>
        <v>9</v>
      </c>
      <c r="F16" s="223"/>
      <c r="G16" s="223"/>
      <c r="H16" s="220"/>
    </row>
    <row r="17" spans="2:8" ht="19.5" customHeight="1">
      <c r="B17" s="62" t="s">
        <v>30</v>
      </c>
      <c r="C17" s="247">
        <v>635</v>
      </c>
      <c r="D17" s="248">
        <v>627</v>
      </c>
      <c r="E17" s="249">
        <f t="shared" si="0"/>
        <v>8</v>
      </c>
      <c r="F17" s="223"/>
      <c r="G17" s="223"/>
      <c r="H17" s="220"/>
    </row>
    <row r="18" spans="2:8" ht="19.5" customHeight="1">
      <c r="B18" s="62" t="s">
        <v>31</v>
      </c>
      <c r="C18" s="247">
        <v>451</v>
      </c>
      <c r="D18" s="248">
        <v>444</v>
      </c>
      <c r="E18" s="249">
        <f t="shared" si="0"/>
        <v>7</v>
      </c>
      <c r="F18" s="223"/>
      <c r="G18" s="223"/>
      <c r="H18" s="220"/>
    </row>
    <row r="19" spans="2:8" ht="19.5" customHeight="1">
      <c r="B19" s="62" t="s">
        <v>32</v>
      </c>
      <c r="C19" s="247">
        <v>391</v>
      </c>
      <c r="D19" s="248">
        <v>385</v>
      </c>
      <c r="E19" s="249">
        <f t="shared" si="0"/>
        <v>6</v>
      </c>
      <c r="F19" s="223"/>
      <c r="G19" s="223"/>
      <c r="H19" s="220"/>
    </row>
    <row r="20" spans="2:8" ht="19.5" customHeight="1">
      <c r="B20" s="74" t="s">
        <v>33</v>
      </c>
      <c r="C20" s="247">
        <v>304</v>
      </c>
      <c r="D20" s="248">
        <v>300</v>
      </c>
      <c r="E20" s="249">
        <f t="shared" si="0"/>
        <v>4</v>
      </c>
      <c r="F20" s="223"/>
      <c r="G20" s="223"/>
      <c r="H20" s="220"/>
    </row>
    <row r="21" spans="1:8" ht="19.5" customHeight="1">
      <c r="A21" s="6"/>
      <c r="B21" s="78" t="s">
        <v>65</v>
      </c>
      <c r="C21" s="247">
        <v>3776</v>
      </c>
      <c r="D21" s="248">
        <v>3738.12125694925</v>
      </c>
      <c r="E21" s="249">
        <f t="shared" si="0"/>
        <v>37.87874305075002</v>
      </c>
      <c r="F21" s="223"/>
      <c r="G21" s="223"/>
      <c r="H21" s="220"/>
    </row>
    <row r="22" spans="1:8" ht="19.5" customHeight="1">
      <c r="A22" s="6"/>
      <c r="B22" s="11" t="s">
        <v>66</v>
      </c>
      <c r="C22" s="247">
        <v>2094</v>
      </c>
      <c r="D22" s="248">
        <v>2072.5279368954834</v>
      </c>
      <c r="E22" s="249">
        <f t="shared" si="0"/>
        <v>21.472063104516565</v>
      </c>
      <c r="F22" s="223"/>
      <c r="G22" s="223"/>
      <c r="H22" s="220"/>
    </row>
    <row r="23" spans="1:8" ht="20.25" customHeight="1">
      <c r="A23" s="6"/>
      <c r="B23" s="11" t="s">
        <v>67</v>
      </c>
      <c r="C23" s="247">
        <v>2667</v>
      </c>
      <c r="D23" s="248">
        <v>2640.2453837568887</v>
      </c>
      <c r="E23" s="249">
        <f t="shared" si="0"/>
        <v>26.754616243111286</v>
      </c>
      <c r="F23" s="223"/>
      <c r="G23" s="223"/>
      <c r="H23" s="220"/>
    </row>
    <row r="24" spans="1:8" ht="19.5" customHeight="1">
      <c r="A24" s="6"/>
      <c r="B24" s="11" t="s">
        <v>68</v>
      </c>
      <c r="C24" s="247">
        <v>1696</v>
      </c>
      <c r="D24" s="248">
        <v>1678.994007933159</v>
      </c>
      <c r="E24" s="249">
        <f t="shared" si="0"/>
        <v>17.005992066840918</v>
      </c>
      <c r="F24" s="223"/>
      <c r="G24" s="223"/>
      <c r="H24" s="220"/>
    </row>
    <row r="25" spans="1:8" ht="19.5" customHeight="1">
      <c r="A25" s="6"/>
      <c r="B25" s="11" t="s">
        <v>69</v>
      </c>
      <c r="C25" s="247">
        <v>1520</v>
      </c>
      <c r="D25" s="248">
        <v>1504.7516062976408</v>
      </c>
      <c r="E25" s="249">
        <f t="shared" si="0"/>
        <v>15.24839370235918</v>
      </c>
      <c r="F25" s="223"/>
      <c r="G25" s="223"/>
      <c r="H25" s="220"/>
    </row>
    <row r="26" spans="1:8" ht="19.5" customHeight="1">
      <c r="A26" s="6"/>
      <c r="B26" s="11" t="s">
        <v>70</v>
      </c>
      <c r="C26" s="247">
        <v>2753</v>
      </c>
      <c r="D26" s="248">
        <v>2725.50917892045</v>
      </c>
      <c r="E26" s="249">
        <f t="shared" si="0"/>
        <v>27.490821079550187</v>
      </c>
      <c r="F26" s="223"/>
      <c r="G26" s="223"/>
      <c r="H26" s="220"/>
    </row>
    <row r="27" spans="1:8" ht="19.5" customHeight="1">
      <c r="A27" s="6"/>
      <c r="B27" s="11" t="s">
        <v>71</v>
      </c>
      <c r="C27" s="247">
        <v>1433</v>
      </c>
      <c r="D27" s="248">
        <v>1418.2366864995383</v>
      </c>
      <c r="E27" s="249">
        <f t="shared" si="0"/>
        <v>14.763313500461663</v>
      </c>
      <c r="F27" s="223"/>
      <c r="G27" s="223"/>
      <c r="H27" s="220"/>
    </row>
    <row r="28" spans="1:8" ht="19.5" customHeight="1">
      <c r="A28" s="6"/>
      <c r="B28" s="11" t="s">
        <v>72</v>
      </c>
      <c r="C28" s="247">
        <v>2129</v>
      </c>
      <c r="D28" s="248">
        <v>2107.193070549837</v>
      </c>
      <c r="E28" s="249">
        <f t="shared" si="0"/>
        <v>21.806929450162897</v>
      </c>
      <c r="F28" s="223"/>
      <c r="G28" s="223"/>
      <c r="H28" s="220"/>
    </row>
    <row r="29" spans="1:8" ht="19.5" customHeight="1">
      <c r="A29" s="6"/>
      <c r="B29" s="11" t="s">
        <v>73</v>
      </c>
      <c r="C29" s="247">
        <v>1928</v>
      </c>
      <c r="D29" s="248">
        <v>1909.1127894431074</v>
      </c>
      <c r="E29" s="249">
        <f t="shared" si="0"/>
        <v>18.88721055689257</v>
      </c>
      <c r="F29" s="223"/>
      <c r="G29" s="223"/>
      <c r="H29" s="220"/>
    </row>
    <row r="30" spans="1:8" ht="19.5" customHeight="1">
      <c r="A30" s="6"/>
      <c r="B30" s="11" t="s">
        <v>74</v>
      </c>
      <c r="C30" s="247">
        <v>2014</v>
      </c>
      <c r="D30" s="248">
        <v>1993.8053844206263</v>
      </c>
      <c r="E30" s="249">
        <f t="shared" si="0"/>
        <v>20.194615579373703</v>
      </c>
      <c r="F30" s="223"/>
      <c r="G30" s="223"/>
      <c r="H30" s="220"/>
    </row>
    <row r="31" spans="1:8" ht="19.5" customHeight="1">
      <c r="A31" s="6"/>
      <c r="B31" s="11" t="s">
        <v>75</v>
      </c>
      <c r="C31" s="247">
        <v>3358</v>
      </c>
      <c r="D31" s="248">
        <v>3324.3408740049504</v>
      </c>
      <c r="E31" s="249">
        <f t="shared" si="0"/>
        <v>33.659125995049635</v>
      </c>
      <c r="F31" s="223"/>
      <c r="G31" s="223"/>
      <c r="H31" s="220"/>
    </row>
    <row r="32" spans="1:8" ht="17.25" customHeight="1">
      <c r="A32" s="6"/>
      <c r="B32" s="11" t="s">
        <v>76</v>
      </c>
      <c r="C32" s="247">
        <v>2968</v>
      </c>
      <c r="D32" s="248">
        <v>2938.2395138830284</v>
      </c>
      <c r="E32" s="249">
        <f t="shared" si="0"/>
        <v>29.760486116971606</v>
      </c>
      <c r="F32" s="223"/>
      <c r="G32" s="223"/>
      <c r="H32" s="220"/>
    </row>
    <row r="33" spans="1:8" ht="19.5" customHeight="1">
      <c r="A33" s="6"/>
      <c r="B33" s="11" t="s">
        <v>77</v>
      </c>
      <c r="C33" s="247">
        <v>4875</v>
      </c>
      <c r="D33" s="248">
        <v>4826.422504338297</v>
      </c>
      <c r="E33" s="249">
        <f t="shared" si="0"/>
        <v>48.577495661703324</v>
      </c>
      <c r="F33" s="223"/>
      <c r="G33" s="223"/>
      <c r="H33" s="220"/>
    </row>
    <row r="34" spans="1:8" ht="19.5" customHeight="1">
      <c r="A34" s="7"/>
      <c r="B34" s="20" t="s">
        <v>36</v>
      </c>
      <c r="C34" s="247">
        <v>2496</v>
      </c>
      <c r="D34" s="248">
        <v>2471.0274841437636</v>
      </c>
      <c r="E34" s="249">
        <f t="shared" si="0"/>
        <v>24.97251585623644</v>
      </c>
      <c r="F34" s="223"/>
      <c r="G34" s="223"/>
      <c r="H34" s="220"/>
    </row>
    <row r="35" spans="1:8" ht="19.5" customHeight="1">
      <c r="A35" s="6"/>
      <c r="B35" s="28" t="s">
        <v>4</v>
      </c>
      <c r="C35" s="247">
        <v>19267</v>
      </c>
      <c r="D35" s="248">
        <v>19073.514563106797</v>
      </c>
      <c r="E35" s="249">
        <f t="shared" si="0"/>
        <v>193.48543689320286</v>
      </c>
      <c r="F35" s="223"/>
      <c r="G35" s="223"/>
      <c r="H35" s="220"/>
    </row>
    <row r="36" spans="1:8" ht="19.5" customHeight="1">
      <c r="A36" s="6"/>
      <c r="B36" s="32" t="s">
        <v>5</v>
      </c>
      <c r="C36" s="247">
        <v>20400</v>
      </c>
      <c r="D36" s="248">
        <v>20195.208183776023</v>
      </c>
      <c r="E36" s="249">
        <f t="shared" si="0"/>
        <v>204.79181622397664</v>
      </c>
      <c r="F36" s="223"/>
      <c r="G36" s="223"/>
      <c r="H36" s="220"/>
    </row>
    <row r="37" spans="1:8" ht="19.5" customHeight="1">
      <c r="A37" s="6"/>
      <c r="B37" s="32" t="s">
        <v>91</v>
      </c>
      <c r="C37" s="247">
        <v>13971</v>
      </c>
      <c r="D37" s="248">
        <v>13828.85393258427</v>
      </c>
      <c r="E37" s="249">
        <f t="shared" si="0"/>
        <v>142.1460674157297</v>
      </c>
      <c r="F37" s="223"/>
      <c r="G37" s="223"/>
      <c r="H37" s="220"/>
    </row>
    <row r="38" spans="1:8" s="205" customFormat="1" ht="19.5" customHeight="1">
      <c r="A38" s="196"/>
      <c r="B38" s="197" t="s">
        <v>6</v>
      </c>
      <c r="C38" s="250">
        <v>484</v>
      </c>
      <c r="D38" s="248">
        <v>479.06751635076085</v>
      </c>
      <c r="E38" s="249">
        <f t="shared" si="0"/>
        <v>4.9324836492391455</v>
      </c>
      <c r="F38" s="223"/>
      <c r="G38" s="223"/>
      <c r="H38" s="220"/>
    </row>
    <row r="39" spans="1:8" ht="19.5" customHeight="1">
      <c r="A39" s="6"/>
      <c r="B39" s="32" t="s">
        <v>7</v>
      </c>
      <c r="C39" s="247">
        <v>1576</v>
      </c>
      <c r="D39" s="248">
        <v>1559.681697612732</v>
      </c>
      <c r="E39" s="249">
        <f t="shared" si="0"/>
        <v>16.318302387267977</v>
      </c>
      <c r="F39" s="223"/>
      <c r="G39" s="223"/>
      <c r="H39" s="220"/>
    </row>
    <row r="40" spans="1:8" ht="19.5" customHeight="1">
      <c r="A40" s="6"/>
      <c r="B40" s="33" t="s">
        <v>88</v>
      </c>
      <c r="C40" s="247">
        <v>3333</v>
      </c>
      <c r="D40" s="248">
        <v>3298.554984080333</v>
      </c>
      <c r="E40" s="249">
        <f t="shared" si="0"/>
        <v>34.445015919667185</v>
      </c>
      <c r="F40" s="223"/>
      <c r="G40" s="223"/>
      <c r="H40" s="220"/>
    </row>
    <row r="41" spans="1:8" ht="19.5" customHeight="1">
      <c r="A41" s="8"/>
      <c r="B41" s="37" t="s">
        <v>37</v>
      </c>
      <c r="C41" s="247">
        <v>28728</v>
      </c>
      <c r="D41" s="248">
        <v>28450</v>
      </c>
      <c r="E41" s="249">
        <f t="shared" si="0"/>
        <v>278</v>
      </c>
      <c r="F41" s="223"/>
      <c r="G41" s="223"/>
      <c r="H41" s="220"/>
    </row>
    <row r="42" spans="1:8" s="205" customFormat="1" ht="19.5" customHeight="1">
      <c r="A42" s="196"/>
      <c r="B42" s="43" t="s">
        <v>38</v>
      </c>
      <c r="C42" s="250">
        <v>10545</v>
      </c>
      <c r="D42" s="248">
        <v>10441</v>
      </c>
      <c r="E42" s="249">
        <f t="shared" si="0"/>
        <v>104</v>
      </c>
      <c r="F42" s="223"/>
      <c r="G42" s="223"/>
      <c r="H42" s="220"/>
    </row>
    <row r="43" spans="1:8" ht="19.5" customHeight="1">
      <c r="A43" s="6"/>
      <c r="B43" s="43" t="s">
        <v>39</v>
      </c>
      <c r="C43" s="247">
        <v>16268</v>
      </c>
      <c r="D43" s="248">
        <v>16104.893092105263</v>
      </c>
      <c r="E43" s="249">
        <f t="shared" si="0"/>
        <v>163.10690789473665</v>
      </c>
      <c r="F43" s="223"/>
      <c r="G43" s="223"/>
      <c r="H43" s="220"/>
    </row>
    <row r="44" spans="1:8" ht="19.5" customHeight="1">
      <c r="A44" s="6"/>
      <c r="B44" s="43" t="s">
        <v>11</v>
      </c>
      <c r="C44" s="247">
        <v>5295</v>
      </c>
      <c r="D44" s="248">
        <v>5241.038223028351</v>
      </c>
      <c r="E44" s="249">
        <f t="shared" si="0"/>
        <v>53.96177697164876</v>
      </c>
      <c r="F44" s="223"/>
      <c r="G44" s="223"/>
      <c r="H44" s="220"/>
    </row>
    <row r="45" spans="1:8" ht="20.25" customHeight="1">
      <c r="A45" s="6"/>
      <c r="B45" s="43" t="s">
        <v>13</v>
      </c>
      <c r="C45" s="247">
        <v>9816</v>
      </c>
      <c r="D45" s="248">
        <v>9711.1473720371</v>
      </c>
      <c r="E45" s="249">
        <f t="shared" si="0"/>
        <v>104.85262796290044</v>
      </c>
      <c r="F45" s="223"/>
      <c r="G45" s="223"/>
      <c r="H45" s="220"/>
    </row>
    <row r="46" spans="1:8" ht="19.5" customHeight="1">
      <c r="A46" s="6"/>
      <c r="B46" s="43" t="s">
        <v>14</v>
      </c>
      <c r="C46" s="247">
        <v>927</v>
      </c>
      <c r="D46" s="248">
        <v>917.1388101983003</v>
      </c>
      <c r="E46" s="249">
        <f t="shared" si="0"/>
        <v>9.861189801699652</v>
      </c>
      <c r="F46" s="223"/>
      <c r="G46" s="223"/>
      <c r="H46" s="220"/>
    </row>
    <row r="47" spans="1:8" ht="19.5" customHeight="1">
      <c r="A47" s="6"/>
      <c r="B47" s="43" t="s">
        <v>93</v>
      </c>
      <c r="C47" s="247">
        <v>2449</v>
      </c>
      <c r="D47" s="248">
        <v>2420</v>
      </c>
      <c r="E47" s="249">
        <f t="shared" si="0"/>
        <v>29</v>
      </c>
      <c r="F47" s="223"/>
      <c r="G47" s="223"/>
      <c r="H47" s="220"/>
    </row>
    <row r="48" spans="1:8" ht="19.5" customHeight="1">
      <c r="A48" s="6"/>
      <c r="B48" s="43" t="s">
        <v>15</v>
      </c>
      <c r="C48" s="247">
        <v>224</v>
      </c>
      <c r="D48" s="248">
        <v>222</v>
      </c>
      <c r="E48" s="249">
        <f t="shared" si="0"/>
        <v>2</v>
      </c>
      <c r="F48" s="223"/>
      <c r="G48" s="223"/>
      <c r="H48" s="220"/>
    </row>
    <row r="49" spans="1:8" ht="19.5" customHeight="1">
      <c r="A49" s="6"/>
      <c r="B49" s="43" t="s">
        <v>21</v>
      </c>
      <c r="C49" s="247">
        <v>4667</v>
      </c>
      <c r="D49" s="248">
        <v>4610</v>
      </c>
      <c r="E49" s="249">
        <f t="shared" si="0"/>
        <v>57</v>
      </c>
      <c r="F49" s="223"/>
      <c r="G49" s="223"/>
      <c r="H49" s="220"/>
    </row>
    <row r="50" spans="2:8" ht="19.5" customHeight="1">
      <c r="B50" s="51" t="s">
        <v>35</v>
      </c>
      <c r="C50" s="247">
        <v>233</v>
      </c>
      <c r="D50" s="248">
        <v>230</v>
      </c>
      <c r="E50" s="249">
        <f t="shared" si="0"/>
        <v>3</v>
      </c>
      <c r="F50" s="223"/>
      <c r="G50" s="223"/>
      <c r="H50" s="220"/>
    </row>
    <row r="51" spans="2:8" ht="19.5" customHeight="1">
      <c r="B51" s="56" t="s">
        <v>23</v>
      </c>
      <c r="C51" s="247">
        <v>233</v>
      </c>
      <c r="D51" s="248">
        <v>230</v>
      </c>
      <c r="E51" s="249">
        <f t="shared" si="0"/>
        <v>3</v>
      </c>
      <c r="F51" s="223"/>
      <c r="G51" s="223"/>
      <c r="H51" s="220"/>
    </row>
    <row r="52" spans="2:8" ht="19.5" customHeight="1">
      <c r="B52" s="135" t="s">
        <v>57</v>
      </c>
      <c r="C52" s="247">
        <v>850</v>
      </c>
      <c r="D52" s="248">
        <v>825</v>
      </c>
      <c r="E52" s="249">
        <f t="shared" si="0"/>
        <v>25</v>
      </c>
      <c r="F52" s="223"/>
      <c r="G52" s="223"/>
      <c r="H52" s="220"/>
    </row>
    <row r="53" spans="2:8" ht="19.5" customHeight="1">
      <c r="B53" s="254" t="s">
        <v>94</v>
      </c>
      <c r="C53" s="247">
        <v>2</v>
      </c>
      <c r="D53" s="248">
        <v>10</v>
      </c>
      <c r="E53" s="249">
        <f t="shared" si="0"/>
        <v>-8</v>
      </c>
      <c r="F53" s="223"/>
      <c r="G53" s="223"/>
      <c r="H53" s="220"/>
    </row>
    <row r="54" spans="2:8" ht="19.5" customHeight="1">
      <c r="B54" s="135"/>
      <c r="C54" s="247">
        <v>2</v>
      </c>
      <c r="D54" s="248">
        <v>2</v>
      </c>
      <c r="E54" s="249">
        <f t="shared" si="0"/>
        <v>0</v>
      </c>
      <c r="F54" s="223"/>
      <c r="G54" s="223"/>
      <c r="H54" s="220"/>
    </row>
    <row r="55" spans="2:8" ht="19.5" customHeight="1" thickBot="1">
      <c r="B55" s="135"/>
      <c r="C55" s="247">
        <v>2</v>
      </c>
      <c r="D55" s="248">
        <v>2</v>
      </c>
      <c r="E55" s="249">
        <f t="shared" si="0"/>
        <v>0</v>
      </c>
      <c r="F55" s="223"/>
      <c r="G55" s="223"/>
      <c r="H55" s="220"/>
    </row>
    <row r="56" spans="2:9" s="113" customFormat="1" ht="19.5" customHeight="1" thickBot="1">
      <c r="B56" s="246" t="s">
        <v>99</v>
      </c>
      <c r="C56" s="251">
        <v>17560</v>
      </c>
      <c r="D56" s="252">
        <v>17330</v>
      </c>
      <c r="E56" s="253">
        <f t="shared" si="0"/>
        <v>230</v>
      </c>
      <c r="F56" s="223"/>
      <c r="G56" s="223"/>
      <c r="H56" s="221"/>
      <c r="I56" s="205"/>
    </row>
    <row r="57" spans="1:9" s="125" customFormat="1" ht="19.5" customHeight="1" thickBot="1">
      <c r="A57" s="125">
        <v>7727</v>
      </c>
      <c r="B57" s="242" t="s">
        <v>1</v>
      </c>
      <c r="C57" s="243">
        <f>SUM(C6:C56)</f>
        <v>217342</v>
      </c>
      <c r="D57" s="243">
        <f>SUM(D6:D56)</f>
        <v>215072.25229873566</v>
      </c>
      <c r="E57" s="243">
        <f>SUM(E6:E56)</f>
        <v>2269.747701264269</v>
      </c>
      <c r="F57" s="223"/>
      <c r="G57" s="223"/>
      <c r="H57" s="222"/>
      <c r="I57" s="205"/>
    </row>
    <row r="58" spans="2:8" ht="19.5" customHeight="1">
      <c r="B58" s="153" t="s">
        <v>87</v>
      </c>
      <c r="C58" s="155">
        <v>7894</v>
      </c>
      <c r="D58" s="155">
        <v>7894</v>
      </c>
      <c r="E58" s="244">
        <f>C58-D58</f>
        <v>0</v>
      </c>
      <c r="F58" s="223"/>
      <c r="G58" s="223"/>
      <c r="H58" s="220"/>
    </row>
    <row r="59" spans="2:8" s="9" customFormat="1" ht="30" customHeight="1">
      <c r="B59" s="257" t="s">
        <v>92</v>
      </c>
      <c r="C59" s="255">
        <f>C57+C58</f>
        <v>225236</v>
      </c>
      <c r="D59" s="256">
        <f>D57+D58</f>
        <v>222966.25229873566</v>
      </c>
      <c r="E59" s="245">
        <f>C59-D59</f>
        <v>2269.747701264336</v>
      </c>
      <c r="F59" s="223"/>
      <c r="G59" s="223"/>
      <c r="H59" s="220"/>
    </row>
    <row r="60" ht="12.75">
      <c r="G60" s="223"/>
    </row>
  </sheetData>
  <sheetProtection/>
  <mergeCells count="6">
    <mergeCell ref="C7:C8"/>
    <mergeCell ref="D7:D8"/>
    <mergeCell ref="E7:E8"/>
    <mergeCell ref="B1:E3"/>
    <mergeCell ref="C4:E6"/>
    <mergeCell ref="B4:B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9"/>
  <sheetViews>
    <sheetView view="pageBreakPreview" zoomScale="90" zoomScaleNormal="90" zoomScaleSheetLayoutView="9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W73" sqref="W73"/>
    </sheetView>
  </sheetViews>
  <sheetFormatPr defaultColWidth="9.00390625" defaultRowHeight="12.75"/>
  <cols>
    <col min="1" max="1" width="2.375" style="0" hidden="1" customWidth="1"/>
    <col min="2" max="2" width="18.125" style="0" customWidth="1"/>
    <col min="3" max="3" width="9.125" style="0" customWidth="1"/>
    <col min="4" max="4" width="9.75390625" style="0" customWidth="1"/>
    <col min="5" max="5" width="8.875" style="0" customWidth="1"/>
    <col min="6" max="6" width="9.375" style="0" customWidth="1"/>
    <col min="7" max="7" width="6.75390625" style="0" customWidth="1"/>
    <col min="8" max="8" width="6.00390625" style="0" customWidth="1"/>
    <col min="9" max="9" width="7.625" style="0" customWidth="1"/>
    <col min="10" max="10" width="6.75390625" style="0" customWidth="1"/>
    <col min="11" max="11" width="6.125" style="0" customWidth="1"/>
    <col min="12" max="12" width="4.875" style="0" customWidth="1"/>
    <col min="13" max="13" width="5.75390625" style="0" customWidth="1"/>
    <col min="14" max="14" width="5.875" style="0" customWidth="1"/>
    <col min="15" max="15" width="6.00390625" style="0" customWidth="1"/>
    <col min="16" max="16" width="5.125" style="0" customWidth="1"/>
    <col min="17" max="17" width="5.375" style="0" customWidth="1"/>
    <col min="18" max="19" width="9.00390625" style="2" customWidth="1"/>
    <col min="20" max="20" width="9.625" style="2" customWidth="1"/>
    <col min="21" max="21" width="9.375" style="1" customWidth="1"/>
    <col min="22" max="22" width="7.25390625" style="1" customWidth="1"/>
    <col min="23" max="23" width="8.375" style="0" customWidth="1"/>
    <col min="24" max="24" width="9.00390625" style="0" customWidth="1"/>
    <col min="25" max="25" width="9.375" style="10" hidden="1" customWidth="1"/>
    <col min="26" max="26" width="8.00390625" style="0" customWidth="1"/>
    <col min="27" max="27" width="8.125" style="0" customWidth="1"/>
    <col min="28" max="29" width="7.875" style="0" customWidth="1"/>
    <col min="30" max="30" width="9.00390625" style="2" customWidth="1"/>
    <col min="31" max="31" width="6.00390625" style="2" customWidth="1"/>
    <col min="32" max="32" width="6.75390625" style="4" customWidth="1"/>
    <col min="33" max="33" width="8.00390625" style="4" customWidth="1"/>
    <col min="34" max="34" width="7.25390625" style="3" customWidth="1"/>
    <col min="35" max="35" width="7.375" style="0" customWidth="1"/>
    <col min="36" max="36" width="5.75390625" style="0" customWidth="1"/>
    <col min="37" max="37" width="5.875" style="0" customWidth="1"/>
    <col min="38" max="38" width="5.625" style="0" customWidth="1"/>
    <col min="39" max="39" width="5.25390625" style="0" customWidth="1"/>
    <col min="40" max="40" width="8.25390625" style="0" customWidth="1"/>
    <col min="41" max="41" width="8.875" style="0" customWidth="1"/>
    <col min="42" max="42" width="8.25390625" style="0" customWidth="1"/>
    <col min="43" max="43" width="6.625" style="0" customWidth="1"/>
    <col min="44" max="44" width="6.375" style="0" customWidth="1"/>
    <col min="45" max="45" width="6.75390625" style="0" customWidth="1"/>
    <col min="46" max="46" width="5.625" style="0" customWidth="1"/>
    <col min="47" max="48" width="5.375" style="0" customWidth="1"/>
    <col min="49" max="49" width="6.00390625" style="0" customWidth="1"/>
    <col min="50" max="51" width="7.25390625" style="0" customWidth="1"/>
  </cols>
  <sheetData>
    <row r="1" spans="2:51" ht="26.25" customHeight="1">
      <c r="B1" s="319" t="s">
        <v>80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4" t="s">
        <v>82</v>
      </c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207"/>
      <c r="AX1" s="207"/>
      <c r="AY1" s="207"/>
    </row>
    <row r="2" spans="2:51" ht="12.75" customHeight="1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207"/>
      <c r="AX2" s="207"/>
      <c r="AY2" s="207"/>
    </row>
    <row r="3" spans="2:51" ht="24.75" customHeight="1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218"/>
      <c r="AX3" s="218"/>
      <c r="AY3" s="218"/>
    </row>
    <row r="4" spans="2:51" ht="39" customHeight="1">
      <c r="B4" s="284" t="s">
        <v>0</v>
      </c>
      <c r="C4" s="292" t="s">
        <v>9</v>
      </c>
      <c r="D4" s="293"/>
      <c r="E4" s="293"/>
      <c r="F4" s="294"/>
      <c r="G4" s="309" t="s">
        <v>50</v>
      </c>
      <c r="H4" s="310"/>
      <c r="I4" s="310"/>
      <c r="J4" s="310"/>
      <c r="K4" s="310"/>
      <c r="L4" s="310"/>
      <c r="M4" s="310"/>
      <c r="N4" s="310"/>
      <c r="O4" s="310"/>
      <c r="P4" s="310"/>
      <c r="Q4" s="288"/>
      <c r="R4" s="289" t="s">
        <v>49</v>
      </c>
      <c r="S4" s="289"/>
      <c r="T4" s="289"/>
      <c r="U4" s="289"/>
      <c r="V4" s="289"/>
      <c r="W4" s="289"/>
      <c r="X4" s="289"/>
      <c r="Y4" s="289"/>
      <c r="Z4" s="289"/>
      <c r="AA4" s="289" t="s">
        <v>90</v>
      </c>
      <c r="AB4" s="289"/>
      <c r="AC4" s="289"/>
      <c r="AD4" s="289"/>
      <c r="AE4" s="289"/>
      <c r="AF4" s="289"/>
      <c r="AG4" s="289"/>
      <c r="AH4" s="289"/>
      <c r="AI4" s="289"/>
      <c r="AJ4" s="303" t="s">
        <v>86</v>
      </c>
      <c r="AK4" s="304"/>
      <c r="AL4" s="303" t="s">
        <v>85</v>
      </c>
      <c r="AM4" s="304"/>
      <c r="AN4" s="303" t="s">
        <v>83</v>
      </c>
      <c r="AO4" s="315"/>
      <c r="AP4" s="304"/>
      <c r="AQ4" s="303" t="s">
        <v>84</v>
      </c>
      <c r="AR4" s="315"/>
      <c r="AS4" s="304"/>
      <c r="AT4" s="303" t="s">
        <v>81</v>
      </c>
      <c r="AU4" s="315"/>
      <c r="AV4" s="315"/>
      <c r="AW4" s="219"/>
      <c r="AX4" s="219"/>
      <c r="AY4" s="219"/>
    </row>
    <row r="5" spans="2:51" ht="28.5" customHeight="1">
      <c r="B5" s="284"/>
      <c r="C5" s="295"/>
      <c r="D5" s="296"/>
      <c r="E5" s="296"/>
      <c r="F5" s="297"/>
      <c r="G5" s="284" t="s">
        <v>26</v>
      </c>
      <c r="H5" s="284"/>
      <c r="I5" s="284"/>
      <c r="J5" s="309" t="s">
        <v>46</v>
      </c>
      <c r="K5" s="310"/>
      <c r="L5" s="310"/>
      <c r="M5" s="310"/>
      <c r="N5" s="310"/>
      <c r="O5" s="310"/>
      <c r="P5" s="310"/>
      <c r="Q5" s="288"/>
      <c r="R5" s="284" t="s">
        <v>26</v>
      </c>
      <c r="S5" s="284"/>
      <c r="T5" s="309" t="s">
        <v>46</v>
      </c>
      <c r="U5" s="310"/>
      <c r="V5" s="310"/>
      <c r="W5" s="310"/>
      <c r="X5" s="310"/>
      <c r="Y5" s="310"/>
      <c r="Z5" s="310"/>
      <c r="AA5" s="284" t="s">
        <v>1</v>
      </c>
      <c r="AB5" s="284"/>
      <c r="AC5" s="309" t="s">
        <v>46</v>
      </c>
      <c r="AD5" s="310"/>
      <c r="AE5" s="310"/>
      <c r="AF5" s="310"/>
      <c r="AG5" s="310"/>
      <c r="AH5" s="310"/>
      <c r="AI5" s="310"/>
      <c r="AJ5" s="305"/>
      <c r="AK5" s="306"/>
      <c r="AL5" s="305"/>
      <c r="AM5" s="306"/>
      <c r="AN5" s="305"/>
      <c r="AO5" s="316"/>
      <c r="AP5" s="306"/>
      <c r="AQ5" s="305"/>
      <c r="AR5" s="316"/>
      <c r="AS5" s="306"/>
      <c r="AT5" s="305"/>
      <c r="AU5" s="316"/>
      <c r="AV5" s="316"/>
      <c r="AW5" s="219"/>
      <c r="AX5" s="219"/>
      <c r="AY5" s="219"/>
    </row>
    <row r="6" spans="2:51" ht="33.75" customHeight="1">
      <c r="B6" s="284"/>
      <c r="C6" s="298"/>
      <c r="D6" s="299"/>
      <c r="E6" s="299"/>
      <c r="F6" s="300"/>
      <c r="G6" s="284"/>
      <c r="H6" s="284"/>
      <c r="I6" s="284"/>
      <c r="J6" s="288" t="s">
        <v>25</v>
      </c>
      <c r="K6" s="284"/>
      <c r="L6" s="284"/>
      <c r="M6" s="284"/>
      <c r="N6" s="288" t="s">
        <v>27</v>
      </c>
      <c r="O6" s="284"/>
      <c r="P6" s="284"/>
      <c r="Q6" s="284"/>
      <c r="R6" s="284"/>
      <c r="S6" s="284"/>
      <c r="T6" s="288" t="s">
        <v>25</v>
      </c>
      <c r="U6" s="284"/>
      <c r="V6" s="284"/>
      <c r="W6" s="288" t="s">
        <v>27</v>
      </c>
      <c r="X6" s="288"/>
      <c r="Y6" s="284"/>
      <c r="Z6" s="284"/>
      <c r="AA6" s="284"/>
      <c r="AB6" s="284"/>
      <c r="AC6" s="288" t="s">
        <v>25</v>
      </c>
      <c r="AD6" s="284"/>
      <c r="AE6" s="284"/>
      <c r="AF6" s="288" t="s">
        <v>27</v>
      </c>
      <c r="AG6" s="288"/>
      <c r="AH6" s="284"/>
      <c r="AI6" s="284"/>
      <c r="AJ6" s="307"/>
      <c r="AK6" s="308"/>
      <c r="AL6" s="307"/>
      <c r="AM6" s="308"/>
      <c r="AN6" s="305"/>
      <c r="AO6" s="316"/>
      <c r="AP6" s="306"/>
      <c r="AQ6" s="305"/>
      <c r="AR6" s="316"/>
      <c r="AS6" s="306"/>
      <c r="AT6" s="307"/>
      <c r="AU6" s="326"/>
      <c r="AV6" s="326"/>
      <c r="AW6" s="219"/>
      <c r="AX6" s="219"/>
      <c r="AY6" s="219"/>
    </row>
    <row r="7" spans="2:51" ht="12.75" customHeight="1">
      <c r="B7" s="284"/>
      <c r="C7" s="313">
        <v>2016</v>
      </c>
      <c r="D7" s="313">
        <v>2017</v>
      </c>
      <c r="E7" s="322" t="s">
        <v>45</v>
      </c>
      <c r="F7" s="322" t="s">
        <v>78</v>
      </c>
      <c r="G7" s="284">
        <v>2016</v>
      </c>
      <c r="H7" s="284">
        <v>2017</v>
      </c>
      <c r="I7" s="284" t="s">
        <v>44</v>
      </c>
      <c r="J7" s="290">
        <v>2016</v>
      </c>
      <c r="K7" s="290">
        <v>2017</v>
      </c>
      <c r="L7" s="290" t="s">
        <v>55</v>
      </c>
      <c r="M7" s="284" t="s">
        <v>44</v>
      </c>
      <c r="N7" s="290">
        <v>2016</v>
      </c>
      <c r="O7" s="290">
        <v>2017</v>
      </c>
      <c r="P7" s="290" t="s">
        <v>48</v>
      </c>
      <c r="Q7" s="284" t="s">
        <v>44</v>
      </c>
      <c r="R7" s="284">
        <v>2016</v>
      </c>
      <c r="S7" s="284">
        <v>2017</v>
      </c>
      <c r="T7" s="290">
        <v>2016</v>
      </c>
      <c r="U7" s="290">
        <v>2017</v>
      </c>
      <c r="V7" s="290" t="s">
        <v>47</v>
      </c>
      <c r="W7" s="290">
        <v>2016</v>
      </c>
      <c r="X7" s="301">
        <v>2017</v>
      </c>
      <c r="Y7" s="311" t="s">
        <v>53</v>
      </c>
      <c r="Z7" s="301" t="s">
        <v>54</v>
      </c>
      <c r="AA7" s="284">
        <v>2016</v>
      </c>
      <c r="AB7" s="284">
        <v>2017</v>
      </c>
      <c r="AC7" s="290">
        <v>2016</v>
      </c>
      <c r="AD7" s="290">
        <v>2017</v>
      </c>
      <c r="AE7" s="290" t="s">
        <v>47</v>
      </c>
      <c r="AF7" s="290">
        <v>2016</v>
      </c>
      <c r="AG7" s="301">
        <v>2017</v>
      </c>
      <c r="AH7" s="317" t="s">
        <v>79</v>
      </c>
      <c r="AI7" s="290" t="s">
        <v>54</v>
      </c>
      <c r="AJ7" s="301" t="s">
        <v>28</v>
      </c>
      <c r="AK7" s="301" t="s">
        <v>25</v>
      </c>
      <c r="AL7" s="301" t="s">
        <v>28</v>
      </c>
      <c r="AM7" s="301" t="s">
        <v>25</v>
      </c>
      <c r="AN7" s="301" t="s">
        <v>28</v>
      </c>
      <c r="AO7" s="301" t="s">
        <v>25</v>
      </c>
      <c r="AP7" s="284" t="s">
        <v>27</v>
      </c>
      <c r="AQ7" s="301" t="s">
        <v>28</v>
      </c>
      <c r="AR7" s="301" t="s">
        <v>25</v>
      </c>
      <c r="AS7" s="284" t="s">
        <v>27</v>
      </c>
      <c r="AT7" s="290" t="s">
        <v>26</v>
      </c>
      <c r="AU7" s="290" t="s">
        <v>42</v>
      </c>
      <c r="AV7" s="303" t="s">
        <v>27</v>
      </c>
      <c r="AW7" s="219"/>
      <c r="AX7" s="219"/>
      <c r="AY7" s="219"/>
    </row>
    <row r="8" spans="2:51" ht="22.5" customHeight="1">
      <c r="B8" s="284"/>
      <c r="C8" s="314"/>
      <c r="D8" s="314"/>
      <c r="E8" s="323"/>
      <c r="F8" s="323"/>
      <c r="G8" s="284"/>
      <c r="H8" s="284"/>
      <c r="I8" s="284"/>
      <c r="J8" s="291"/>
      <c r="K8" s="291"/>
      <c r="L8" s="291"/>
      <c r="M8" s="284"/>
      <c r="N8" s="291"/>
      <c r="O8" s="291"/>
      <c r="P8" s="291"/>
      <c r="Q8" s="284"/>
      <c r="R8" s="284"/>
      <c r="S8" s="284"/>
      <c r="T8" s="291"/>
      <c r="U8" s="291"/>
      <c r="V8" s="291"/>
      <c r="W8" s="291"/>
      <c r="X8" s="291"/>
      <c r="Y8" s="312"/>
      <c r="Z8" s="291"/>
      <c r="AA8" s="284"/>
      <c r="AB8" s="284"/>
      <c r="AC8" s="291"/>
      <c r="AD8" s="291"/>
      <c r="AE8" s="291"/>
      <c r="AF8" s="291"/>
      <c r="AG8" s="291"/>
      <c r="AH8" s="318"/>
      <c r="AI8" s="291"/>
      <c r="AJ8" s="302"/>
      <c r="AK8" s="302"/>
      <c r="AL8" s="302"/>
      <c r="AM8" s="302"/>
      <c r="AN8" s="302"/>
      <c r="AO8" s="302"/>
      <c r="AP8" s="284"/>
      <c r="AQ8" s="302"/>
      <c r="AR8" s="302"/>
      <c r="AS8" s="284"/>
      <c r="AT8" s="291"/>
      <c r="AU8" s="291"/>
      <c r="AV8" s="307"/>
      <c r="AW8" s="219"/>
      <c r="AX8" s="219"/>
      <c r="AY8" s="219"/>
    </row>
    <row r="9" spans="1:51" ht="20.25" customHeight="1">
      <c r="A9" s="6"/>
      <c r="B9" s="28" t="s">
        <v>58</v>
      </c>
      <c r="C9" s="61">
        <v>8866</v>
      </c>
      <c r="D9" s="29">
        <v>8671</v>
      </c>
      <c r="E9" s="14">
        <v>9067</v>
      </c>
      <c r="F9" s="14">
        <v>8744</v>
      </c>
      <c r="G9" s="31">
        <v>44</v>
      </c>
      <c r="H9" s="17">
        <v>42</v>
      </c>
      <c r="I9" s="17">
        <f>H9-G9</f>
        <v>-2</v>
      </c>
      <c r="J9" s="17">
        <v>38</v>
      </c>
      <c r="K9" s="17">
        <v>36</v>
      </c>
      <c r="L9" s="17"/>
      <c r="M9" s="17">
        <f>K9-J9</f>
        <v>-2</v>
      </c>
      <c r="N9" s="17">
        <v>6</v>
      </c>
      <c r="O9" s="17">
        <v>6</v>
      </c>
      <c r="P9" s="17">
        <v>6</v>
      </c>
      <c r="Q9" s="17">
        <f>O9-N9</f>
        <v>0</v>
      </c>
      <c r="R9" s="18">
        <v>15180</v>
      </c>
      <c r="S9" s="18">
        <f>AL9*H9</f>
        <v>13944</v>
      </c>
      <c r="T9" s="18">
        <v>12560</v>
      </c>
      <c r="U9" s="18">
        <f>AM9*K9</f>
        <v>11190.6</v>
      </c>
      <c r="V9" s="18"/>
      <c r="W9" s="18">
        <v>2620</v>
      </c>
      <c r="X9" s="18">
        <f>S9-U9</f>
        <v>2753.3999999999996</v>
      </c>
      <c r="Y9" s="79">
        <v>2588</v>
      </c>
      <c r="Z9" s="18">
        <v>2130</v>
      </c>
      <c r="AA9" s="18">
        <v>1292</v>
      </c>
      <c r="AB9" s="18">
        <f>AD9+AG9</f>
        <v>1149.4867729744676</v>
      </c>
      <c r="AC9" s="18">
        <v>1170</v>
      </c>
      <c r="AD9" s="80">
        <f aca="true" t="shared" si="0" ref="AD9:AD17">U9/AK9</f>
        <v>1031.4867729744676</v>
      </c>
      <c r="AE9" s="18"/>
      <c r="AF9" s="5">
        <v>122</v>
      </c>
      <c r="AG9" s="18">
        <v>118</v>
      </c>
      <c r="AH9" s="18">
        <v>47</v>
      </c>
      <c r="AI9" s="18">
        <f>Z9/30</f>
        <v>71</v>
      </c>
      <c r="AJ9" s="19">
        <v>10.9</v>
      </c>
      <c r="AK9" s="19">
        <v>10.849</v>
      </c>
      <c r="AL9" s="18">
        <v>332</v>
      </c>
      <c r="AM9" s="18">
        <v>310.85</v>
      </c>
      <c r="AN9" s="92">
        <f>AO9+AP9</f>
        <v>0.12338545971482917</v>
      </c>
      <c r="AO9" s="92">
        <f>AD9/F9</f>
        <v>0.1179650929751221</v>
      </c>
      <c r="AP9" s="92">
        <f>AH9/D9</f>
        <v>0.005420366739707069</v>
      </c>
      <c r="AQ9" s="92">
        <f>AR9+AS9</f>
        <v>1.5782694452267145</v>
      </c>
      <c r="AR9" s="92">
        <f>U9/F9</f>
        <v>1.2798032936870998</v>
      </c>
      <c r="AS9" s="92">
        <f>Y9/D9</f>
        <v>0.2984661515396148</v>
      </c>
      <c r="AT9" s="93">
        <f>AU9+AV9</f>
        <v>48.090705861088736</v>
      </c>
      <c r="AU9" s="93">
        <f>K9*10000/F9</f>
        <v>41.171088746569076</v>
      </c>
      <c r="AV9" s="208">
        <f>O9*10000/D9</f>
        <v>6.919617114519664</v>
      </c>
      <c r="AW9" s="223"/>
      <c r="AX9" s="219"/>
      <c r="AY9" s="220"/>
    </row>
    <row r="10" spans="1:51" ht="19.5" customHeight="1">
      <c r="A10" s="6"/>
      <c r="B10" s="11" t="s">
        <v>59</v>
      </c>
      <c r="C10" s="61">
        <v>40916</v>
      </c>
      <c r="D10" s="29">
        <v>40394</v>
      </c>
      <c r="E10" s="14">
        <v>42094</v>
      </c>
      <c r="F10" s="14">
        <v>41196</v>
      </c>
      <c r="G10" s="15">
        <v>236</v>
      </c>
      <c r="H10" s="16">
        <v>233</v>
      </c>
      <c r="I10" s="17">
        <f aca="true" t="shared" si="1" ref="I10:I71">H10-G10</f>
        <v>-3</v>
      </c>
      <c r="J10" s="16">
        <v>222</v>
      </c>
      <c r="K10" s="16">
        <v>220</v>
      </c>
      <c r="L10" s="16"/>
      <c r="M10" s="17">
        <f aca="true" t="shared" si="2" ref="M10:M71">K10-J10</f>
        <v>-2</v>
      </c>
      <c r="N10" s="16">
        <v>14</v>
      </c>
      <c r="O10" s="16">
        <v>13</v>
      </c>
      <c r="P10" s="16">
        <v>13</v>
      </c>
      <c r="Q10" s="17">
        <f aca="true" t="shared" si="3" ref="Q10:Q71">O10-N10</f>
        <v>-1</v>
      </c>
      <c r="R10" s="18">
        <v>79860</v>
      </c>
      <c r="S10" s="18">
        <f aca="true" t="shared" si="4" ref="S10:S71">AL10*H10</f>
        <v>77356</v>
      </c>
      <c r="T10" s="18">
        <v>71592</v>
      </c>
      <c r="U10" s="18">
        <f aca="true" t="shared" si="5" ref="U10:U71">AM10*K10</f>
        <v>68387</v>
      </c>
      <c r="V10" s="18"/>
      <c r="W10" s="18">
        <v>8268</v>
      </c>
      <c r="X10" s="18">
        <f aca="true" t="shared" si="6" ref="X10:X75">S10-U10</f>
        <v>8969</v>
      </c>
      <c r="Y10" s="79">
        <v>8172</v>
      </c>
      <c r="Z10" s="18">
        <v>4615</v>
      </c>
      <c r="AA10" s="18">
        <v>7125</v>
      </c>
      <c r="AB10" s="18">
        <f aca="true" t="shared" si="7" ref="AB10:AB77">AD10+AG10</f>
        <v>6704.9585350260295</v>
      </c>
      <c r="AC10" s="18">
        <v>6639</v>
      </c>
      <c r="AD10" s="80">
        <f t="shared" si="0"/>
        <v>6245.9585350260295</v>
      </c>
      <c r="AE10" s="18"/>
      <c r="AF10" s="5">
        <v>486</v>
      </c>
      <c r="AG10" s="18">
        <v>459</v>
      </c>
      <c r="AH10" s="18">
        <v>305</v>
      </c>
      <c r="AI10" s="18">
        <f aca="true" t="shared" si="8" ref="AI10:AI76">Z10/30</f>
        <v>153.83333333333334</v>
      </c>
      <c r="AJ10" s="19">
        <v>10.7</v>
      </c>
      <c r="AK10" s="19">
        <v>10.949</v>
      </c>
      <c r="AL10" s="18">
        <v>332</v>
      </c>
      <c r="AM10" s="18">
        <v>310.85</v>
      </c>
      <c r="AN10" s="92">
        <f aca="true" t="shared" si="9" ref="AN10:AN78">AO10+AP10</f>
        <v>0.15916628161334123</v>
      </c>
      <c r="AO10" s="92">
        <f aca="true" t="shared" si="10" ref="AO10:AO78">AD10/F10</f>
        <v>0.15161565528269808</v>
      </c>
      <c r="AP10" s="92">
        <f aca="true" t="shared" si="11" ref="AP10:AP73">AH10/D10</f>
        <v>0.007550626330643165</v>
      </c>
      <c r="AQ10" s="92">
        <f aca="true" t="shared" si="12" ref="AQ10:AQ73">AR10+AS10</f>
        <v>1.8623470830476905</v>
      </c>
      <c r="AR10" s="92">
        <f aca="true" t="shared" si="13" ref="AR10:AR73">U10/F10</f>
        <v>1.660039809690261</v>
      </c>
      <c r="AS10" s="92">
        <f aca="true" t="shared" si="14" ref="AS10:AS73">Y10/D10</f>
        <v>0.20230727335742932</v>
      </c>
      <c r="AT10" s="93">
        <f aca="true" t="shared" si="15" ref="AT10:AT73">AU10+AV10</f>
        <v>56.62154278079146</v>
      </c>
      <c r="AU10" s="93">
        <f aca="true" t="shared" si="16" ref="AU10:AU73">K10*10000/F10</f>
        <v>53.40324303330421</v>
      </c>
      <c r="AV10" s="208">
        <f aca="true" t="shared" si="17" ref="AV10:AV73">O10*10000/D10</f>
        <v>3.218299747487251</v>
      </c>
      <c r="AW10" s="223"/>
      <c r="AX10" s="223"/>
      <c r="AY10" s="220"/>
    </row>
    <row r="11" spans="1:51" ht="19.5" customHeight="1">
      <c r="A11" s="6"/>
      <c r="B11" s="11" t="s">
        <v>60</v>
      </c>
      <c r="C11" s="61">
        <v>17880</v>
      </c>
      <c r="D11" s="29">
        <v>17522</v>
      </c>
      <c r="E11" s="14">
        <v>18992</v>
      </c>
      <c r="F11" s="14">
        <v>18293</v>
      </c>
      <c r="G11" s="15">
        <v>88</v>
      </c>
      <c r="H11" s="16">
        <v>86</v>
      </c>
      <c r="I11" s="17">
        <f t="shared" si="1"/>
        <v>-2</v>
      </c>
      <c r="J11" s="16">
        <v>82</v>
      </c>
      <c r="K11" s="16">
        <v>80</v>
      </c>
      <c r="L11" s="16"/>
      <c r="M11" s="17">
        <f t="shared" si="2"/>
        <v>-2</v>
      </c>
      <c r="N11" s="16">
        <v>6</v>
      </c>
      <c r="O11" s="16">
        <v>6</v>
      </c>
      <c r="P11" s="16">
        <v>6</v>
      </c>
      <c r="Q11" s="17">
        <f t="shared" si="3"/>
        <v>0</v>
      </c>
      <c r="R11" s="18">
        <v>30690</v>
      </c>
      <c r="S11" s="18">
        <f t="shared" si="4"/>
        <v>28552</v>
      </c>
      <c r="T11" s="18">
        <v>27318</v>
      </c>
      <c r="U11" s="18">
        <f t="shared" si="5"/>
        <v>24868</v>
      </c>
      <c r="V11" s="18"/>
      <c r="W11" s="18">
        <v>3372</v>
      </c>
      <c r="X11" s="18">
        <f t="shared" si="6"/>
        <v>3684</v>
      </c>
      <c r="Y11" s="79">
        <v>3292</v>
      </c>
      <c r="Z11" s="18">
        <v>2130</v>
      </c>
      <c r="AA11" s="18">
        <v>2691</v>
      </c>
      <c r="AB11" s="18">
        <f t="shared" si="7"/>
        <v>2431.7014209430718</v>
      </c>
      <c r="AC11" s="18">
        <v>2500</v>
      </c>
      <c r="AD11" s="80">
        <f t="shared" si="0"/>
        <v>2250.7014209430718</v>
      </c>
      <c r="AE11" s="18"/>
      <c r="AF11" s="5">
        <v>191</v>
      </c>
      <c r="AG11" s="18">
        <v>181</v>
      </c>
      <c r="AH11" s="18">
        <v>110</v>
      </c>
      <c r="AI11" s="18">
        <f t="shared" si="8"/>
        <v>71</v>
      </c>
      <c r="AJ11" s="19">
        <v>10.5</v>
      </c>
      <c r="AK11" s="19">
        <v>11.049</v>
      </c>
      <c r="AL11" s="18">
        <v>332</v>
      </c>
      <c r="AM11" s="18">
        <v>310.85</v>
      </c>
      <c r="AN11" s="92">
        <f t="shared" si="9"/>
        <v>0.12931403388363752</v>
      </c>
      <c r="AO11" s="92">
        <f t="shared" si="10"/>
        <v>0.12303621171721815</v>
      </c>
      <c r="AP11" s="92">
        <f t="shared" si="11"/>
        <v>0.006277822166419359</v>
      </c>
      <c r="AQ11" s="92">
        <f t="shared" si="12"/>
        <v>1.5473051993712936</v>
      </c>
      <c r="AR11" s="92">
        <f t="shared" si="13"/>
        <v>1.3594271032635434</v>
      </c>
      <c r="AS11" s="92">
        <f t="shared" si="14"/>
        <v>0.18787809610775025</v>
      </c>
      <c r="AT11" s="93">
        <f t="shared" si="15"/>
        <v>47.15684193825684</v>
      </c>
      <c r="AU11" s="93">
        <f t="shared" si="16"/>
        <v>43.732575302028096</v>
      </c>
      <c r="AV11" s="208">
        <f t="shared" si="17"/>
        <v>3.424266636228741</v>
      </c>
      <c r="AW11" s="223"/>
      <c r="AX11" s="223"/>
      <c r="AY11" s="220"/>
    </row>
    <row r="12" spans="1:51" ht="19.5" customHeight="1">
      <c r="A12" s="6"/>
      <c r="B12" s="11" t="s">
        <v>61</v>
      </c>
      <c r="C12" s="61">
        <v>31094</v>
      </c>
      <c r="D12" s="29">
        <v>30564</v>
      </c>
      <c r="E12" s="14">
        <v>32689</v>
      </c>
      <c r="F12" s="14">
        <v>31873</v>
      </c>
      <c r="G12" s="15">
        <v>158</v>
      </c>
      <c r="H12" s="16">
        <v>155</v>
      </c>
      <c r="I12" s="17">
        <f t="shared" si="1"/>
        <v>-3</v>
      </c>
      <c r="J12" s="16">
        <v>147</v>
      </c>
      <c r="K12" s="16">
        <v>145</v>
      </c>
      <c r="L12" s="16"/>
      <c r="M12" s="17">
        <f t="shared" si="2"/>
        <v>-2</v>
      </c>
      <c r="N12" s="16">
        <v>11</v>
      </c>
      <c r="O12" s="16">
        <v>10</v>
      </c>
      <c r="P12" s="16">
        <v>10</v>
      </c>
      <c r="Q12" s="17">
        <f t="shared" si="3"/>
        <v>-1</v>
      </c>
      <c r="R12" s="18">
        <v>54120</v>
      </c>
      <c r="S12" s="18">
        <f t="shared" si="4"/>
        <v>51460</v>
      </c>
      <c r="T12" s="18">
        <v>48042</v>
      </c>
      <c r="U12" s="18">
        <f t="shared" si="5"/>
        <v>45073.25</v>
      </c>
      <c r="V12" s="18"/>
      <c r="W12" s="18">
        <v>6078</v>
      </c>
      <c r="X12" s="18">
        <f t="shared" si="6"/>
        <v>6386.75</v>
      </c>
      <c r="Y12" s="79">
        <v>5982</v>
      </c>
      <c r="Z12" s="18">
        <v>3550</v>
      </c>
      <c r="AA12" s="18">
        <v>4826</v>
      </c>
      <c r="AB12" s="18">
        <f t="shared" si="7"/>
        <v>4481.599502258273</v>
      </c>
      <c r="AC12" s="18">
        <v>4481</v>
      </c>
      <c r="AD12" s="80">
        <f t="shared" si="0"/>
        <v>4154.599502258273</v>
      </c>
      <c r="AE12" s="18"/>
      <c r="AF12" s="5">
        <v>345</v>
      </c>
      <c r="AG12" s="18">
        <v>327</v>
      </c>
      <c r="AH12" s="18">
        <v>209</v>
      </c>
      <c r="AI12" s="18">
        <f t="shared" si="8"/>
        <v>118.33333333333333</v>
      </c>
      <c r="AJ12" s="19">
        <v>10.5</v>
      </c>
      <c r="AK12" s="19">
        <v>10.849</v>
      </c>
      <c r="AL12" s="18">
        <v>332</v>
      </c>
      <c r="AM12" s="18">
        <v>310.85</v>
      </c>
      <c r="AN12" s="92">
        <f t="shared" si="9"/>
        <v>0.13718666546931663</v>
      </c>
      <c r="AO12" s="92">
        <f t="shared" si="10"/>
        <v>0.13034855527431596</v>
      </c>
      <c r="AP12" s="92">
        <f t="shared" si="11"/>
        <v>0.006838110195000654</v>
      </c>
      <c r="AQ12" s="92">
        <f t="shared" si="12"/>
        <v>1.6098719316088237</v>
      </c>
      <c r="AR12" s="92">
        <f t="shared" si="13"/>
        <v>1.4141514761710539</v>
      </c>
      <c r="AS12" s="92">
        <f t="shared" si="14"/>
        <v>0.19572045543776992</v>
      </c>
      <c r="AT12" s="93">
        <f t="shared" si="15"/>
        <v>48.764873604156804</v>
      </c>
      <c r="AU12" s="93">
        <f t="shared" si="16"/>
        <v>45.49305054434788</v>
      </c>
      <c r="AV12" s="208">
        <f t="shared" si="17"/>
        <v>3.2718230598089257</v>
      </c>
      <c r="AW12" s="223"/>
      <c r="AX12" s="223"/>
      <c r="AY12" s="220"/>
    </row>
    <row r="13" spans="1:51" ht="20.25" customHeight="1">
      <c r="A13" s="6"/>
      <c r="B13" s="11" t="s">
        <v>62</v>
      </c>
      <c r="C13" s="61">
        <v>23280</v>
      </c>
      <c r="D13" s="29">
        <v>22950</v>
      </c>
      <c r="E13" s="14">
        <v>24030</v>
      </c>
      <c r="F13" s="14">
        <v>23226</v>
      </c>
      <c r="G13" s="15">
        <v>116</v>
      </c>
      <c r="H13" s="16">
        <v>113</v>
      </c>
      <c r="I13" s="17">
        <f t="shared" si="1"/>
        <v>-3</v>
      </c>
      <c r="J13" s="16">
        <v>104</v>
      </c>
      <c r="K13" s="16">
        <v>102</v>
      </c>
      <c r="L13" s="16"/>
      <c r="M13" s="17">
        <f t="shared" si="2"/>
        <v>-2</v>
      </c>
      <c r="N13" s="16">
        <v>12</v>
      </c>
      <c r="O13" s="16">
        <v>11</v>
      </c>
      <c r="P13" s="16">
        <v>11</v>
      </c>
      <c r="Q13" s="17">
        <f t="shared" si="3"/>
        <v>-1</v>
      </c>
      <c r="R13" s="18">
        <v>40260</v>
      </c>
      <c r="S13" s="18">
        <f t="shared" si="4"/>
        <v>37516</v>
      </c>
      <c r="T13" s="18">
        <v>34540</v>
      </c>
      <c r="U13" s="18">
        <f t="shared" si="5"/>
        <v>31706.7</v>
      </c>
      <c r="V13" s="18"/>
      <c r="W13" s="18">
        <v>5720</v>
      </c>
      <c r="X13" s="18">
        <f t="shared" si="6"/>
        <v>5809.299999999999</v>
      </c>
      <c r="Y13" s="79">
        <v>5624</v>
      </c>
      <c r="Z13" s="18">
        <v>3905</v>
      </c>
      <c r="AA13" s="18">
        <v>3521</v>
      </c>
      <c r="AB13" s="18">
        <f t="shared" si="7"/>
        <v>3197.5458567609917</v>
      </c>
      <c r="AC13" s="18">
        <v>3233</v>
      </c>
      <c r="AD13" s="80">
        <f t="shared" si="0"/>
        <v>2922.5458567609917</v>
      </c>
      <c r="AE13" s="18"/>
      <c r="AF13" s="5">
        <v>288</v>
      </c>
      <c r="AG13" s="18">
        <v>275</v>
      </c>
      <c r="AH13" s="18">
        <v>145</v>
      </c>
      <c r="AI13" s="18">
        <f t="shared" si="8"/>
        <v>130.16666666666666</v>
      </c>
      <c r="AJ13" s="19">
        <v>10.7</v>
      </c>
      <c r="AK13" s="19">
        <v>10.849</v>
      </c>
      <c r="AL13" s="18">
        <v>332</v>
      </c>
      <c r="AM13" s="18">
        <v>310.85</v>
      </c>
      <c r="AN13" s="92">
        <f t="shared" si="9"/>
        <v>0.13214886969821169</v>
      </c>
      <c r="AO13" s="92">
        <f t="shared" si="10"/>
        <v>0.12583078690954067</v>
      </c>
      <c r="AP13" s="92">
        <f t="shared" si="11"/>
        <v>0.006318082788671024</v>
      </c>
      <c r="AQ13" s="92">
        <f t="shared" si="12"/>
        <v>1.6101926734125438</v>
      </c>
      <c r="AR13" s="92">
        <f t="shared" si="13"/>
        <v>1.365138207181607</v>
      </c>
      <c r="AS13" s="92">
        <f t="shared" si="14"/>
        <v>0.24505446623093682</v>
      </c>
      <c r="AT13" s="93">
        <f t="shared" si="15"/>
        <v>48.70932901993427</v>
      </c>
      <c r="AU13" s="93">
        <f t="shared" si="16"/>
        <v>43.91630069749419</v>
      </c>
      <c r="AV13" s="208">
        <f t="shared" si="17"/>
        <v>4.793028322440088</v>
      </c>
      <c r="AW13" s="223"/>
      <c r="AX13" s="223"/>
      <c r="AY13" s="220"/>
    </row>
    <row r="14" spans="1:51" ht="20.25" customHeight="1">
      <c r="A14" s="6"/>
      <c r="B14" s="11" t="s">
        <v>63</v>
      </c>
      <c r="C14" s="61">
        <v>20611</v>
      </c>
      <c r="D14" s="29">
        <v>20311</v>
      </c>
      <c r="E14" s="14">
        <v>22446</v>
      </c>
      <c r="F14" s="14">
        <v>21904</v>
      </c>
      <c r="G14" s="15">
        <v>106</v>
      </c>
      <c r="H14" s="16">
        <v>103</v>
      </c>
      <c r="I14" s="17">
        <f t="shared" si="1"/>
        <v>-3</v>
      </c>
      <c r="J14" s="16">
        <v>94</v>
      </c>
      <c r="K14" s="16">
        <v>92</v>
      </c>
      <c r="L14" s="16"/>
      <c r="M14" s="17">
        <f t="shared" si="2"/>
        <v>-2</v>
      </c>
      <c r="N14" s="16">
        <v>12</v>
      </c>
      <c r="O14" s="16">
        <v>11</v>
      </c>
      <c r="P14" s="16">
        <v>11</v>
      </c>
      <c r="Q14" s="17">
        <f t="shared" si="3"/>
        <v>-1</v>
      </c>
      <c r="R14" s="18">
        <v>36960</v>
      </c>
      <c r="S14" s="18">
        <f t="shared" si="4"/>
        <v>34196</v>
      </c>
      <c r="T14" s="18">
        <v>31400</v>
      </c>
      <c r="U14" s="18">
        <f t="shared" si="5"/>
        <v>28598.2</v>
      </c>
      <c r="V14" s="18"/>
      <c r="W14" s="18">
        <v>5560</v>
      </c>
      <c r="X14" s="18">
        <f t="shared" si="6"/>
        <v>5597.799999999999</v>
      </c>
      <c r="Y14" s="79">
        <v>5464</v>
      </c>
      <c r="Z14" s="18">
        <v>3905</v>
      </c>
      <c r="AA14" s="18">
        <v>3193</v>
      </c>
      <c r="AB14" s="18">
        <f t="shared" si="7"/>
        <v>2925.021753156973</v>
      </c>
      <c r="AC14" s="18">
        <v>2922</v>
      </c>
      <c r="AD14" s="80">
        <f t="shared" si="0"/>
        <v>2636.021753156973</v>
      </c>
      <c r="AE14" s="18"/>
      <c r="AF14" s="5">
        <v>271</v>
      </c>
      <c r="AG14" s="18">
        <v>289</v>
      </c>
      <c r="AH14" s="18">
        <v>159</v>
      </c>
      <c r="AI14" s="18">
        <f t="shared" si="8"/>
        <v>130.16666666666666</v>
      </c>
      <c r="AJ14" s="19">
        <v>10.8</v>
      </c>
      <c r="AK14" s="19">
        <v>10.849</v>
      </c>
      <c r="AL14" s="18">
        <v>332</v>
      </c>
      <c r="AM14" s="18">
        <v>310.85</v>
      </c>
      <c r="AN14" s="92">
        <f t="shared" si="9"/>
        <v>0.12817257979806287</v>
      </c>
      <c r="AO14" s="92">
        <f t="shared" si="10"/>
        <v>0.1203443094027106</v>
      </c>
      <c r="AP14" s="92">
        <f t="shared" si="11"/>
        <v>0.007828270395352272</v>
      </c>
      <c r="AQ14" s="92">
        <f t="shared" si="12"/>
        <v>1.574632201642113</v>
      </c>
      <c r="AR14" s="92">
        <f t="shared" si="13"/>
        <v>1.3056154127100073</v>
      </c>
      <c r="AS14" s="92">
        <f t="shared" si="14"/>
        <v>0.26901678893210573</v>
      </c>
      <c r="AT14" s="93">
        <f t="shared" si="15"/>
        <v>47.417245470623556</v>
      </c>
      <c r="AU14" s="93">
        <f t="shared" si="16"/>
        <v>42.00146092037984</v>
      </c>
      <c r="AV14" s="208">
        <f t="shared" si="17"/>
        <v>5.4157845502437105</v>
      </c>
      <c r="AW14" s="223"/>
      <c r="AX14" s="223"/>
      <c r="AY14" s="220"/>
    </row>
    <row r="15" spans="1:51" ht="19.5" customHeight="1">
      <c r="A15" s="6"/>
      <c r="B15" s="11" t="s">
        <v>64</v>
      </c>
      <c r="C15" s="158">
        <v>24240</v>
      </c>
      <c r="D15" s="29">
        <v>23618</v>
      </c>
      <c r="E15" s="14">
        <v>26660</v>
      </c>
      <c r="F15" s="14">
        <v>25657</v>
      </c>
      <c r="G15" s="15">
        <v>120</v>
      </c>
      <c r="H15" s="16">
        <v>117</v>
      </c>
      <c r="I15" s="17">
        <f t="shared" si="1"/>
        <v>-3</v>
      </c>
      <c r="J15" s="16">
        <v>109</v>
      </c>
      <c r="K15" s="16">
        <v>107</v>
      </c>
      <c r="L15" s="16"/>
      <c r="M15" s="17">
        <f t="shared" si="2"/>
        <v>-2</v>
      </c>
      <c r="N15" s="16">
        <v>11</v>
      </c>
      <c r="O15" s="16">
        <v>10</v>
      </c>
      <c r="P15" s="16">
        <v>10</v>
      </c>
      <c r="Q15" s="17">
        <f t="shared" si="3"/>
        <v>-1</v>
      </c>
      <c r="R15" s="18">
        <v>39930</v>
      </c>
      <c r="S15" s="18">
        <f t="shared" si="4"/>
        <v>38844</v>
      </c>
      <c r="T15" s="18">
        <v>34540</v>
      </c>
      <c r="U15" s="18">
        <f t="shared" si="5"/>
        <v>33260.950000000004</v>
      </c>
      <c r="V15" s="18"/>
      <c r="W15" s="18">
        <v>5390</v>
      </c>
      <c r="X15" s="18">
        <f t="shared" si="6"/>
        <v>5583.049999999996</v>
      </c>
      <c r="Y15" s="79">
        <v>5374</v>
      </c>
      <c r="Z15" s="18">
        <v>3550</v>
      </c>
      <c r="AA15" s="18">
        <v>3415</v>
      </c>
      <c r="AB15" s="18">
        <f t="shared" si="7"/>
        <v>3246.3124046999737</v>
      </c>
      <c r="AC15" s="18">
        <v>3140</v>
      </c>
      <c r="AD15" s="80">
        <f t="shared" si="0"/>
        <v>2983.3124046999737</v>
      </c>
      <c r="AE15" s="18"/>
      <c r="AF15" s="5">
        <v>275</v>
      </c>
      <c r="AG15" s="18">
        <v>263</v>
      </c>
      <c r="AH15" s="18">
        <v>145</v>
      </c>
      <c r="AI15" s="18">
        <f t="shared" si="8"/>
        <v>118.33333333333333</v>
      </c>
      <c r="AJ15" s="19">
        <v>11.3</v>
      </c>
      <c r="AK15" s="19">
        <v>11.149</v>
      </c>
      <c r="AL15" s="18">
        <v>332</v>
      </c>
      <c r="AM15" s="18">
        <v>310.85</v>
      </c>
      <c r="AN15" s="92">
        <f t="shared" si="9"/>
        <v>0.12241612858684489</v>
      </c>
      <c r="AO15" s="92">
        <f t="shared" si="10"/>
        <v>0.11627674337217811</v>
      </c>
      <c r="AP15" s="92">
        <f t="shared" si="11"/>
        <v>0.00613938521466678</v>
      </c>
      <c r="AQ15" s="92">
        <f t="shared" si="12"/>
        <v>1.5239077300882706</v>
      </c>
      <c r="AR15" s="92">
        <f t="shared" si="13"/>
        <v>1.2963694118564135</v>
      </c>
      <c r="AS15" s="92">
        <f t="shared" si="14"/>
        <v>0.22753831823185705</v>
      </c>
      <c r="AT15" s="93">
        <f t="shared" si="15"/>
        <v>45.93807716527466</v>
      </c>
      <c r="AU15" s="93">
        <f t="shared" si="16"/>
        <v>41.704018396538956</v>
      </c>
      <c r="AV15" s="208">
        <f t="shared" si="17"/>
        <v>4.23405876873571</v>
      </c>
      <c r="AW15" s="223"/>
      <c r="AX15" s="223"/>
      <c r="AY15" s="220"/>
    </row>
    <row r="16" spans="2:51" ht="19.5" customHeight="1">
      <c r="B16" s="62" t="s">
        <v>29</v>
      </c>
      <c r="C16" s="63">
        <v>6308</v>
      </c>
      <c r="D16" s="64">
        <v>6304</v>
      </c>
      <c r="E16" s="65">
        <v>6553</v>
      </c>
      <c r="F16" s="65">
        <v>6652</v>
      </c>
      <c r="G16" s="66">
        <v>25</v>
      </c>
      <c r="H16" s="63">
        <v>24</v>
      </c>
      <c r="I16" s="17">
        <f t="shared" si="1"/>
        <v>-1</v>
      </c>
      <c r="J16" s="63">
        <v>22</v>
      </c>
      <c r="K16" s="63">
        <v>21</v>
      </c>
      <c r="L16" s="63"/>
      <c r="M16" s="17">
        <f t="shared" si="2"/>
        <v>-1</v>
      </c>
      <c r="N16" s="63">
        <v>3</v>
      </c>
      <c r="O16" s="63">
        <v>3</v>
      </c>
      <c r="P16" s="63">
        <v>3</v>
      </c>
      <c r="Q16" s="17">
        <f t="shared" si="3"/>
        <v>0</v>
      </c>
      <c r="R16" s="67">
        <v>8250</v>
      </c>
      <c r="S16" s="18">
        <f t="shared" si="4"/>
        <v>7968</v>
      </c>
      <c r="T16" s="68">
        <v>6908</v>
      </c>
      <c r="U16" s="18">
        <f t="shared" si="5"/>
        <v>6527.85</v>
      </c>
      <c r="V16" s="68"/>
      <c r="W16" s="67">
        <v>1342</v>
      </c>
      <c r="X16" s="18">
        <f t="shared" si="6"/>
        <v>1440.1499999999996</v>
      </c>
      <c r="Y16" s="79">
        <v>1342</v>
      </c>
      <c r="Z16" s="18">
        <v>1065</v>
      </c>
      <c r="AA16" s="68">
        <v>595</v>
      </c>
      <c r="AB16" s="18">
        <f t="shared" si="7"/>
        <v>623.2307559096026</v>
      </c>
      <c r="AC16" s="68">
        <v>536</v>
      </c>
      <c r="AD16" s="80">
        <f t="shared" si="0"/>
        <v>565.2307559096026</v>
      </c>
      <c r="AE16" s="67"/>
      <c r="AF16" s="67">
        <v>59</v>
      </c>
      <c r="AG16" s="18">
        <v>58</v>
      </c>
      <c r="AH16" s="18">
        <v>22</v>
      </c>
      <c r="AI16" s="18">
        <f t="shared" si="8"/>
        <v>35.5</v>
      </c>
      <c r="AJ16" s="81">
        <v>13.3</v>
      </c>
      <c r="AK16" s="81">
        <v>11.549</v>
      </c>
      <c r="AL16" s="18">
        <v>332</v>
      </c>
      <c r="AM16" s="18">
        <v>310.85</v>
      </c>
      <c r="AN16" s="92">
        <f t="shared" si="9"/>
        <v>0.08846139851393248</v>
      </c>
      <c r="AO16" s="92">
        <f t="shared" si="10"/>
        <v>0.08497155079819643</v>
      </c>
      <c r="AP16" s="92">
        <f t="shared" si="11"/>
        <v>0.0034898477157360407</v>
      </c>
      <c r="AQ16" s="92">
        <f t="shared" si="12"/>
        <v>1.194217150828269</v>
      </c>
      <c r="AR16" s="92">
        <f t="shared" si="13"/>
        <v>0.9813364401683705</v>
      </c>
      <c r="AS16" s="92">
        <f t="shared" si="14"/>
        <v>0.21288071065989847</v>
      </c>
      <c r="AT16" s="93">
        <f t="shared" si="15"/>
        <v>36.3283360448825</v>
      </c>
      <c r="AU16" s="93">
        <f t="shared" si="16"/>
        <v>31.569452796151534</v>
      </c>
      <c r="AV16" s="208">
        <f t="shared" si="17"/>
        <v>4.758883248730965</v>
      </c>
      <c r="AW16" s="223"/>
      <c r="AX16" s="223"/>
      <c r="AY16" s="220"/>
    </row>
    <row r="17" spans="2:51" ht="19.5" customHeight="1">
      <c r="B17" s="62" t="s">
        <v>30</v>
      </c>
      <c r="C17" s="63">
        <v>9937</v>
      </c>
      <c r="D17" s="64">
        <v>9842</v>
      </c>
      <c r="E17" s="65">
        <v>9919</v>
      </c>
      <c r="F17" s="65">
        <v>9883</v>
      </c>
      <c r="G17" s="66">
        <v>31</v>
      </c>
      <c r="H17" s="63">
        <v>30</v>
      </c>
      <c r="I17" s="17">
        <f t="shared" si="1"/>
        <v>-1</v>
      </c>
      <c r="J17" s="63">
        <v>27</v>
      </c>
      <c r="K17" s="63">
        <v>26</v>
      </c>
      <c r="L17" s="63"/>
      <c r="M17" s="17">
        <f t="shared" si="2"/>
        <v>-1</v>
      </c>
      <c r="N17" s="63">
        <v>4</v>
      </c>
      <c r="O17" s="63">
        <v>4</v>
      </c>
      <c r="P17" s="63">
        <v>4</v>
      </c>
      <c r="Q17" s="17">
        <f t="shared" si="3"/>
        <v>0</v>
      </c>
      <c r="R17" s="67">
        <v>10230</v>
      </c>
      <c r="S17" s="18">
        <f t="shared" si="4"/>
        <v>9960</v>
      </c>
      <c r="T17" s="67">
        <v>8478</v>
      </c>
      <c r="U17" s="18">
        <f t="shared" si="5"/>
        <v>8082.1</v>
      </c>
      <c r="V17" s="67"/>
      <c r="W17" s="67">
        <v>1752</v>
      </c>
      <c r="X17" s="18">
        <f t="shared" si="6"/>
        <v>1877.8999999999996</v>
      </c>
      <c r="Y17" s="79">
        <v>1752</v>
      </c>
      <c r="Z17" s="18">
        <v>1420</v>
      </c>
      <c r="AA17" s="67">
        <v>733</v>
      </c>
      <c r="AB17" s="18">
        <f t="shared" si="7"/>
        <v>702.0061483383921</v>
      </c>
      <c r="AC17" s="67">
        <v>657</v>
      </c>
      <c r="AD17" s="80">
        <f t="shared" si="0"/>
        <v>629.0061483383921</v>
      </c>
      <c r="AE17" s="67"/>
      <c r="AF17" s="67">
        <v>76</v>
      </c>
      <c r="AG17" s="18">
        <v>73</v>
      </c>
      <c r="AH17" s="18">
        <v>26</v>
      </c>
      <c r="AI17" s="18">
        <f t="shared" si="8"/>
        <v>47.333333333333336</v>
      </c>
      <c r="AJ17" s="81">
        <v>13.7</v>
      </c>
      <c r="AK17" s="81">
        <v>12.849</v>
      </c>
      <c r="AL17" s="18">
        <v>332</v>
      </c>
      <c r="AM17" s="18">
        <v>310.85</v>
      </c>
      <c r="AN17" s="92">
        <f t="shared" si="9"/>
        <v>0.06628700391148737</v>
      </c>
      <c r="AO17" s="92">
        <f t="shared" si="10"/>
        <v>0.06364526442764262</v>
      </c>
      <c r="AP17" s="92">
        <f t="shared" si="11"/>
        <v>0.002641739483844747</v>
      </c>
      <c r="AQ17" s="92">
        <f t="shared" si="12"/>
        <v>0.9957906016960107</v>
      </c>
      <c r="AR17" s="92">
        <f t="shared" si="13"/>
        <v>0.8177780026307802</v>
      </c>
      <c r="AS17" s="92">
        <f t="shared" si="14"/>
        <v>0.17801259906523065</v>
      </c>
      <c r="AT17" s="93">
        <f t="shared" si="15"/>
        <v>30.372015865446905</v>
      </c>
      <c r="AU17" s="93">
        <f t="shared" si="16"/>
        <v>26.307801274916525</v>
      </c>
      <c r="AV17" s="208">
        <f t="shared" si="17"/>
        <v>4.06421459053038</v>
      </c>
      <c r="AW17" s="223"/>
      <c r="AX17" s="223"/>
      <c r="AY17" s="220"/>
    </row>
    <row r="18" spans="2:51" ht="19.5" customHeight="1">
      <c r="B18" s="62" t="s">
        <v>43</v>
      </c>
      <c r="C18" s="63">
        <v>2447</v>
      </c>
      <c r="D18" s="64">
        <v>2434</v>
      </c>
      <c r="E18" s="65">
        <v>2331</v>
      </c>
      <c r="F18" s="65">
        <v>2280</v>
      </c>
      <c r="G18" s="66">
        <v>2</v>
      </c>
      <c r="H18" s="63"/>
      <c r="I18" s="17">
        <f t="shared" si="1"/>
        <v>-2</v>
      </c>
      <c r="J18" s="63">
        <v>0</v>
      </c>
      <c r="K18" s="63">
        <v>0</v>
      </c>
      <c r="L18" s="63"/>
      <c r="M18" s="17">
        <f t="shared" si="2"/>
        <v>0</v>
      </c>
      <c r="N18" s="63">
        <v>2</v>
      </c>
      <c r="O18" s="63"/>
      <c r="P18" s="63"/>
      <c r="Q18" s="17">
        <f t="shared" si="3"/>
        <v>-2</v>
      </c>
      <c r="R18" s="67">
        <v>660</v>
      </c>
      <c r="S18" s="18">
        <f t="shared" si="4"/>
        <v>0</v>
      </c>
      <c r="T18" s="67">
        <v>0</v>
      </c>
      <c r="U18" s="18">
        <f t="shared" si="5"/>
        <v>0</v>
      </c>
      <c r="V18" s="67"/>
      <c r="W18" s="67">
        <v>660</v>
      </c>
      <c r="X18" s="18">
        <f t="shared" si="6"/>
        <v>0</v>
      </c>
      <c r="Y18" s="79">
        <v>660</v>
      </c>
      <c r="Z18" s="18"/>
      <c r="AA18" s="67">
        <v>22</v>
      </c>
      <c r="AB18" s="18">
        <f t="shared" si="7"/>
        <v>0</v>
      </c>
      <c r="AC18" s="67">
        <v>0</v>
      </c>
      <c r="AD18" s="80">
        <v>0</v>
      </c>
      <c r="AE18" s="67"/>
      <c r="AF18" s="67">
        <v>22</v>
      </c>
      <c r="AG18" s="18">
        <v>0</v>
      </c>
      <c r="AH18" s="18">
        <v>0</v>
      </c>
      <c r="AI18" s="18">
        <f t="shared" si="8"/>
        <v>0</v>
      </c>
      <c r="AJ18" s="81">
        <v>30</v>
      </c>
      <c r="AK18" s="81">
        <v>0</v>
      </c>
      <c r="AL18" s="18">
        <v>332</v>
      </c>
      <c r="AM18" s="18">
        <v>0</v>
      </c>
      <c r="AN18" s="92">
        <f t="shared" si="9"/>
        <v>0</v>
      </c>
      <c r="AO18" s="92">
        <f t="shared" si="10"/>
        <v>0</v>
      </c>
      <c r="AP18" s="92">
        <f t="shared" si="11"/>
        <v>0</v>
      </c>
      <c r="AQ18" s="92">
        <f t="shared" si="12"/>
        <v>0.27115858668857845</v>
      </c>
      <c r="AR18" s="92">
        <f t="shared" si="13"/>
        <v>0</v>
      </c>
      <c r="AS18" s="92">
        <f t="shared" si="14"/>
        <v>0.27115858668857845</v>
      </c>
      <c r="AT18" s="93">
        <f t="shared" si="15"/>
        <v>0</v>
      </c>
      <c r="AU18" s="93">
        <f t="shared" si="16"/>
        <v>0</v>
      </c>
      <c r="AV18" s="208">
        <f t="shared" si="17"/>
        <v>0</v>
      </c>
      <c r="AW18" s="223"/>
      <c r="AX18" s="223"/>
      <c r="AY18" s="220"/>
    </row>
    <row r="19" spans="2:51" ht="19.5" customHeight="1">
      <c r="B19" s="62" t="s">
        <v>31</v>
      </c>
      <c r="C19" s="63">
        <v>5271</v>
      </c>
      <c r="D19" s="64">
        <v>5170</v>
      </c>
      <c r="E19" s="65">
        <v>5616</v>
      </c>
      <c r="F19" s="65">
        <v>5531</v>
      </c>
      <c r="G19" s="66">
        <v>20</v>
      </c>
      <c r="H19" s="63">
        <v>19</v>
      </c>
      <c r="I19" s="17">
        <f t="shared" si="1"/>
        <v>-1</v>
      </c>
      <c r="J19" s="63">
        <v>18</v>
      </c>
      <c r="K19" s="63">
        <v>17</v>
      </c>
      <c r="L19" s="63"/>
      <c r="M19" s="17">
        <f t="shared" si="2"/>
        <v>-1</v>
      </c>
      <c r="N19" s="63">
        <v>2</v>
      </c>
      <c r="O19" s="63">
        <v>2</v>
      </c>
      <c r="P19" s="63">
        <v>2</v>
      </c>
      <c r="Q19" s="17">
        <f t="shared" si="3"/>
        <v>0</v>
      </c>
      <c r="R19" s="67">
        <v>6930</v>
      </c>
      <c r="S19" s="18">
        <f t="shared" si="4"/>
        <v>6308</v>
      </c>
      <c r="T19" s="67">
        <v>5966</v>
      </c>
      <c r="U19" s="18">
        <f t="shared" si="5"/>
        <v>5284.450000000001</v>
      </c>
      <c r="V19" s="67"/>
      <c r="W19" s="67">
        <v>964</v>
      </c>
      <c r="X19" s="18">
        <f t="shared" si="6"/>
        <v>1023.5499999999993</v>
      </c>
      <c r="Y19" s="79">
        <v>948</v>
      </c>
      <c r="Z19" s="18">
        <v>710</v>
      </c>
      <c r="AA19" s="67">
        <v>567</v>
      </c>
      <c r="AB19" s="18">
        <f t="shared" si="7"/>
        <v>490.9827833572454</v>
      </c>
      <c r="AC19" s="67">
        <v>520</v>
      </c>
      <c r="AD19" s="80">
        <f>U19/AK19</f>
        <v>445.9827833572454</v>
      </c>
      <c r="AE19" s="67"/>
      <c r="AF19" s="67">
        <v>47</v>
      </c>
      <c r="AG19" s="18">
        <v>45</v>
      </c>
      <c r="AH19" s="18">
        <v>21</v>
      </c>
      <c r="AI19" s="18">
        <f t="shared" si="8"/>
        <v>23.666666666666668</v>
      </c>
      <c r="AJ19" s="81">
        <v>11.8</v>
      </c>
      <c r="AK19" s="81">
        <v>11.849</v>
      </c>
      <c r="AL19" s="18">
        <v>332</v>
      </c>
      <c r="AM19" s="18">
        <v>310.85</v>
      </c>
      <c r="AN19" s="92">
        <f t="shared" si="9"/>
        <v>0.0846951957424063</v>
      </c>
      <c r="AO19" s="92">
        <f t="shared" si="10"/>
        <v>0.08063330019114905</v>
      </c>
      <c r="AP19" s="92">
        <f t="shared" si="11"/>
        <v>0.004061895551257254</v>
      </c>
      <c r="AQ19" s="92">
        <f t="shared" si="12"/>
        <v>1.1387895445645382</v>
      </c>
      <c r="AR19" s="92">
        <f t="shared" si="13"/>
        <v>0.9554239739649251</v>
      </c>
      <c r="AS19" s="92">
        <f t="shared" si="14"/>
        <v>0.18336557059961314</v>
      </c>
      <c r="AT19" s="93">
        <f t="shared" si="15"/>
        <v>34.60432442148649</v>
      </c>
      <c r="AU19" s="93">
        <f t="shared" si="16"/>
        <v>30.735852467908153</v>
      </c>
      <c r="AV19" s="208">
        <f t="shared" si="17"/>
        <v>3.8684719535783367</v>
      </c>
      <c r="AW19" s="223"/>
      <c r="AX19" s="223"/>
      <c r="AY19" s="220"/>
    </row>
    <row r="20" spans="2:51" ht="19.5" customHeight="1">
      <c r="B20" s="62" t="s">
        <v>32</v>
      </c>
      <c r="C20" s="69">
        <v>5254</v>
      </c>
      <c r="D20" s="70">
        <v>5147</v>
      </c>
      <c r="E20" s="71">
        <v>4937</v>
      </c>
      <c r="F20" s="71">
        <v>4997</v>
      </c>
      <c r="G20" s="72">
        <v>18</v>
      </c>
      <c r="H20" s="69">
        <v>17</v>
      </c>
      <c r="I20" s="17">
        <f t="shared" si="1"/>
        <v>-1</v>
      </c>
      <c r="J20" s="69">
        <v>16</v>
      </c>
      <c r="K20" s="69">
        <v>15</v>
      </c>
      <c r="L20" s="69"/>
      <c r="M20" s="17">
        <f t="shared" si="2"/>
        <v>-1</v>
      </c>
      <c r="N20" s="69">
        <v>2</v>
      </c>
      <c r="O20" s="69">
        <v>2</v>
      </c>
      <c r="P20" s="69">
        <v>2</v>
      </c>
      <c r="Q20" s="17">
        <f t="shared" si="3"/>
        <v>0</v>
      </c>
      <c r="R20" s="73">
        <v>6270</v>
      </c>
      <c r="S20" s="18">
        <f t="shared" si="4"/>
        <v>5644</v>
      </c>
      <c r="T20" s="73">
        <v>5338</v>
      </c>
      <c r="U20" s="18">
        <f t="shared" si="5"/>
        <v>4662.75</v>
      </c>
      <c r="V20" s="73"/>
      <c r="W20" s="73">
        <v>932</v>
      </c>
      <c r="X20" s="18">
        <f t="shared" si="6"/>
        <v>981.25</v>
      </c>
      <c r="Y20" s="79">
        <v>916</v>
      </c>
      <c r="Z20" s="18">
        <v>710</v>
      </c>
      <c r="AA20" s="73">
        <v>487</v>
      </c>
      <c r="AB20" s="18">
        <f t="shared" si="7"/>
        <v>428.98232218441365</v>
      </c>
      <c r="AC20" s="73">
        <v>445</v>
      </c>
      <c r="AD20" s="80">
        <f>U20/AK20</f>
        <v>386.98232218441365</v>
      </c>
      <c r="AE20" s="73"/>
      <c r="AF20" s="73">
        <v>42</v>
      </c>
      <c r="AG20" s="18">
        <v>42</v>
      </c>
      <c r="AH20" s="18">
        <v>18</v>
      </c>
      <c r="AI20" s="18">
        <f t="shared" si="8"/>
        <v>23.666666666666668</v>
      </c>
      <c r="AJ20" s="82">
        <v>12.5</v>
      </c>
      <c r="AK20" s="82">
        <v>12.049</v>
      </c>
      <c r="AL20" s="18">
        <v>332</v>
      </c>
      <c r="AM20" s="18">
        <v>310.85</v>
      </c>
      <c r="AN20" s="92">
        <f t="shared" si="9"/>
        <v>0.0809401130199463</v>
      </c>
      <c r="AO20" s="92">
        <f t="shared" si="10"/>
        <v>0.07744293019499973</v>
      </c>
      <c r="AP20" s="92">
        <f t="shared" si="11"/>
        <v>0.003497182824946571</v>
      </c>
      <c r="AQ20" s="92">
        <f t="shared" si="12"/>
        <v>1.1110776141223884</v>
      </c>
      <c r="AR20" s="92">
        <f t="shared" si="13"/>
        <v>0.9331098659195517</v>
      </c>
      <c r="AS20" s="92">
        <f t="shared" si="14"/>
        <v>0.17796774820283662</v>
      </c>
      <c r="AT20" s="93">
        <f t="shared" si="15"/>
        <v>33.90376950086897</v>
      </c>
      <c r="AU20" s="93">
        <f t="shared" si="16"/>
        <v>30.01801080648389</v>
      </c>
      <c r="AV20" s="208">
        <f t="shared" si="17"/>
        <v>3.885758694385079</v>
      </c>
      <c r="AW20" s="223"/>
      <c r="AX20" s="223"/>
      <c r="AY20" s="220"/>
    </row>
    <row r="21" spans="2:51" ht="19.5" customHeight="1">
      <c r="B21" s="74" t="s">
        <v>33</v>
      </c>
      <c r="C21" s="69">
        <v>4505</v>
      </c>
      <c r="D21" s="70">
        <v>4504</v>
      </c>
      <c r="E21" s="71">
        <v>4093</v>
      </c>
      <c r="F21" s="71">
        <v>3987</v>
      </c>
      <c r="G21" s="72">
        <v>15</v>
      </c>
      <c r="H21" s="69">
        <v>14</v>
      </c>
      <c r="I21" s="17">
        <f t="shared" si="1"/>
        <v>-1</v>
      </c>
      <c r="J21" s="69">
        <v>12</v>
      </c>
      <c r="K21" s="69">
        <v>11</v>
      </c>
      <c r="L21" s="69"/>
      <c r="M21" s="17">
        <f t="shared" si="2"/>
        <v>-1</v>
      </c>
      <c r="N21" s="69">
        <v>3</v>
      </c>
      <c r="O21" s="69">
        <v>3</v>
      </c>
      <c r="P21" s="69">
        <v>3</v>
      </c>
      <c r="Q21" s="17">
        <f t="shared" si="3"/>
        <v>0</v>
      </c>
      <c r="R21" s="73">
        <v>4950</v>
      </c>
      <c r="S21" s="18">
        <f t="shared" si="4"/>
        <v>4648</v>
      </c>
      <c r="T21" s="73">
        <v>3768</v>
      </c>
      <c r="U21" s="18">
        <f t="shared" si="5"/>
        <v>3419.3500000000004</v>
      </c>
      <c r="V21" s="73"/>
      <c r="W21" s="73">
        <v>1182</v>
      </c>
      <c r="X21" s="18">
        <f t="shared" si="6"/>
        <v>1228.6499999999996</v>
      </c>
      <c r="Y21" s="79">
        <v>1182</v>
      </c>
      <c r="Z21" s="18">
        <v>1065</v>
      </c>
      <c r="AA21" s="73">
        <v>382</v>
      </c>
      <c r="AB21" s="18">
        <f t="shared" si="7"/>
        <v>351.2908626310688</v>
      </c>
      <c r="AC21" s="73">
        <v>333</v>
      </c>
      <c r="AD21" s="80">
        <f>U21/AK21</f>
        <v>301.2908626310688</v>
      </c>
      <c r="AE21" s="73"/>
      <c r="AF21" s="73">
        <v>49</v>
      </c>
      <c r="AG21" s="18">
        <v>50</v>
      </c>
      <c r="AH21" s="18">
        <v>14</v>
      </c>
      <c r="AI21" s="18">
        <f t="shared" si="8"/>
        <v>35.5</v>
      </c>
      <c r="AJ21" s="82">
        <v>12.1</v>
      </c>
      <c r="AK21" s="82">
        <v>11.349</v>
      </c>
      <c r="AL21" s="18">
        <v>332</v>
      </c>
      <c r="AM21" s="18">
        <v>310.85</v>
      </c>
      <c r="AN21" s="92">
        <f t="shared" si="9"/>
        <v>0.07867666080894868</v>
      </c>
      <c r="AO21" s="92">
        <f t="shared" si="10"/>
        <v>0.07556831267395757</v>
      </c>
      <c r="AP21" s="92">
        <f t="shared" si="11"/>
        <v>0.003108348134991119</v>
      </c>
      <c r="AQ21" s="92">
        <f t="shared" si="12"/>
        <v>1.120058173076709</v>
      </c>
      <c r="AR21" s="92">
        <f t="shared" si="13"/>
        <v>0.8576247805367445</v>
      </c>
      <c r="AS21" s="92">
        <f t="shared" si="14"/>
        <v>0.26243339253996445</v>
      </c>
      <c r="AT21" s="93">
        <f t="shared" si="15"/>
        <v>34.250412419403915</v>
      </c>
      <c r="AU21" s="93">
        <f t="shared" si="16"/>
        <v>27.589666415851518</v>
      </c>
      <c r="AV21" s="208">
        <f t="shared" si="17"/>
        <v>6.660746003552398</v>
      </c>
      <c r="AW21" s="223"/>
      <c r="AX21" s="223"/>
      <c r="AY21" s="220"/>
    </row>
    <row r="22" spans="2:51" ht="19.5" customHeight="1" thickBot="1">
      <c r="B22" s="74" t="s">
        <v>51</v>
      </c>
      <c r="C22" s="69">
        <v>2024</v>
      </c>
      <c r="D22" s="70">
        <v>1906</v>
      </c>
      <c r="E22" s="71">
        <v>1911</v>
      </c>
      <c r="F22" s="71">
        <v>1889</v>
      </c>
      <c r="G22" s="72">
        <v>0</v>
      </c>
      <c r="H22" s="69"/>
      <c r="I22" s="17">
        <f t="shared" si="1"/>
        <v>0</v>
      </c>
      <c r="J22" s="69">
        <v>0</v>
      </c>
      <c r="K22" s="69">
        <v>0</v>
      </c>
      <c r="L22" s="69"/>
      <c r="M22" s="17">
        <f t="shared" si="2"/>
        <v>0</v>
      </c>
      <c r="N22" s="69">
        <v>0</v>
      </c>
      <c r="O22" s="69">
        <v>0</v>
      </c>
      <c r="P22" s="69"/>
      <c r="Q22" s="17">
        <f t="shared" si="3"/>
        <v>0</v>
      </c>
      <c r="R22" s="73">
        <v>0</v>
      </c>
      <c r="S22" s="18">
        <f t="shared" si="4"/>
        <v>0</v>
      </c>
      <c r="T22" s="73">
        <v>0</v>
      </c>
      <c r="U22" s="18">
        <f t="shared" si="5"/>
        <v>0</v>
      </c>
      <c r="V22" s="73"/>
      <c r="W22" s="73">
        <v>0</v>
      </c>
      <c r="X22" s="34">
        <f t="shared" si="6"/>
        <v>0</v>
      </c>
      <c r="Y22" s="79">
        <f>S22-U22</f>
        <v>0</v>
      </c>
      <c r="Z22" s="18"/>
      <c r="AA22" s="73">
        <v>0</v>
      </c>
      <c r="AB22" s="18">
        <f t="shared" si="7"/>
        <v>0</v>
      </c>
      <c r="AC22" s="73">
        <v>0</v>
      </c>
      <c r="AD22" s="80">
        <v>0</v>
      </c>
      <c r="AE22" s="73"/>
      <c r="AF22" s="73">
        <v>0</v>
      </c>
      <c r="AG22" s="18">
        <v>0</v>
      </c>
      <c r="AH22" s="18">
        <v>0</v>
      </c>
      <c r="AI22" s="18">
        <f t="shared" si="8"/>
        <v>0</v>
      </c>
      <c r="AJ22" s="82"/>
      <c r="AK22" s="82">
        <v>0</v>
      </c>
      <c r="AL22" s="34">
        <v>0</v>
      </c>
      <c r="AM22" s="34">
        <v>0</v>
      </c>
      <c r="AN22" s="94">
        <f t="shared" si="9"/>
        <v>0</v>
      </c>
      <c r="AO22" s="94">
        <f t="shared" si="10"/>
        <v>0</v>
      </c>
      <c r="AP22" s="94">
        <f t="shared" si="11"/>
        <v>0</v>
      </c>
      <c r="AQ22" s="94">
        <f t="shared" si="12"/>
        <v>0</v>
      </c>
      <c r="AR22" s="94">
        <f t="shared" si="13"/>
        <v>0</v>
      </c>
      <c r="AS22" s="94">
        <f t="shared" si="14"/>
        <v>0</v>
      </c>
      <c r="AT22" s="95">
        <f t="shared" si="15"/>
        <v>0</v>
      </c>
      <c r="AU22" s="95">
        <f t="shared" si="16"/>
        <v>0</v>
      </c>
      <c r="AV22" s="209">
        <f t="shared" si="17"/>
        <v>0</v>
      </c>
      <c r="AW22" s="223"/>
      <c r="AX22" s="223"/>
      <c r="AY22" s="220"/>
    </row>
    <row r="23" spans="1:51" ht="20.25" customHeight="1" thickBot="1">
      <c r="A23" s="6"/>
      <c r="B23" s="75" t="s">
        <v>34</v>
      </c>
      <c r="C23" s="76">
        <f>SUM(C16:C22)</f>
        <v>35746</v>
      </c>
      <c r="D23" s="76">
        <f aca="true" t="shared" si="18" ref="D23:AH23">SUM(D16:D22)</f>
        <v>35307</v>
      </c>
      <c r="E23" s="76">
        <f t="shared" si="18"/>
        <v>35360</v>
      </c>
      <c r="F23" s="76">
        <f t="shared" si="18"/>
        <v>35219</v>
      </c>
      <c r="G23" s="76">
        <f t="shared" si="18"/>
        <v>111</v>
      </c>
      <c r="H23" s="76">
        <f t="shared" si="18"/>
        <v>104</v>
      </c>
      <c r="I23" s="76">
        <f t="shared" si="18"/>
        <v>-7</v>
      </c>
      <c r="J23" s="76">
        <f t="shared" si="18"/>
        <v>95</v>
      </c>
      <c r="K23" s="76">
        <f t="shared" si="18"/>
        <v>90</v>
      </c>
      <c r="L23" s="76">
        <f t="shared" si="18"/>
        <v>0</v>
      </c>
      <c r="M23" s="76">
        <f t="shared" si="18"/>
        <v>-5</v>
      </c>
      <c r="N23" s="76">
        <f t="shared" si="18"/>
        <v>16</v>
      </c>
      <c r="O23" s="76">
        <f t="shared" si="18"/>
        <v>14</v>
      </c>
      <c r="P23" s="76">
        <f t="shared" si="18"/>
        <v>14</v>
      </c>
      <c r="Q23" s="76">
        <f t="shared" si="18"/>
        <v>-2</v>
      </c>
      <c r="R23" s="76">
        <f t="shared" si="18"/>
        <v>37290</v>
      </c>
      <c r="S23" s="76">
        <f t="shared" si="18"/>
        <v>34528</v>
      </c>
      <c r="T23" s="76">
        <f t="shared" si="18"/>
        <v>30458</v>
      </c>
      <c r="U23" s="76">
        <f t="shared" si="18"/>
        <v>27976.5</v>
      </c>
      <c r="V23" s="76">
        <f t="shared" si="18"/>
        <v>0</v>
      </c>
      <c r="W23" s="98">
        <f t="shared" si="18"/>
        <v>6832</v>
      </c>
      <c r="X23" s="101">
        <f t="shared" si="6"/>
        <v>6551.5</v>
      </c>
      <c r="Y23" s="128">
        <f t="shared" si="18"/>
        <v>6800</v>
      </c>
      <c r="Z23" s="76">
        <f t="shared" si="18"/>
        <v>4970</v>
      </c>
      <c r="AA23" s="76">
        <f t="shared" si="18"/>
        <v>2786</v>
      </c>
      <c r="AB23" s="173">
        <f t="shared" si="7"/>
        <v>2596.4928724207225</v>
      </c>
      <c r="AC23" s="76">
        <f t="shared" si="18"/>
        <v>2491</v>
      </c>
      <c r="AD23" s="76">
        <f t="shared" si="18"/>
        <v>2328.4928724207225</v>
      </c>
      <c r="AE23" s="77">
        <f t="shared" si="18"/>
        <v>0</v>
      </c>
      <c r="AF23" s="76">
        <f t="shared" si="18"/>
        <v>295</v>
      </c>
      <c r="AG23" s="76">
        <f t="shared" si="18"/>
        <v>268</v>
      </c>
      <c r="AH23" s="76">
        <f t="shared" si="18"/>
        <v>101</v>
      </c>
      <c r="AI23" s="173">
        <f t="shared" si="8"/>
        <v>165.66666666666666</v>
      </c>
      <c r="AJ23" s="83">
        <v>12.7320125</v>
      </c>
      <c r="AK23" s="84">
        <v>12.2</v>
      </c>
      <c r="AL23" s="103">
        <v>332</v>
      </c>
      <c r="AM23" s="18">
        <v>310.85</v>
      </c>
      <c r="AN23" s="111">
        <f t="shared" si="9"/>
        <v>0.0689753013327253</v>
      </c>
      <c r="AO23" s="111">
        <f t="shared" si="10"/>
        <v>0.06611467879328552</v>
      </c>
      <c r="AP23" s="111">
        <f t="shared" si="11"/>
        <v>0.0028606225394397712</v>
      </c>
      <c r="AQ23" s="111">
        <f t="shared" si="12"/>
        <v>0.9869545279402796</v>
      </c>
      <c r="AR23" s="111">
        <f t="shared" si="13"/>
        <v>0.794358158948295</v>
      </c>
      <c r="AS23" s="111">
        <f t="shared" si="14"/>
        <v>0.1925963689919846</v>
      </c>
      <c r="AT23" s="112">
        <f t="shared" si="15"/>
        <v>29.51960761793859</v>
      </c>
      <c r="AU23" s="112">
        <f t="shared" si="16"/>
        <v>25.554388256338907</v>
      </c>
      <c r="AV23" s="210">
        <f t="shared" si="17"/>
        <v>3.965219361599683</v>
      </c>
      <c r="AW23" s="223"/>
      <c r="AX23" s="223"/>
      <c r="AY23" s="221"/>
    </row>
    <row r="24" spans="1:51" ht="19.5" customHeight="1">
      <c r="A24" s="6"/>
      <c r="B24" s="78" t="s">
        <v>65</v>
      </c>
      <c r="C24" s="61">
        <v>24912</v>
      </c>
      <c r="D24" s="29">
        <v>24422</v>
      </c>
      <c r="E24" s="61">
        <v>25438</v>
      </c>
      <c r="F24" s="61">
        <v>24846</v>
      </c>
      <c r="G24" s="54">
        <v>140</v>
      </c>
      <c r="H24" s="52">
        <v>137</v>
      </c>
      <c r="I24" s="17">
        <f t="shared" si="1"/>
        <v>-3</v>
      </c>
      <c r="J24" s="52">
        <v>128</v>
      </c>
      <c r="K24" s="52">
        <v>126</v>
      </c>
      <c r="L24" s="52"/>
      <c r="M24" s="17">
        <f t="shared" si="2"/>
        <v>-2</v>
      </c>
      <c r="N24" s="52">
        <v>12</v>
      </c>
      <c r="O24" s="52">
        <v>11</v>
      </c>
      <c r="P24" s="52">
        <v>11</v>
      </c>
      <c r="Q24" s="17">
        <f t="shared" si="3"/>
        <v>-1</v>
      </c>
      <c r="R24" s="52">
        <v>47520</v>
      </c>
      <c r="S24" s="18">
        <f t="shared" si="4"/>
        <v>45484</v>
      </c>
      <c r="T24" s="42">
        <v>41448</v>
      </c>
      <c r="U24" s="18">
        <f t="shared" si="5"/>
        <v>39167.100000000006</v>
      </c>
      <c r="V24" s="85"/>
      <c r="W24" s="42">
        <v>6072</v>
      </c>
      <c r="X24" s="42">
        <f t="shared" si="6"/>
        <v>6316.899999999994</v>
      </c>
      <c r="Y24" s="79">
        <v>6008</v>
      </c>
      <c r="Z24" s="18">
        <v>3905</v>
      </c>
      <c r="AA24" s="42">
        <v>4351</v>
      </c>
      <c r="AB24" s="18">
        <f t="shared" si="7"/>
        <v>4050.12125694925</v>
      </c>
      <c r="AC24" s="42">
        <v>4024</v>
      </c>
      <c r="AD24" s="80">
        <f aca="true" t="shared" si="19" ref="AD24:AD44">U24/AK24</f>
        <v>3738.12125694925</v>
      </c>
      <c r="AE24" s="42"/>
      <c r="AF24" s="42">
        <v>327</v>
      </c>
      <c r="AG24" s="18">
        <v>312</v>
      </c>
      <c r="AH24" s="18">
        <v>182</v>
      </c>
      <c r="AI24" s="18">
        <f t="shared" si="8"/>
        <v>130.16666666666666</v>
      </c>
      <c r="AJ24" s="86">
        <v>10.5</v>
      </c>
      <c r="AK24" s="86">
        <v>10.47775</v>
      </c>
      <c r="AL24" s="42">
        <v>332</v>
      </c>
      <c r="AM24" s="18">
        <v>310.85</v>
      </c>
      <c r="AN24" s="96">
        <f t="shared" si="9"/>
        <v>0.15790392944230602</v>
      </c>
      <c r="AO24" s="96">
        <f t="shared" si="10"/>
        <v>0.15045163233314215</v>
      </c>
      <c r="AP24" s="96">
        <f t="shared" si="11"/>
        <v>0.007452297109163869</v>
      </c>
      <c r="AQ24" s="96">
        <f t="shared" si="12"/>
        <v>1.822402288655814</v>
      </c>
      <c r="AR24" s="96">
        <f t="shared" si="13"/>
        <v>1.5763945906785803</v>
      </c>
      <c r="AS24" s="96">
        <f t="shared" si="14"/>
        <v>0.24600769797723365</v>
      </c>
      <c r="AT24" s="97">
        <f t="shared" si="15"/>
        <v>55.21652392743064</v>
      </c>
      <c r="AU24" s="97">
        <f t="shared" si="16"/>
        <v>50.712388312001934</v>
      </c>
      <c r="AV24" s="211">
        <f t="shared" si="17"/>
        <v>4.504135615428712</v>
      </c>
      <c r="AW24" s="223"/>
      <c r="AX24" s="223"/>
      <c r="AY24" s="220"/>
    </row>
    <row r="25" spans="1:51" ht="19.5" customHeight="1">
      <c r="A25" s="6"/>
      <c r="B25" s="11" t="s">
        <v>66</v>
      </c>
      <c r="C25" s="61">
        <v>14524</v>
      </c>
      <c r="D25" s="29">
        <v>14320</v>
      </c>
      <c r="E25" s="14">
        <v>14695</v>
      </c>
      <c r="F25" s="14">
        <v>14425</v>
      </c>
      <c r="G25" s="15">
        <v>79</v>
      </c>
      <c r="H25" s="16">
        <v>77</v>
      </c>
      <c r="I25" s="17">
        <f t="shared" si="1"/>
        <v>-2</v>
      </c>
      <c r="J25" s="16">
        <v>73</v>
      </c>
      <c r="K25" s="16">
        <v>71</v>
      </c>
      <c r="L25" s="16"/>
      <c r="M25" s="17">
        <f t="shared" si="2"/>
        <v>-2</v>
      </c>
      <c r="N25" s="16">
        <v>6</v>
      </c>
      <c r="O25" s="16">
        <v>6</v>
      </c>
      <c r="P25" s="16">
        <v>6</v>
      </c>
      <c r="Q25" s="17">
        <f t="shared" si="3"/>
        <v>0</v>
      </c>
      <c r="R25" s="16">
        <v>26730</v>
      </c>
      <c r="S25" s="18">
        <f t="shared" si="4"/>
        <v>25564</v>
      </c>
      <c r="T25" s="18">
        <v>23550</v>
      </c>
      <c r="U25" s="18">
        <f t="shared" si="5"/>
        <v>22070.350000000002</v>
      </c>
      <c r="V25" s="85"/>
      <c r="W25" s="18">
        <v>3180</v>
      </c>
      <c r="X25" s="18">
        <f t="shared" si="6"/>
        <v>3493.649999999998</v>
      </c>
      <c r="Y25" s="79">
        <v>3148</v>
      </c>
      <c r="Z25" s="18">
        <v>2130</v>
      </c>
      <c r="AA25" s="18">
        <v>2421</v>
      </c>
      <c r="AB25" s="18">
        <f t="shared" si="7"/>
        <v>2238.5279368954834</v>
      </c>
      <c r="AC25" s="18">
        <v>2247</v>
      </c>
      <c r="AD25" s="80">
        <f t="shared" si="19"/>
        <v>2072.5279368954834</v>
      </c>
      <c r="AE25" s="18"/>
      <c r="AF25" s="18">
        <v>174</v>
      </c>
      <c r="AG25" s="18">
        <v>166</v>
      </c>
      <c r="AH25" s="18">
        <v>95</v>
      </c>
      <c r="AI25" s="18">
        <f t="shared" si="8"/>
        <v>71</v>
      </c>
      <c r="AJ25" s="19">
        <v>10.8</v>
      </c>
      <c r="AK25" s="19">
        <v>10.649</v>
      </c>
      <c r="AL25" s="18">
        <v>332</v>
      </c>
      <c r="AM25" s="18">
        <v>310.85</v>
      </c>
      <c r="AN25" s="92">
        <f t="shared" si="9"/>
        <v>0.1503101916885805</v>
      </c>
      <c r="AO25" s="92">
        <f t="shared" si="10"/>
        <v>0.14367611347629</v>
      </c>
      <c r="AP25" s="92">
        <f t="shared" si="11"/>
        <v>0.006634078212290503</v>
      </c>
      <c r="AQ25" s="92">
        <f t="shared" si="12"/>
        <v>1.7498393346436492</v>
      </c>
      <c r="AR25" s="92">
        <f t="shared" si="13"/>
        <v>1.5300069324090122</v>
      </c>
      <c r="AS25" s="92">
        <f t="shared" si="14"/>
        <v>0.21983240223463688</v>
      </c>
      <c r="AT25" s="93">
        <f t="shared" si="15"/>
        <v>53.41004812021339</v>
      </c>
      <c r="AU25" s="93">
        <f t="shared" si="16"/>
        <v>49.22010398613518</v>
      </c>
      <c r="AV25" s="208">
        <f t="shared" si="17"/>
        <v>4.189944134078212</v>
      </c>
      <c r="AW25" s="223"/>
      <c r="AX25" s="223"/>
      <c r="AY25" s="220"/>
    </row>
    <row r="26" spans="1:51" ht="20.25" customHeight="1">
      <c r="A26" s="6"/>
      <c r="B26" s="11" t="s">
        <v>67</v>
      </c>
      <c r="C26" s="61">
        <v>21521</v>
      </c>
      <c r="D26" s="29">
        <v>21438</v>
      </c>
      <c r="E26" s="14">
        <v>21861</v>
      </c>
      <c r="F26" s="14">
        <v>21581</v>
      </c>
      <c r="G26" s="15">
        <v>107</v>
      </c>
      <c r="H26" s="16">
        <v>103</v>
      </c>
      <c r="I26" s="17">
        <f t="shared" si="1"/>
        <v>-4</v>
      </c>
      <c r="J26" s="16">
        <v>96</v>
      </c>
      <c r="K26" s="16">
        <v>93</v>
      </c>
      <c r="L26" s="16"/>
      <c r="M26" s="17">
        <f t="shared" si="2"/>
        <v>-3</v>
      </c>
      <c r="N26" s="16">
        <v>11</v>
      </c>
      <c r="O26" s="16">
        <v>10</v>
      </c>
      <c r="P26" s="16">
        <v>10</v>
      </c>
      <c r="Q26" s="17">
        <f t="shared" si="3"/>
        <v>-1</v>
      </c>
      <c r="R26" s="16">
        <v>36630</v>
      </c>
      <c r="S26" s="18">
        <f t="shared" si="4"/>
        <v>34196</v>
      </c>
      <c r="T26" s="18">
        <v>31400</v>
      </c>
      <c r="U26" s="18">
        <f t="shared" si="5"/>
        <v>28909.050000000003</v>
      </c>
      <c r="V26" s="85"/>
      <c r="W26" s="18">
        <v>5230</v>
      </c>
      <c r="X26" s="18">
        <f t="shared" si="6"/>
        <v>5286.949999999997</v>
      </c>
      <c r="Y26" s="79">
        <v>5166</v>
      </c>
      <c r="Z26" s="18">
        <v>3550</v>
      </c>
      <c r="AA26" s="18">
        <v>3132</v>
      </c>
      <c r="AB26" s="18">
        <f t="shared" si="7"/>
        <v>2890.2453837568887</v>
      </c>
      <c r="AC26" s="18">
        <v>2871</v>
      </c>
      <c r="AD26" s="80">
        <f t="shared" si="19"/>
        <v>2640.2453837568887</v>
      </c>
      <c r="AE26" s="18"/>
      <c r="AF26" s="18">
        <v>261</v>
      </c>
      <c r="AG26" s="18">
        <v>250</v>
      </c>
      <c r="AH26" s="18">
        <v>132</v>
      </c>
      <c r="AI26" s="18">
        <f t="shared" si="8"/>
        <v>118.33333333333333</v>
      </c>
      <c r="AJ26" s="19">
        <v>11</v>
      </c>
      <c r="AK26" s="19">
        <v>10.94938</v>
      </c>
      <c r="AL26" s="18">
        <v>332</v>
      </c>
      <c r="AM26" s="18">
        <v>310.85</v>
      </c>
      <c r="AN26" s="92">
        <f t="shared" si="9"/>
        <v>0.12849848831565508</v>
      </c>
      <c r="AO26" s="92">
        <f t="shared" si="10"/>
        <v>0.12234119752360358</v>
      </c>
      <c r="AP26" s="92">
        <f t="shared" si="11"/>
        <v>0.0061572907920514975</v>
      </c>
      <c r="AQ26" s="92">
        <f t="shared" si="12"/>
        <v>1.5805342327935554</v>
      </c>
      <c r="AR26" s="92">
        <f t="shared" si="13"/>
        <v>1.3395602613409945</v>
      </c>
      <c r="AS26" s="92">
        <f t="shared" si="14"/>
        <v>0.2409739714525609</v>
      </c>
      <c r="AT26" s="93">
        <f t="shared" si="15"/>
        <v>47.758076077837245</v>
      </c>
      <c r="AU26" s="93">
        <f t="shared" si="16"/>
        <v>43.093461841434596</v>
      </c>
      <c r="AV26" s="208">
        <f t="shared" si="17"/>
        <v>4.66461423640265</v>
      </c>
      <c r="AW26" s="223"/>
      <c r="AX26" s="223"/>
      <c r="AY26" s="220"/>
    </row>
    <row r="27" spans="1:51" ht="19.5" customHeight="1">
      <c r="A27" s="6"/>
      <c r="B27" s="11" t="s">
        <v>68</v>
      </c>
      <c r="C27" s="61">
        <v>13778</v>
      </c>
      <c r="D27" s="29">
        <v>13617</v>
      </c>
      <c r="E27" s="14">
        <v>13437</v>
      </c>
      <c r="F27" s="14">
        <v>13214</v>
      </c>
      <c r="G27" s="15">
        <v>71</v>
      </c>
      <c r="H27" s="16">
        <v>70</v>
      </c>
      <c r="I27" s="17">
        <f t="shared" si="1"/>
        <v>-1</v>
      </c>
      <c r="J27" s="16">
        <v>65</v>
      </c>
      <c r="K27" s="16">
        <v>64</v>
      </c>
      <c r="L27" s="16"/>
      <c r="M27" s="17">
        <f t="shared" si="2"/>
        <v>-1</v>
      </c>
      <c r="N27" s="16">
        <v>6</v>
      </c>
      <c r="O27" s="16">
        <v>6</v>
      </c>
      <c r="P27" s="16">
        <v>6</v>
      </c>
      <c r="Q27" s="17">
        <f t="shared" si="3"/>
        <v>0</v>
      </c>
      <c r="R27" s="16">
        <v>24090</v>
      </c>
      <c r="S27" s="18">
        <f t="shared" si="4"/>
        <v>23240</v>
      </c>
      <c r="T27" s="18">
        <v>21038</v>
      </c>
      <c r="U27" s="18">
        <f t="shared" si="5"/>
        <v>19894.4</v>
      </c>
      <c r="V27" s="85"/>
      <c r="W27" s="18">
        <v>3052</v>
      </c>
      <c r="X27" s="18">
        <f t="shared" si="6"/>
        <v>3345.5999999999985</v>
      </c>
      <c r="Y27" s="79">
        <v>3020</v>
      </c>
      <c r="Z27" s="18">
        <v>2130</v>
      </c>
      <c r="AA27" s="18">
        <v>1928</v>
      </c>
      <c r="AB27" s="18">
        <f t="shared" si="7"/>
        <v>1826.994007933159</v>
      </c>
      <c r="AC27" s="18">
        <v>1775</v>
      </c>
      <c r="AD27" s="80">
        <f t="shared" si="19"/>
        <v>1678.994007933159</v>
      </c>
      <c r="AE27" s="18"/>
      <c r="AF27" s="18">
        <v>153</v>
      </c>
      <c r="AG27" s="18">
        <v>148</v>
      </c>
      <c r="AH27" s="18">
        <v>77</v>
      </c>
      <c r="AI27" s="18">
        <f t="shared" si="8"/>
        <v>71</v>
      </c>
      <c r="AJ27" s="19">
        <v>11.9</v>
      </c>
      <c r="AK27" s="19">
        <v>11.849</v>
      </c>
      <c r="AL27" s="18">
        <v>332</v>
      </c>
      <c r="AM27" s="18">
        <v>310.85</v>
      </c>
      <c r="AN27" s="92">
        <f t="shared" si="9"/>
        <v>0.13271644962236775</v>
      </c>
      <c r="AO27" s="92">
        <f t="shared" si="10"/>
        <v>0.12706175328690472</v>
      </c>
      <c r="AP27" s="92">
        <f t="shared" si="11"/>
        <v>0.005654696335463024</v>
      </c>
      <c r="AQ27" s="92">
        <f t="shared" si="12"/>
        <v>1.7273363112302786</v>
      </c>
      <c r="AR27" s="92">
        <f t="shared" si="13"/>
        <v>1.505554714696534</v>
      </c>
      <c r="AS27" s="92">
        <f t="shared" si="14"/>
        <v>0.22178159653374457</v>
      </c>
      <c r="AT27" s="93">
        <f t="shared" si="15"/>
        <v>52.83973652757947</v>
      </c>
      <c r="AU27" s="93">
        <f t="shared" si="16"/>
        <v>48.433479642803086</v>
      </c>
      <c r="AV27" s="208">
        <f t="shared" si="17"/>
        <v>4.406256884776383</v>
      </c>
      <c r="AW27" s="223"/>
      <c r="AX27" s="223"/>
      <c r="AY27" s="220"/>
    </row>
    <row r="28" spans="1:51" ht="19.5" customHeight="1">
      <c r="A28" s="6"/>
      <c r="B28" s="11" t="s">
        <v>69</v>
      </c>
      <c r="C28" s="12">
        <v>12834</v>
      </c>
      <c r="D28" s="13">
        <v>12638</v>
      </c>
      <c r="E28" s="14">
        <v>12430</v>
      </c>
      <c r="F28" s="14">
        <v>12153</v>
      </c>
      <c r="G28" s="15">
        <v>63</v>
      </c>
      <c r="H28" s="16">
        <v>61</v>
      </c>
      <c r="I28" s="17">
        <f t="shared" si="1"/>
        <v>-2</v>
      </c>
      <c r="J28" s="16">
        <v>57</v>
      </c>
      <c r="K28" s="16">
        <v>55</v>
      </c>
      <c r="L28" s="16"/>
      <c r="M28" s="17">
        <f t="shared" si="2"/>
        <v>-2</v>
      </c>
      <c r="N28" s="16">
        <v>6</v>
      </c>
      <c r="O28" s="16">
        <v>6</v>
      </c>
      <c r="P28" s="16">
        <v>6</v>
      </c>
      <c r="Q28" s="17">
        <f t="shared" si="3"/>
        <v>0</v>
      </c>
      <c r="R28" s="16">
        <v>21780</v>
      </c>
      <c r="S28" s="18">
        <f t="shared" si="4"/>
        <v>20252</v>
      </c>
      <c r="T28" s="18">
        <v>18840</v>
      </c>
      <c r="U28" s="18">
        <f t="shared" si="5"/>
        <v>17096.75</v>
      </c>
      <c r="V28" s="85"/>
      <c r="W28" s="18">
        <v>2940</v>
      </c>
      <c r="X28" s="18">
        <f t="shared" si="6"/>
        <v>3155.25</v>
      </c>
      <c r="Y28" s="79">
        <v>2892</v>
      </c>
      <c r="Z28" s="18">
        <v>2130</v>
      </c>
      <c r="AA28" s="18">
        <v>1856</v>
      </c>
      <c r="AB28" s="18">
        <f t="shared" si="7"/>
        <v>1651.7516062976408</v>
      </c>
      <c r="AC28" s="18">
        <v>1705</v>
      </c>
      <c r="AD28" s="80">
        <f t="shared" si="19"/>
        <v>1504.7516062976408</v>
      </c>
      <c r="AE28" s="18"/>
      <c r="AF28" s="18">
        <v>151</v>
      </c>
      <c r="AG28" s="18">
        <v>147</v>
      </c>
      <c r="AH28" s="18">
        <v>76</v>
      </c>
      <c r="AI28" s="18">
        <f t="shared" si="8"/>
        <v>71</v>
      </c>
      <c r="AJ28" s="19">
        <v>10.7</v>
      </c>
      <c r="AK28" s="19">
        <v>11.361842</v>
      </c>
      <c r="AL28" s="18">
        <v>332</v>
      </c>
      <c r="AM28" s="18">
        <v>310.85</v>
      </c>
      <c r="AN28" s="92">
        <f t="shared" si="9"/>
        <v>0.12983090640744488</v>
      </c>
      <c r="AO28" s="92">
        <f t="shared" si="10"/>
        <v>0.12381729665906696</v>
      </c>
      <c r="AP28" s="92">
        <f t="shared" si="11"/>
        <v>0.006013609748377908</v>
      </c>
      <c r="AQ28" s="92">
        <f t="shared" si="12"/>
        <v>1.6356262377220376</v>
      </c>
      <c r="AR28" s="92">
        <f t="shared" si="13"/>
        <v>1.4067925615074468</v>
      </c>
      <c r="AS28" s="92">
        <f t="shared" si="14"/>
        <v>0.22883367621459091</v>
      </c>
      <c r="AT28" s="93">
        <f t="shared" si="15"/>
        <v>50.003901956547665</v>
      </c>
      <c r="AU28" s="93">
        <f t="shared" si="16"/>
        <v>45.25631531309142</v>
      </c>
      <c r="AV28" s="208">
        <f t="shared" si="17"/>
        <v>4.747586643456243</v>
      </c>
      <c r="AW28" s="223"/>
      <c r="AX28" s="223"/>
      <c r="AY28" s="220"/>
    </row>
    <row r="29" spans="1:51" ht="19.5" customHeight="1">
      <c r="A29" s="6"/>
      <c r="B29" s="11" t="s">
        <v>70</v>
      </c>
      <c r="C29" s="18">
        <v>22456</v>
      </c>
      <c r="D29" s="13">
        <v>22251</v>
      </c>
      <c r="E29" s="14">
        <v>23009</v>
      </c>
      <c r="F29" s="14">
        <v>22126</v>
      </c>
      <c r="G29" s="15">
        <v>110</v>
      </c>
      <c r="H29" s="16">
        <v>107</v>
      </c>
      <c r="I29" s="17">
        <f t="shared" si="1"/>
        <v>-3</v>
      </c>
      <c r="J29" s="16">
        <v>98</v>
      </c>
      <c r="K29" s="16">
        <v>96</v>
      </c>
      <c r="L29" s="16"/>
      <c r="M29" s="17">
        <f t="shared" si="2"/>
        <v>-2</v>
      </c>
      <c r="N29" s="16">
        <v>12</v>
      </c>
      <c r="O29" s="16">
        <v>11</v>
      </c>
      <c r="P29" s="16">
        <v>11</v>
      </c>
      <c r="Q29" s="17">
        <f t="shared" si="3"/>
        <v>-1</v>
      </c>
      <c r="R29" s="16">
        <v>37290</v>
      </c>
      <c r="S29" s="18">
        <f t="shared" si="4"/>
        <v>35524</v>
      </c>
      <c r="T29" s="18">
        <v>31714</v>
      </c>
      <c r="U29" s="18">
        <f t="shared" si="5"/>
        <v>29841.600000000002</v>
      </c>
      <c r="V29" s="85"/>
      <c r="W29" s="18">
        <v>5576</v>
      </c>
      <c r="X29" s="18">
        <f t="shared" si="6"/>
        <v>5682.399999999998</v>
      </c>
      <c r="Y29" s="79">
        <v>5528</v>
      </c>
      <c r="Z29" s="18">
        <v>3905</v>
      </c>
      <c r="AA29" s="18">
        <v>3173</v>
      </c>
      <c r="AB29" s="18">
        <f t="shared" si="7"/>
        <v>2985.50917892045</v>
      </c>
      <c r="AC29" s="18">
        <v>2903</v>
      </c>
      <c r="AD29" s="80">
        <f t="shared" si="19"/>
        <v>2725.50917892045</v>
      </c>
      <c r="AE29" s="18"/>
      <c r="AF29" s="18">
        <v>270</v>
      </c>
      <c r="AG29" s="18">
        <v>260</v>
      </c>
      <c r="AH29" s="18">
        <v>130</v>
      </c>
      <c r="AI29" s="18">
        <f t="shared" si="8"/>
        <v>130.16666666666666</v>
      </c>
      <c r="AJ29" s="19">
        <v>11.4</v>
      </c>
      <c r="AK29" s="19">
        <v>10.949</v>
      </c>
      <c r="AL29" s="18">
        <v>332</v>
      </c>
      <c r="AM29" s="18">
        <v>310.85</v>
      </c>
      <c r="AN29" s="92">
        <f t="shared" si="9"/>
        <v>0.12902372207649196</v>
      </c>
      <c r="AO29" s="92">
        <f t="shared" si="10"/>
        <v>0.12318128802858401</v>
      </c>
      <c r="AP29" s="92">
        <f t="shared" si="11"/>
        <v>0.005842434047907959</v>
      </c>
      <c r="AQ29" s="92">
        <f t="shared" si="12"/>
        <v>1.59715019506216</v>
      </c>
      <c r="AR29" s="92">
        <f t="shared" si="13"/>
        <v>1.3487119226249662</v>
      </c>
      <c r="AS29" s="92">
        <f t="shared" si="14"/>
        <v>0.24843827243719382</v>
      </c>
      <c r="AT29" s="93">
        <f t="shared" si="15"/>
        <v>48.3314675153635</v>
      </c>
      <c r="AU29" s="93">
        <f t="shared" si="16"/>
        <v>43.387869474826</v>
      </c>
      <c r="AV29" s="208">
        <f t="shared" si="17"/>
        <v>4.943598040537504</v>
      </c>
      <c r="AW29" s="223"/>
      <c r="AX29" s="223"/>
      <c r="AY29" s="220"/>
    </row>
    <row r="30" spans="1:51" ht="19.5" customHeight="1">
      <c r="A30" s="6"/>
      <c r="B30" s="11" t="s">
        <v>71</v>
      </c>
      <c r="C30" s="12">
        <v>12677</v>
      </c>
      <c r="D30" s="13">
        <v>12238</v>
      </c>
      <c r="E30" s="14">
        <v>12995</v>
      </c>
      <c r="F30" s="14">
        <v>12501</v>
      </c>
      <c r="G30" s="15">
        <v>65</v>
      </c>
      <c r="H30" s="16">
        <v>63</v>
      </c>
      <c r="I30" s="17">
        <f t="shared" si="1"/>
        <v>-2</v>
      </c>
      <c r="J30" s="16">
        <v>54</v>
      </c>
      <c r="K30" s="16">
        <v>53</v>
      </c>
      <c r="L30" s="16"/>
      <c r="M30" s="17">
        <f t="shared" si="2"/>
        <v>-1</v>
      </c>
      <c r="N30" s="16">
        <v>11</v>
      </c>
      <c r="O30" s="16">
        <v>10</v>
      </c>
      <c r="P30" s="16">
        <v>10</v>
      </c>
      <c r="Q30" s="17">
        <f t="shared" si="3"/>
        <v>-1</v>
      </c>
      <c r="R30" s="16">
        <v>22440</v>
      </c>
      <c r="S30" s="18">
        <f t="shared" si="4"/>
        <v>20916</v>
      </c>
      <c r="T30" s="18">
        <v>17898</v>
      </c>
      <c r="U30" s="18">
        <f t="shared" si="5"/>
        <v>16475.050000000003</v>
      </c>
      <c r="V30" s="85"/>
      <c r="W30" s="18">
        <v>4542</v>
      </c>
      <c r="X30" s="18">
        <f t="shared" si="6"/>
        <v>4440.949999999997</v>
      </c>
      <c r="Y30" s="79">
        <v>4494</v>
      </c>
      <c r="Z30" s="18">
        <v>3550</v>
      </c>
      <c r="AA30" s="18">
        <v>1732</v>
      </c>
      <c r="AB30" s="18">
        <f t="shared" si="7"/>
        <v>1604.2366864995383</v>
      </c>
      <c r="AC30" s="18">
        <v>1541</v>
      </c>
      <c r="AD30" s="80">
        <f t="shared" si="19"/>
        <v>1418.2366864995383</v>
      </c>
      <c r="AE30" s="18"/>
      <c r="AF30" s="18">
        <v>191</v>
      </c>
      <c r="AG30" s="18">
        <v>186</v>
      </c>
      <c r="AH30" s="18">
        <v>68</v>
      </c>
      <c r="AI30" s="18">
        <f t="shared" si="8"/>
        <v>118.33333333333333</v>
      </c>
      <c r="AJ30" s="19">
        <v>12.4</v>
      </c>
      <c r="AK30" s="19">
        <v>11.616573</v>
      </c>
      <c r="AL30" s="18">
        <v>332</v>
      </c>
      <c r="AM30" s="18">
        <v>310.85</v>
      </c>
      <c r="AN30" s="92">
        <f t="shared" si="9"/>
        <v>0.1190063224056725</v>
      </c>
      <c r="AO30" s="92">
        <f t="shared" si="10"/>
        <v>0.11344985893124857</v>
      </c>
      <c r="AP30" s="92">
        <f t="shared" si="11"/>
        <v>0.005556463474423926</v>
      </c>
      <c r="AQ30" s="92">
        <f t="shared" si="12"/>
        <v>1.68511543361545</v>
      </c>
      <c r="AR30" s="92">
        <f t="shared" si="13"/>
        <v>1.317898568114551</v>
      </c>
      <c r="AS30" s="92">
        <f t="shared" si="14"/>
        <v>0.3672168655008988</v>
      </c>
      <c r="AT30" s="93">
        <f t="shared" si="15"/>
        <v>50.5678780866676</v>
      </c>
      <c r="AU30" s="93">
        <f t="shared" si="16"/>
        <v>42.396608271338295</v>
      </c>
      <c r="AV30" s="208">
        <f t="shared" si="17"/>
        <v>8.171269815329302</v>
      </c>
      <c r="AW30" s="223"/>
      <c r="AX30" s="223"/>
      <c r="AY30" s="220"/>
    </row>
    <row r="31" spans="1:51" ht="19.5" customHeight="1">
      <c r="A31" s="6"/>
      <c r="B31" s="11" t="s">
        <v>72</v>
      </c>
      <c r="C31" s="12">
        <v>17343</v>
      </c>
      <c r="D31" s="13">
        <v>17149</v>
      </c>
      <c r="E31" s="14">
        <v>17328</v>
      </c>
      <c r="F31" s="14">
        <v>16735</v>
      </c>
      <c r="G31" s="15">
        <v>88</v>
      </c>
      <c r="H31" s="16">
        <v>87</v>
      </c>
      <c r="I31" s="17">
        <f t="shared" si="1"/>
        <v>-1</v>
      </c>
      <c r="J31" s="16">
        <v>82</v>
      </c>
      <c r="K31" s="16">
        <v>81</v>
      </c>
      <c r="L31" s="16"/>
      <c r="M31" s="17">
        <f t="shared" si="2"/>
        <v>-1</v>
      </c>
      <c r="N31" s="16">
        <v>6</v>
      </c>
      <c r="O31" s="16">
        <v>6</v>
      </c>
      <c r="P31" s="16">
        <v>6</v>
      </c>
      <c r="Q31" s="17">
        <f t="shared" si="3"/>
        <v>0</v>
      </c>
      <c r="R31" s="16">
        <v>30360</v>
      </c>
      <c r="S31" s="18">
        <f t="shared" si="4"/>
        <v>28884</v>
      </c>
      <c r="T31" s="18">
        <v>27004</v>
      </c>
      <c r="U31" s="18">
        <f t="shared" si="5"/>
        <v>25178.850000000002</v>
      </c>
      <c r="V31" s="85"/>
      <c r="W31" s="18">
        <v>3356</v>
      </c>
      <c r="X31" s="18">
        <f t="shared" si="6"/>
        <v>3705.149999999998</v>
      </c>
      <c r="Y31" s="79">
        <v>3292</v>
      </c>
      <c r="Z31" s="18">
        <v>2130</v>
      </c>
      <c r="AA31" s="18">
        <v>2458</v>
      </c>
      <c r="AB31" s="18">
        <f t="shared" si="7"/>
        <v>2277.193070549837</v>
      </c>
      <c r="AC31" s="18">
        <v>2279</v>
      </c>
      <c r="AD31" s="80">
        <f t="shared" si="19"/>
        <v>2107.193070549837</v>
      </c>
      <c r="AE31" s="18"/>
      <c r="AF31" s="18">
        <v>179</v>
      </c>
      <c r="AG31" s="18">
        <v>170</v>
      </c>
      <c r="AH31" s="18">
        <v>99</v>
      </c>
      <c r="AI31" s="18">
        <f t="shared" si="8"/>
        <v>71</v>
      </c>
      <c r="AJ31" s="19">
        <v>11.6</v>
      </c>
      <c r="AK31" s="19">
        <v>11.949</v>
      </c>
      <c r="AL31" s="18">
        <v>332</v>
      </c>
      <c r="AM31" s="18">
        <v>310.85</v>
      </c>
      <c r="AN31" s="92">
        <f t="shared" si="9"/>
        <v>0.1316882627406158</v>
      </c>
      <c r="AO31" s="92">
        <f t="shared" si="10"/>
        <v>0.12591533137435537</v>
      </c>
      <c r="AP31" s="92">
        <f t="shared" si="11"/>
        <v>0.005772931366260423</v>
      </c>
      <c r="AQ31" s="92">
        <f t="shared" si="12"/>
        <v>1.696526840629842</v>
      </c>
      <c r="AR31" s="92">
        <f t="shared" si="13"/>
        <v>1.5045622945921722</v>
      </c>
      <c r="AS31" s="92">
        <f t="shared" si="14"/>
        <v>0.19196454603766983</v>
      </c>
      <c r="AT31" s="93">
        <f t="shared" si="15"/>
        <v>51.9002999126986</v>
      </c>
      <c r="AU31" s="93">
        <f t="shared" si="16"/>
        <v>48.401553630116524</v>
      </c>
      <c r="AV31" s="208">
        <f t="shared" si="17"/>
        <v>3.4987462825820748</v>
      </c>
      <c r="AW31" s="223"/>
      <c r="AX31" s="223"/>
      <c r="AY31" s="220"/>
    </row>
    <row r="32" spans="1:51" ht="19.5" customHeight="1">
      <c r="A32" s="6"/>
      <c r="B32" s="11" t="s">
        <v>73</v>
      </c>
      <c r="C32" s="12">
        <v>17692</v>
      </c>
      <c r="D32" s="13">
        <v>17411</v>
      </c>
      <c r="E32" s="14">
        <v>16797</v>
      </c>
      <c r="F32" s="14">
        <v>16337</v>
      </c>
      <c r="G32" s="15">
        <v>88</v>
      </c>
      <c r="H32" s="16">
        <v>84</v>
      </c>
      <c r="I32" s="17">
        <f t="shared" si="1"/>
        <v>-4</v>
      </c>
      <c r="J32" s="16">
        <v>77</v>
      </c>
      <c r="K32" s="16">
        <v>74</v>
      </c>
      <c r="L32" s="16"/>
      <c r="M32" s="17">
        <f t="shared" si="2"/>
        <v>-3</v>
      </c>
      <c r="N32" s="16">
        <v>11</v>
      </c>
      <c r="O32" s="16">
        <v>10</v>
      </c>
      <c r="P32" s="16">
        <v>10</v>
      </c>
      <c r="Q32" s="17">
        <f t="shared" si="3"/>
        <v>-1</v>
      </c>
      <c r="R32" s="16">
        <v>30690</v>
      </c>
      <c r="S32" s="18">
        <f t="shared" si="4"/>
        <v>27888</v>
      </c>
      <c r="T32" s="18">
        <v>25748</v>
      </c>
      <c r="U32" s="18">
        <f t="shared" si="5"/>
        <v>23002.9</v>
      </c>
      <c r="V32" s="85"/>
      <c r="W32" s="18">
        <v>4942</v>
      </c>
      <c r="X32" s="18">
        <f t="shared" si="6"/>
        <v>4885.0999999999985</v>
      </c>
      <c r="Y32" s="79">
        <v>4862</v>
      </c>
      <c r="Z32" s="18">
        <v>3550</v>
      </c>
      <c r="AA32" s="18">
        <v>2365</v>
      </c>
      <c r="AB32" s="18">
        <f t="shared" si="7"/>
        <v>2126.1127894431074</v>
      </c>
      <c r="AC32" s="18">
        <v>2140</v>
      </c>
      <c r="AD32" s="80">
        <f t="shared" si="19"/>
        <v>1909.1127894431074</v>
      </c>
      <c r="AE32" s="18"/>
      <c r="AF32" s="18">
        <v>225</v>
      </c>
      <c r="AG32" s="18">
        <v>217</v>
      </c>
      <c r="AH32" s="18">
        <v>99</v>
      </c>
      <c r="AI32" s="18">
        <f t="shared" si="8"/>
        <v>118.33333333333333</v>
      </c>
      <c r="AJ32" s="19">
        <v>11.8</v>
      </c>
      <c r="AK32" s="19">
        <v>12.049</v>
      </c>
      <c r="AL32" s="18">
        <v>332</v>
      </c>
      <c r="AM32" s="18">
        <v>310.85</v>
      </c>
      <c r="AN32" s="92">
        <f t="shared" si="9"/>
        <v>0.12254428355432259</v>
      </c>
      <c r="AO32" s="92">
        <f t="shared" si="10"/>
        <v>0.11685822301788011</v>
      </c>
      <c r="AP32" s="92">
        <f t="shared" si="11"/>
        <v>0.005686060536442479</v>
      </c>
      <c r="AQ32" s="92">
        <f t="shared" si="12"/>
        <v>1.687273479932168</v>
      </c>
      <c r="AR32" s="92">
        <f t="shared" si="13"/>
        <v>1.4080247291424375</v>
      </c>
      <c r="AS32" s="92">
        <f t="shared" si="14"/>
        <v>0.2792487507897306</v>
      </c>
      <c r="AT32" s="93">
        <f t="shared" si="15"/>
        <v>51.03944946087309</v>
      </c>
      <c r="AU32" s="93">
        <f t="shared" si="16"/>
        <v>45.29595396951705</v>
      </c>
      <c r="AV32" s="208">
        <f t="shared" si="17"/>
        <v>5.74349549135604</v>
      </c>
      <c r="AW32" s="223"/>
      <c r="AX32" s="223"/>
      <c r="AY32" s="220"/>
    </row>
    <row r="33" spans="1:51" ht="19.5" customHeight="1">
      <c r="A33" s="6"/>
      <c r="B33" s="11" t="s">
        <v>74</v>
      </c>
      <c r="C33" s="18">
        <v>17911</v>
      </c>
      <c r="D33" s="13">
        <v>17766</v>
      </c>
      <c r="E33" s="14">
        <v>16992</v>
      </c>
      <c r="F33" s="14">
        <v>16480</v>
      </c>
      <c r="G33" s="15">
        <v>85</v>
      </c>
      <c r="H33" s="16">
        <v>82</v>
      </c>
      <c r="I33" s="17">
        <f t="shared" si="1"/>
        <v>-3</v>
      </c>
      <c r="J33" s="16">
        <v>79</v>
      </c>
      <c r="K33" s="16">
        <v>76</v>
      </c>
      <c r="L33" s="16"/>
      <c r="M33" s="17">
        <f t="shared" si="2"/>
        <v>-3</v>
      </c>
      <c r="N33" s="16">
        <v>6</v>
      </c>
      <c r="O33" s="16">
        <v>6</v>
      </c>
      <c r="P33" s="16">
        <v>6</v>
      </c>
      <c r="Q33" s="17">
        <f t="shared" si="3"/>
        <v>0</v>
      </c>
      <c r="R33" s="16">
        <v>29040</v>
      </c>
      <c r="S33" s="18">
        <f t="shared" si="4"/>
        <v>27224</v>
      </c>
      <c r="T33" s="18">
        <v>25748</v>
      </c>
      <c r="U33" s="18">
        <f t="shared" si="5"/>
        <v>23624.600000000002</v>
      </c>
      <c r="V33" s="85"/>
      <c r="W33" s="18">
        <v>3292</v>
      </c>
      <c r="X33" s="18">
        <f t="shared" si="6"/>
        <v>3599.399999999998</v>
      </c>
      <c r="Y33" s="79">
        <v>3260</v>
      </c>
      <c r="Z33" s="18">
        <v>2130</v>
      </c>
      <c r="AA33" s="18">
        <v>2370</v>
      </c>
      <c r="AB33" s="18">
        <f t="shared" si="7"/>
        <v>2159.805384420626</v>
      </c>
      <c r="AC33" s="18">
        <v>2195</v>
      </c>
      <c r="AD33" s="80">
        <f t="shared" si="19"/>
        <v>1993.8053844206263</v>
      </c>
      <c r="AE33" s="18"/>
      <c r="AF33" s="18">
        <v>175</v>
      </c>
      <c r="AG33" s="18">
        <v>166</v>
      </c>
      <c r="AH33" s="18">
        <v>95</v>
      </c>
      <c r="AI33" s="18">
        <f t="shared" si="8"/>
        <v>71</v>
      </c>
      <c r="AJ33" s="19">
        <v>11.7</v>
      </c>
      <c r="AK33" s="19">
        <v>11.849</v>
      </c>
      <c r="AL33" s="18">
        <v>332</v>
      </c>
      <c r="AM33" s="18">
        <v>310.85</v>
      </c>
      <c r="AN33" s="92">
        <f t="shared" si="9"/>
        <v>0.12633062901462555</v>
      </c>
      <c r="AO33" s="92">
        <f t="shared" si="10"/>
        <v>0.12098333643329043</v>
      </c>
      <c r="AP33" s="92">
        <f t="shared" si="11"/>
        <v>0.0053472925813351346</v>
      </c>
      <c r="AQ33" s="92">
        <f t="shared" si="12"/>
        <v>1.6170281198733483</v>
      </c>
      <c r="AR33" s="92">
        <f t="shared" si="13"/>
        <v>1.4335315533980584</v>
      </c>
      <c r="AS33" s="92">
        <f t="shared" si="14"/>
        <v>0.1834965664752899</v>
      </c>
      <c r="AT33" s="93">
        <f t="shared" si="15"/>
        <v>49.493742274159544</v>
      </c>
      <c r="AU33" s="93">
        <f t="shared" si="16"/>
        <v>46.116504854368934</v>
      </c>
      <c r="AV33" s="208">
        <f t="shared" si="17"/>
        <v>3.377237419790611</v>
      </c>
      <c r="AW33" s="223"/>
      <c r="AX33" s="223"/>
      <c r="AY33" s="220"/>
    </row>
    <row r="34" spans="1:51" ht="19.5" customHeight="1">
      <c r="A34" s="6"/>
      <c r="B34" s="11" t="s">
        <v>75</v>
      </c>
      <c r="C34" s="12">
        <v>36968</v>
      </c>
      <c r="D34" s="13">
        <v>37040</v>
      </c>
      <c r="E34" s="14">
        <v>34620</v>
      </c>
      <c r="F34" s="14">
        <v>33776</v>
      </c>
      <c r="G34" s="15">
        <v>137</v>
      </c>
      <c r="H34" s="16">
        <v>135</v>
      </c>
      <c r="I34" s="17">
        <f t="shared" si="1"/>
        <v>-2</v>
      </c>
      <c r="J34" s="16">
        <v>125</v>
      </c>
      <c r="K34" s="16">
        <v>124</v>
      </c>
      <c r="L34" s="16"/>
      <c r="M34" s="17">
        <f t="shared" si="2"/>
        <v>-1</v>
      </c>
      <c r="N34" s="16">
        <v>12</v>
      </c>
      <c r="O34" s="16">
        <v>11</v>
      </c>
      <c r="P34" s="16">
        <v>11</v>
      </c>
      <c r="Q34" s="17">
        <f t="shared" si="3"/>
        <v>-1</v>
      </c>
      <c r="R34" s="16">
        <v>45870</v>
      </c>
      <c r="S34" s="18">
        <f t="shared" si="4"/>
        <v>44820</v>
      </c>
      <c r="T34" s="18">
        <v>39878</v>
      </c>
      <c r="U34" s="18">
        <f t="shared" si="5"/>
        <v>38545.4</v>
      </c>
      <c r="V34" s="85"/>
      <c r="W34" s="18">
        <v>5992</v>
      </c>
      <c r="X34" s="18">
        <f t="shared" si="6"/>
        <v>6274.5999999999985</v>
      </c>
      <c r="Y34" s="79">
        <v>5960</v>
      </c>
      <c r="Z34" s="18">
        <v>3905</v>
      </c>
      <c r="AA34" s="18">
        <v>3882</v>
      </c>
      <c r="AB34" s="18">
        <f t="shared" si="7"/>
        <v>3624.3408740049504</v>
      </c>
      <c r="AC34" s="18">
        <v>3568</v>
      </c>
      <c r="AD34" s="80">
        <f t="shared" si="19"/>
        <v>3324.3408740049504</v>
      </c>
      <c r="AE34" s="18"/>
      <c r="AF34" s="18">
        <v>314</v>
      </c>
      <c r="AG34" s="18">
        <v>300</v>
      </c>
      <c r="AH34" s="18">
        <v>170</v>
      </c>
      <c r="AI34" s="18">
        <f t="shared" si="8"/>
        <v>130.16666666666666</v>
      </c>
      <c r="AJ34" s="19">
        <v>11</v>
      </c>
      <c r="AK34" s="19">
        <v>11.5949</v>
      </c>
      <c r="AL34" s="18">
        <v>332</v>
      </c>
      <c r="AM34" s="18">
        <v>310.85</v>
      </c>
      <c r="AN34" s="92">
        <f t="shared" si="9"/>
        <v>0.10301279939749748</v>
      </c>
      <c r="AO34" s="92">
        <f t="shared" si="10"/>
        <v>0.09842316656812383</v>
      </c>
      <c r="AP34" s="92">
        <f t="shared" si="11"/>
        <v>0.00458963282937365</v>
      </c>
      <c r="AQ34" s="92">
        <f t="shared" si="12"/>
        <v>1.3021139014705447</v>
      </c>
      <c r="AR34" s="92">
        <f t="shared" si="13"/>
        <v>1.141206774040739</v>
      </c>
      <c r="AS34" s="92">
        <f t="shared" si="14"/>
        <v>0.16090712742980562</v>
      </c>
      <c r="AT34" s="93">
        <f t="shared" si="15"/>
        <v>39.6822209694565</v>
      </c>
      <c r="AU34" s="93">
        <f t="shared" si="16"/>
        <v>36.71245855045002</v>
      </c>
      <c r="AV34" s="208">
        <f t="shared" si="17"/>
        <v>2.9697624190064795</v>
      </c>
      <c r="AW34" s="223"/>
      <c r="AX34" s="223"/>
      <c r="AY34" s="220"/>
    </row>
    <row r="35" spans="1:51" ht="17.25" customHeight="1">
      <c r="A35" s="6"/>
      <c r="B35" s="11" t="s">
        <v>76</v>
      </c>
      <c r="C35" s="12">
        <v>26071</v>
      </c>
      <c r="D35" s="13">
        <v>25867</v>
      </c>
      <c r="E35" s="14">
        <v>24912</v>
      </c>
      <c r="F35" s="14">
        <v>23785</v>
      </c>
      <c r="G35" s="15">
        <v>128</v>
      </c>
      <c r="H35" s="16">
        <v>123</v>
      </c>
      <c r="I35" s="17">
        <f t="shared" si="1"/>
        <v>-5</v>
      </c>
      <c r="J35" s="16">
        <v>116</v>
      </c>
      <c r="K35" s="16">
        <v>112</v>
      </c>
      <c r="L35" s="16"/>
      <c r="M35" s="17">
        <f t="shared" si="2"/>
        <v>-4</v>
      </c>
      <c r="N35" s="16">
        <v>12</v>
      </c>
      <c r="O35" s="16">
        <v>11</v>
      </c>
      <c r="P35" s="16">
        <v>11</v>
      </c>
      <c r="Q35" s="17">
        <f t="shared" si="3"/>
        <v>-1</v>
      </c>
      <c r="R35" s="16">
        <v>43560</v>
      </c>
      <c r="S35" s="18">
        <f t="shared" si="4"/>
        <v>40836</v>
      </c>
      <c r="T35" s="18">
        <v>37680</v>
      </c>
      <c r="U35" s="18">
        <f t="shared" si="5"/>
        <v>34815.200000000004</v>
      </c>
      <c r="V35" s="85"/>
      <c r="W35" s="18">
        <v>5880</v>
      </c>
      <c r="X35" s="18">
        <f t="shared" si="6"/>
        <v>6020.799999999996</v>
      </c>
      <c r="Y35" s="79">
        <v>5816</v>
      </c>
      <c r="Z35" s="18">
        <v>3905</v>
      </c>
      <c r="AA35" s="18">
        <v>3706</v>
      </c>
      <c r="AB35" s="18">
        <f t="shared" si="7"/>
        <v>3169.2395138830284</v>
      </c>
      <c r="AC35" s="18">
        <v>3404</v>
      </c>
      <c r="AD35" s="80">
        <f t="shared" si="19"/>
        <v>2938.2395138830284</v>
      </c>
      <c r="AE35" s="18"/>
      <c r="AF35" s="18">
        <v>302</v>
      </c>
      <c r="AG35" s="18">
        <v>231</v>
      </c>
      <c r="AH35" s="18">
        <v>101</v>
      </c>
      <c r="AI35" s="18">
        <f t="shared" si="8"/>
        <v>130.16666666666666</v>
      </c>
      <c r="AJ35" s="19">
        <v>10.9</v>
      </c>
      <c r="AK35" s="19">
        <v>11.849</v>
      </c>
      <c r="AL35" s="18">
        <v>332</v>
      </c>
      <c r="AM35" s="18">
        <v>310.85</v>
      </c>
      <c r="AN35" s="92">
        <f t="shared" si="9"/>
        <v>0.12743788773932557</v>
      </c>
      <c r="AO35" s="92">
        <f t="shared" si="10"/>
        <v>0.12353329888093456</v>
      </c>
      <c r="AP35" s="92">
        <f t="shared" si="11"/>
        <v>0.0039045888583910003</v>
      </c>
      <c r="AQ35" s="92">
        <f t="shared" si="12"/>
        <v>1.688588521810511</v>
      </c>
      <c r="AR35" s="92">
        <f t="shared" si="13"/>
        <v>1.4637460584401936</v>
      </c>
      <c r="AS35" s="92">
        <f t="shared" si="14"/>
        <v>0.22484246337031738</v>
      </c>
      <c r="AT35" s="93">
        <f t="shared" si="15"/>
        <v>51.34102367523058</v>
      </c>
      <c r="AU35" s="93">
        <f t="shared" si="16"/>
        <v>47.08850115619088</v>
      </c>
      <c r="AV35" s="208">
        <f t="shared" si="17"/>
        <v>4.252522519039703</v>
      </c>
      <c r="AW35" s="223"/>
      <c r="AX35" s="223"/>
      <c r="AY35" s="220"/>
    </row>
    <row r="36" spans="1:51" ht="19.5" customHeight="1">
      <c r="A36" s="6"/>
      <c r="B36" s="11" t="s">
        <v>77</v>
      </c>
      <c r="C36" s="12">
        <v>42688</v>
      </c>
      <c r="D36" s="13">
        <v>42475</v>
      </c>
      <c r="E36" s="14">
        <v>38823</v>
      </c>
      <c r="F36" s="14">
        <v>37649</v>
      </c>
      <c r="G36" s="15">
        <v>184</v>
      </c>
      <c r="H36" s="16">
        <v>181</v>
      </c>
      <c r="I36" s="17">
        <f t="shared" si="1"/>
        <v>-3</v>
      </c>
      <c r="J36" s="16">
        <v>172</v>
      </c>
      <c r="K36" s="16">
        <v>170</v>
      </c>
      <c r="L36" s="16"/>
      <c r="M36" s="17">
        <f t="shared" si="2"/>
        <v>-2</v>
      </c>
      <c r="N36" s="16">
        <v>12</v>
      </c>
      <c r="O36" s="16">
        <v>11</v>
      </c>
      <c r="P36" s="16">
        <v>11</v>
      </c>
      <c r="Q36" s="17">
        <f t="shared" si="3"/>
        <v>-1</v>
      </c>
      <c r="R36" s="16">
        <v>62040</v>
      </c>
      <c r="S36" s="18">
        <f t="shared" si="4"/>
        <v>60092</v>
      </c>
      <c r="T36" s="18">
        <v>55264</v>
      </c>
      <c r="U36" s="18">
        <f t="shared" si="5"/>
        <v>52844.50000000001</v>
      </c>
      <c r="V36" s="85"/>
      <c r="W36" s="18">
        <v>6776</v>
      </c>
      <c r="X36" s="18">
        <f t="shared" si="6"/>
        <v>7247.499999999993</v>
      </c>
      <c r="Y36" s="79">
        <v>6712</v>
      </c>
      <c r="Z36" s="18">
        <v>3905</v>
      </c>
      <c r="AA36" s="18">
        <v>5437</v>
      </c>
      <c r="AB36" s="18">
        <f t="shared" si="7"/>
        <v>5195.422504338297</v>
      </c>
      <c r="AC36" s="18">
        <v>5048</v>
      </c>
      <c r="AD36" s="80">
        <f t="shared" si="19"/>
        <v>4826.422504338297</v>
      </c>
      <c r="AE36" s="18"/>
      <c r="AF36" s="18">
        <v>389</v>
      </c>
      <c r="AG36" s="18">
        <v>369</v>
      </c>
      <c r="AH36" s="18">
        <v>239</v>
      </c>
      <c r="AI36" s="18">
        <f t="shared" si="8"/>
        <v>130.16666666666666</v>
      </c>
      <c r="AJ36" s="19">
        <v>10.7</v>
      </c>
      <c r="AK36" s="19">
        <v>10.949</v>
      </c>
      <c r="AL36" s="18">
        <v>332</v>
      </c>
      <c r="AM36" s="18">
        <v>310.85</v>
      </c>
      <c r="AN36" s="92">
        <f t="shared" si="9"/>
        <v>0.1338220770217873</v>
      </c>
      <c r="AO36" s="92">
        <f t="shared" si="10"/>
        <v>0.12819523770454186</v>
      </c>
      <c r="AP36" s="92">
        <f t="shared" si="11"/>
        <v>0.005626839317245439</v>
      </c>
      <c r="AQ36" s="92">
        <f t="shared" si="12"/>
        <v>1.5616320237247332</v>
      </c>
      <c r="AR36" s="92">
        <f t="shared" si="13"/>
        <v>1.4036096576270287</v>
      </c>
      <c r="AS36" s="92">
        <f t="shared" si="14"/>
        <v>0.15802236609770454</v>
      </c>
      <c r="AT36" s="93">
        <f t="shared" si="15"/>
        <v>47.74368043248712</v>
      </c>
      <c r="AU36" s="93">
        <f t="shared" si="16"/>
        <v>45.15392175090972</v>
      </c>
      <c r="AV36" s="208">
        <f t="shared" si="17"/>
        <v>2.5897586815773983</v>
      </c>
      <c r="AW36" s="223"/>
      <c r="AX36" s="223"/>
      <c r="AY36" s="220"/>
    </row>
    <row r="37" spans="1:51" ht="19.5" customHeight="1" thickBot="1">
      <c r="A37" s="7"/>
      <c r="B37" s="20" t="s">
        <v>36</v>
      </c>
      <c r="C37" s="21">
        <v>18895</v>
      </c>
      <c r="D37" s="22">
        <v>18591</v>
      </c>
      <c r="E37" s="14">
        <v>19246</v>
      </c>
      <c r="F37" s="14">
        <v>18802</v>
      </c>
      <c r="G37" s="23">
        <v>108</v>
      </c>
      <c r="H37" s="24">
        <v>105</v>
      </c>
      <c r="I37" s="17">
        <f t="shared" si="1"/>
        <v>-3</v>
      </c>
      <c r="J37" s="24">
        <v>96</v>
      </c>
      <c r="K37" s="24">
        <v>94</v>
      </c>
      <c r="L37" s="24"/>
      <c r="M37" s="17">
        <f t="shared" si="2"/>
        <v>-2</v>
      </c>
      <c r="N37" s="24">
        <v>12</v>
      </c>
      <c r="O37" s="24">
        <v>11</v>
      </c>
      <c r="P37" s="24">
        <v>11</v>
      </c>
      <c r="Q37" s="17">
        <f t="shared" si="3"/>
        <v>-1</v>
      </c>
      <c r="R37" s="24">
        <v>37620</v>
      </c>
      <c r="S37" s="18">
        <f t="shared" si="4"/>
        <v>34860</v>
      </c>
      <c r="T37" s="18">
        <v>32028</v>
      </c>
      <c r="U37" s="18">
        <f t="shared" si="5"/>
        <v>29219.9</v>
      </c>
      <c r="V37" s="87"/>
      <c r="W37" s="34">
        <v>5592</v>
      </c>
      <c r="X37" s="34">
        <f t="shared" si="6"/>
        <v>5640.0999999999985</v>
      </c>
      <c r="Y37" s="79">
        <v>5496</v>
      </c>
      <c r="Z37" s="18">
        <v>3905</v>
      </c>
      <c r="AA37" s="34">
        <v>2830</v>
      </c>
      <c r="AB37" s="18">
        <f t="shared" si="7"/>
        <v>2718.0274841437636</v>
      </c>
      <c r="AC37" s="34">
        <v>2576</v>
      </c>
      <c r="AD37" s="80">
        <f t="shared" si="19"/>
        <v>2471.0274841437636</v>
      </c>
      <c r="AE37" s="34"/>
      <c r="AF37" s="34">
        <v>254</v>
      </c>
      <c r="AG37" s="18">
        <v>247</v>
      </c>
      <c r="AH37" s="18">
        <v>117</v>
      </c>
      <c r="AI37" s="18">
        <f t="shared" si="8"/>
        <v>130.16666666666666</v>
      </c>
      <c r="AJ37" s="88">
        <v>12.6</v>
      </c>
      <c r="AK37" s="88">
        <v>11.825</v>
      </c>
      <c r="AL37" s="34">
        <v>332</v>
      </c>
      <c r="AM37" s="18">
        <v>310.85</v>
      </c>
      <c r="AN37" s="94">
        <f t="shared" si="9"/>
        <v>0.13771701865444244</v>
      </c>
      <c r="AO37" s="94">
        <f t="shared" si="10"/>
        <v>0.13142365089584956</v>
      </c>
      <c r="AP37" s="94">
        <f t="shared" si="11"/>
        <v>0.006293367758592868</v>
      </c>
      <c r="AQ37" s="94">
        <f t="shared" si="12"/>
        <v>1.8497115880932191</v>
      </c>
      <c r="AR37" s="94">
        <f t="shared" si="13"/>
        <v>1.554084671843421</v>
      </c>
      <c r="AS37" s="94">
        <f t="shared" si="14"/>
        <v>0.2956269162497983</v>
      </c>
      <c r="AT37" s="95">
        <f t="shared" si="15"/>
        <v>55.91152289930829</v>
      </c>
      <c r="AU37" s="95">
        <f t="shared" si="16"/>
        <v>49.99468141687055</v>
      </c>
      <c r="AV37" s="209">
        <f t="shared" si="17"/>
        <v>5.916841482437738</v>
      </c>
      <c r="AW37" s="223"/>
      <c r="AX37" s="223"/>
      <c r="AY37" s="220"/>
    </row>
    <row r="38" spans="2:51" ht="17.25" customHeight="1" thickBot="1">
      <c r="B38" s="25" t="s">
        <v>10</v>
      </c>
      <c r="C38" s="27">
        <f>C9+C10+C11+C12+C13+C14+C15+C23+C24+C25+C26+C27+C28+C29+C30+C31+C32+C33+C34+C35+C36+C37</f>
        <v>502903</v>
      </c>
      <c r="D38" s="27">
        <f>D9+D10+D11+D12+D13+D14+D15+D23+D24+D25+D26+D27+D28+D29+D30+D31+D32+D33+D34+D35+D36+D37</f>
        <v>496560</v>
      </c>
      <c r="E38" s="27">
        <f aca="true" t="shared" si="20" ref="E38:AH38">E9+E10+E11+E12+E13+E14+E15+E23+E24+E25+E26+E27+E28+E29+E30+E31+E32+E33+E34+E35+E36+E37</f>
        <v>503921</v>
      </c>
      <c r="F38" s="27">
        <f t="shared" si="20"/>
        <v>490522</v>
      </c>
      <c r="G38" s="27">
        <f t="shared" si="20"/>
        <v>2432</v>
      </c>
      <c r="H38" s="27">
        <f t="shared" si="20"/>
        <v>2368</v>
      </c>
      <c r="I38" s="27">
        <f t="shared" si="20"/>
        <v>-64</v>
      </c>
      <c r="J38" s="27">
        <f t="shared" si="20"/>
        <v>2209</v>
      </c>
      <c r="K38" s="27">
        <f t="shared" si="20"/>
        <v>2161</v>
      </c>
      <c r="L38" s="27">
        <f t="shared" si="20"/>
        <v>0</v>
      </c>
      <c r="M38" s="27">
        <f t="shared" si="20"/>
        <v>-48</v>
      </c>
      <c r="N38" s="27">
        <f t="shared" si="20"/>
        <v>223</v>
      </c>
      <c r="O38" s="27">
        <f t="shared" si="20"/>
        <v>207</v>
      </c>
      <c r="P38" s="27">
        <f t="shared" si="20"/>
        <v>207</v>
      </c>
      <c r="Q38" s="27">
        <f t="shared" si="20"/>
        <v>-16</v>
      </c>
      <c r="R38" s="27">
        <f t="shared" si="20"/>
        <v>829950</v>
      </c>
      <c r="S38" s="27">
        <f t="shared" si="20"/>
        <v>786176</v>
      </c>
      <c r="T38" s="27">
        <f t="shared" si="20"/>
        <v>719688</v>
      </c>
      <c r="U38" s="27">
        <f t="shared" si="20"/>
        <v>671746.85</v>
      </c>
      <c r="V38" s="27">
        <f t="shared" si="20"/>
        <v>0</v>
      </c>
      <c r="W38" s="27">
        <f t="shared" si="20"/>
        <v>110262</v>
      </c>
      <c r="X38" s="101">
        <f t="shared" si="6"/>
        <v>114429.15000000002</v>
      </c>
      <c r="Y38" s="27">
        <v>108934</v>
      </c>
      <c r="Z38" s="27">
        <f t="shared" si="20"/>
        <v>73485</v>
      </c>
      <c r="AA38" s="27">
        <f t="shared" si="20"/>
        <v>70490</v>
      </c>
      <c r="AB38" s="173">
        <f t="shared" si="7"/>
        <v>65250.646796276524</v>
      </c>
      <c r="AC38" s="27">
        <f t="shared" si="20"/>
        <v>64852</v>
      </c>
      <c r="AD38" s="27">
        <f t="shared" si="20"/>
        <v>59901.646796276524</v>
      </c>
      <c r="AE38" s="26">
        <f t="shared" si="20"/>
        <v>0</v>
      </c>
      <c r="AF38" s="27">
        <f t="shared" si="20"/>
        <v>5638</v>
      </c>
      <c r="AG38" s="27">
        <f t="shared" si="20"/>
        <v>5349</v>
      </c>
      <c r="AH38" s="27">
        <f t="shared" si="20"/>
        <v>2901</v>
      </c>
      <c r="AI38" s="173">
        <f t="shared" si="8"/>
        <v>2449.5</v>
      </c>
      <c r="AJ38" s="89">
        <v>11.1</v>
      </c>
      <c r="AK38" s="26">
        <v>11.1</v>
      </c>
      <c r="AL38" s="104">
        <v>332</v>
      </c>
      <c r="AM38" s="18">
        <v>310.85</v>
      </c>
      <c r="AN38" s="106">
        <f t="shared" si="9"/>
        <v>0.12796035983526258</v>
      </c>
      <c r="AO38" s="106">
        <f t="shared" si="10"/>
        <v>0.12211816553850087</v>
      </c>
      <c r="AP38" s="106">
        <f t="shared" si="11"/>
        <v>0.0058421942967617204</v>
      </c>
      <c r="AQ38" s="106">
        <f t="shared" si="12"/>
        <v>1.5888303679883733</v>
      </c>
      <c r="AR38" s="106">
        <f t="shared" si="13"/>
        <v>1.3694530520547499</v>
      </c>
      <c r="AS38" s="106">
        <f t="shared" si="14"/>
        <v>0.21937731593362333</v>
      </c>
      <c r="AT38" s="107">
        <f t="shared" si="15"/>
        <v>48.22378916135916</v>
      </c>
      <c r="AU38" s="107">
        <f t="shared" si="16"/>
        <v>44.05510863936786</v>
      </c>
      <c r="AV38" s="212">
        <f t="shared" si="17"/>
        <v>4.1686805219913</v>
      </c>
      <c r="AW38" s="223"/>
      <c r="AX38" s="223"/>
      <c r="AY38" s="221"/>
    </row>
    <row r="39" spans="1:51" ht="19.5" customHeight="1">
      <c r="A39" s="6"/>
      <c r="B39" s="28" t="s">
        <v>4</v>
      </c>
      <c r="C39" s="17">
        <v>642263</v>
      </c>
      <c r="D39" s="29">
        <v>644383</v>
      </c>
      <c r="E39" s="30">
        <v>634282</v>
      </c>
      <c r="F39" s="30">
        <v>642634</v>
      </c>
      <c r="G39" s="31">
        <v>654</v>
      </c>
      <c r="H39" s="17">
        <v>654</v>
      </c>
      <c r="I39" s="17">
        <f t="shared" si="1"/>
        <v>0</v>
      </c>
      <c r="J39" s="17">
        <v>632</v>
      </c>
      <c r="K39" s="17">
        <v>632</v>
      </c>
      <c r="L39" s="17">
        <v>20</v>
      </c>
      <c r="M39" s="17">
        <f t="shared" si="2"/>
        <v>0</v>
      </c>
      <c r="N39" s="17">
        <v>22</v>
      </c>
      <c r="O39" s="17">
        <v>22</v>
      </c>
      <c r="P39" s="17">
        <v>10</v>
      </c>
      <c r="Q39" s="17">
        <f t="shared" si="3"/>
        <v>0</v>
      </c>
      <c r="R39" s="18">
        <v>215820</v>
      </c>
      <c r="S39" s="18">
        <f t="shared" si="4"/>
        <v>217128</v>
      </c>
      <c r="T39" s="18">
        <v>198448</v>
      </c>
      <c r="U39" s="18">
        <f t="shared" si="5"/>
        <v>196457.2</v>
      </c>
      <c r="V39" s="18">
        <v>6280</v>
      </c>
      <c r="W39" s="18">
        <v>17372</v>
      </c>
      <c r="X39" s="42">
        <f t="shared" si="6"/>
        <v>20670.79999999999</v>
      </c>
      <c r="Y39" s="79">
        <v>15142</v>
      </c>
      <c r="Z39" s="18">
        <v>3550</v>
      </c>
      <c r="AA39" s="18">
        <v>20693</v>
      </c>
      <c r="AB39" s="18">
        <f t="shared" si="7"/>
        <v>20199.514563106797</v>
      </c>
      <c r="AC39" s="18">
        <v>19422</v>
      </c>
      <c r="AD39" s="80">
        <f t="shared" si="19"/>
        <v>19073.514563106797</v>
      </c>
      <c r="AE39" s="18">
        <v>448</v>
      </c>
      <c r="AF39" s="18">
        <v>1271</v>
      </c>
      <c r="AG39" s="18">
        <v>1126</v>
      </c>
      <c r="AH39" s="18">
        <v>1008</v>
      </c>
      <c r="AI39" s="18">
        <f t="shared" si="8"/>
        <v>118.33333333333333</v>
      </c>
      <c r="AJ39" s="19">
        <v>11.5</v>
      </c>
      <c r="AK39" s="19">
        <v>10.3</v>
      </c>
      <c r="AL39" s="42">
        <v>332</v>
      </c>
      <c r="AM39" s="18">
        <v>310.85</v>
      </c>
      <c r="AN39" s="96">
        <f t="shared" si="9"/>
        <v>0.031244500952342814</v>
      </c>
      <c r="AO39" s="96">
        <f t="shared" si="10"/>
        <v>0.02968021387462661</v>
      </c>
      <c r="AP39" s="96">
        <f t="shared" si="11"/>
        <v>0.001564287077716203</v>
      </c>
      <c r="AQ39" s="96">
        <f t="shared" si="12"/>
        <v>0.3292046502606171</v>
      </c>
      <c r="AR39" s="96">
        <f t="shared" si="13"/>
        <v>0.3057062029086541</v>
      </c>
      <c r="AS39" s="96">
        <f t="shared" si="14"/>
        <v>0.02349844735196304</v>
      </c>
      <c r="AT39" s="97">
        <f t="shared" si="15"/>
        <v>10.175936646136078</v>
      </c>
      <c r="AU39" s="97">
        <f t="shared" si="16"/>
        <v>9.834524783936113</v>
      </c>
      <c r="AV39" s="211">
        <f t="shared" si="17"/>
        <v>0.34141186219996494</v>
      </c>
      <c r="AW39" s="223"/>
      <c r="AX39" s="223"/>
      <c r="AY39" s="220"/>
    </row>
    <row r="40" spans="1:51" ht="19.5" customHeight="1">
      <c r="A40" s="6"/>
      <c r="B40" s="32" t="s">
        <v>5</v>
      </c>
      <c r="C40" s="16">
        <v>642263</v>
      </c>
      <c r="D40" s="13">
        <v>644383</v>
      </c>
      <c r="E40" s="5">
        <v>634282</v>
      </c>
      <c r="F40" s="5">
        <v>642634</v>
      </c>
      <c r="G40" s="15">
        <v>746</v>
      </c>
      <c r="H40" s="16">
        <v>746</v>
      </c>
      <c r="I40" s="17">
        <f t="shared" si="1"/>
        <v>0</v>
      </c>
      <c r="J40" s="16">
        <v>724</v>
      </c>
      <c r="K40" s="16">
        <v>724</v>
      </c>
      <c r="L40" s="16">
        <v>20</v>
      </c>
      <c r="M40" s="17">
        <f t="shared" si="2"/>
        <v>0</v>
      </c>
      <c r="N40" s="16">
        <v>22</v>
      </c>
      <c r="O40" s="16">
        <v>22</v>
      </c>
      <c r="P40" s="16">
        <v>15</v>
      </c>
      <c r="Q40" s="17">
        <f t="shared" si="3"/>
        <v>0</v>
      </c>
      <c r="R40" s="18">
        <v>246180</v>
      </c>
      <c r="S40" s="18">
        <f t="shared" si="4"/>
        <v>247672</v>
      </c>
      <c r="T40" s="18">
        <v>227336</v>
      </c>
      <c r="U40" s="18">
        <f t="shared" si="5"/>
        <v>225055.40000000002</v>
      </c>
      <c r="V40" s="18">
        <v>6280</v>
      </c>
      <c r="W40" s="18">
        <v>18844</v>
      </c>
      <c r="X40" s="18">
        <f t="shared" si="6"/>
        <v>22616.599999999977</v>
      </c>
      <c r="Y40" s="79">
        <v>18334</v>
      </c>
      <c r="Z40" s="18">
        <v>5325</v>
      </c>
      <c r="AA40" s="18">
        <v>22198</v>
      </c>
      <c r="AB40" s="18">
        <f t="shared" si="7"/>
        <v>21507.208183776023</v>
      </c>
      <c r="AC40" s="18">
        <v>20667</v>
      </c>
      <c r="AD40" s="80">
        <f t="shared" si="19"/>
        <v>20195.208183776023</v>
      </c>
      <c r="AE40" s="18">
        <v>448</v>
      </c>
      <c r="AF40" s="18">
        <v>1531</v>
      </c>
      <c r="AG40" s="18">
        <v>1312</v>
      </c>
      <c r="AH40" s="18">
        <v>1134</v>
      </c>
      <c r="AI40" s="18">
        <f t="shared" si="8"/>
        <v>177.5</v>
      </c>
      <c r="AJ40" s="19">
        <v>11.1</v>
      </c>
      <c r="AK40" s="19">
        <v>11.144</v>
      </c>
      <c r="AL40" s="18">
        <v>332</v>
      </c>
      <c r="AM40" s="18">
        <v>310.85</v>
      </c>
      <c r="AN40" s="92">
        <f t="shared" si="9"/>
        <v>0.033185499449787485</v>
      </c>
      <c r="AO40" s="92">
        <f t="shared" si="10"/>
        <v>0.03142567648735676</v>
      </c>
      <c r="AP40" s="92">
        <f t="shared" si="11"/>
        <v>0.0017598229624307283</v>
      </c>
      <c r="AQ40" s="92">
        <f t="shared" si="12"/>
        <v>0.3786597618731681</v>
      </c>
      <c r="AR40" s="92">
        <f t="shared" si="13"/>
        <v>0.35020773877510375</v>
      </c>
      <c r="AS40" s="92">
        <f t="shared" si="14"/>
        <v>0.028452023098064348</v>
      </c>
      <c r="AT40" s="93">
        <f t="shared" si="15"/>
        <v>11.607544684303994</v>
      </c>
      <c r="AU40" s="93">
        <f t="shared" si="16"/>
        <v>11.266132822104028</v>
      </c>
      <c r="AV40" s="208">
        <f t="shared" si="17"/>
        <v>0.34141186219996494</v>
      </c>
      <c r="AW40" s="223"/>
      <c r="AX40" s="223"/>
      <c r="AY40" s="220"/>
    </row>
    <row r="41" spans="1:51" ht="19.5" customHeight="1">
      <c r="A41" s="6"/>
      <c r="B41" s="32" t="s">
        <v>91</v>
      </c>
      <c r="C41" s="16">
        <v>642263</v>
      </c>
      <c r="D41" s="13">
        <v>644383</v>
      </c>
      <c r="E41" s="5">
        <v>634282</v>
      </c>
      <c r="F41" s="5">
        <v>642634</v>
      </c>
      <c r="G41" s="15">
        <v>426</v>
      </c>
      <c r="H41" s="16">
        <v>421</v>
      </c>
      <c r="I41" s="17">
        <f t="shared" si="1"/>
        <v>-5</v>
      </c>
      <c r="J41" s="16">
        <v>381</v>
      </c>
      <c r="K41" s="16">
        <v>396</v>
      </c>
      <c r="L41" s="16">
        <v>20</v>
      </c>
      <c r="M41" s="17">
        <f t="shared" si="2"/>
        <v>15</v>
      </c>
      <c r="N41" s="16">
        <v>45</v>
      </c>
      <c r="O41" s="16">
        <v>25</v>
      </c>
      <c r="P41" s="16"/>
      <c r="Q41" s="17">
        <f t="shared" si="3"/>
        <v>-20</v>
      </c>
      <c r="R41" s="18">
        <v>140580</v>
      </c>
      <c r="S41" s="18">
        <f t="shared" si="4"/>
        <v>138930</v>
      </c>
      <c r="T41" s="18">
        <v>120939</v>
      </c>
      <c r="U41" s="18">
        <f t="shared" si="5"/>
        <v>123076.8</v>
      </c>
      <c r="V41" s="18">
        <v>6280</v>
      </c>
      <c r="W41" s="18">
        <v>19641</v>
      </c>
      <c r="X41" s="18">
        <f t="shared" si="6"/>
        <v>15853.199999999997</v>
      </c>
      <c r="Y41" s="79">
        <v>20946</v>
      </c>
      <c r="Z41" s="18">
        <v>0</v>
      </c>
      <c r="AA41" s="18">
        <v>15755</v>
      </c>
      <c r="AB41" s="18">
        <f t="shared" si="7"/>
        <v>15030.85393258427</v>
      </c>
      <c r="AC41" s="18">
        <v>13901</v>
      </c>
      <c r="AD41" s="80">
        <f t="shared" si="19"/>
        <v>13828.85393258427</v>
      </c>
      <c r="AE41" s="18">
        <v>448</v>
      </c>
      <c r="AF41" s="18">
        <v>1854</v>
      </c>
      <c r="AG41" s="18">
        <v>1202</v>
      </c>
      <c r="AH41" s="18">
        <v>1202</v>
      </c>
      <c r="AI41" s="18">
        <f t="shared" si="8"/>
        <v>0</v>
      </c>
      <c r="AJ41" s="19">
        <v>11.2</v>
      </c>
      <c r="AK41" s="19">
        <v>8.9</v>
      </c>
      <c r="AL41" s="18">
        <v>330</v>
      </c>
      <c r="AM41" s="18">
        <v>310.8</v>
      </c>
      <c r="AN41" s="92">
        <f t="shared" si="9"/>
        <v>0.023384370318050827</v>
      </c>
      <c r="AO41" s="92">
        <f t="shared" si="10"/>
        <v>0.02151902005275829</v>
      </c>
      <c r="AP41" s="92">
        <f t="shared" si="11"/>
        <v>0.0018653502652925355</v>
      </c>
      <c r="AQ41" s="92">
        <f t="shared" si="12"/>
        <v>0.22402479149518725</v>
      </c>
      <c r="AR41" s="92">
        <f t="shared" si="13"/>
        <v>0.19151927846954878</v>
      </c>
      <c r="AS41" s="92">
        <f t="shared" si="14"/>
        <v>0.03250551302563848</v>
      </c>
      <c r="AT41" s="93">
        <f t="shared" si="15"/>
        <v>6.550106972123911</v>
      </c>
      <c r="AU41" s="93">
        <f t="shared" si="16"/>
        <v>6.162138946896678</v>
      </c>
      <c r="AV41" s="208">
        <f t="shared" si="17"/>
        <v>0.3879680252272329</v>
      </c>
      <c r="AW41" s="223"/>
      <c r="AX41" s="223"/>
      <c r="AY41" s="220"/>
    </row>
    <row r="42" spans="1:51" s="205" customFormat="1" ht="19.5" customHeight="1">
      <c r="A42" s="196"/>
      <c r="B42" s="197" t="s">
        <v>6</v>
      </c>
      <c r="C42" s="198">
        <v>642263</v>
      </c>
      <c r="D42" s="199">
        <v>644383</v>
      </c>
      <c r="E42" s="40">
        <v>634282</v>
      </c>
      <c r="F42" s="40">
        <v>642634</v>
      </c>
      <c r="G42" s="200">
        <v>50</v>
      </c>
      <c r="H42" s="198">
        <v>50</v>
      </c>
      <c r="I42" s="201">
        <f t="shared" si="1"/>
        <v>0</v>
      </c>
      <c r="J42" s="198">
        <v>15</v>
      </c>
      <c r="K42" s="198">
        <v>20</v>
      </c>
      <c r="L42" s="198">
        <v>20</v>
      </c>
      <c r="M42" s="201">
        <f t="shared" si="2"/>
        <v>5</v>
      </c>
      <c r="N42" s="198">
        <v>35</v>
      </c>
      <c r="O42" s="198">
        <v>30</v>
      </c>
      <c r="P42" s="198">
        <v>30</v>
      </c>
      <c r="Q42" s="201">
        <f t="shared" si="3"/>
        <v>-5</v>
      </c>
      <c r="R42" s="136">
        <v>16500</v>
      </c>
      <c r="S42" s="136">
        <f t="shared" si="4"/>
        <v>17084</v>
      </c>
      <c r="T42" s="136">
        <v>4710</v>
      </c>
      <c r="U42" s="136">
        <f t="shared" si="5"/>
        <v>6216</v>
      </c>
      <c r="V42" s="136">
        <v>6280</v>
      </c>
      <c r="W42" s="136">
        <v>11790</v>
      </c>
      <c r="X42" s="136">
        <f t="shared" si="6"/>
        <v>10868</v>
      </c>
      <c r="Y42" s="136">
        <v>16500</v>
      </c>
      <c r="Z42" s="136">
        <v>10650</v>
      </c>
      <c r="AA42" s="136">
        <v>875</v>
      </c>
      <c r="AB42" s="136">
        <f t="shared" si="7"/>
        <v>845.0675163507608</v>
      </c>
      <c r="AC42" s="136">
        <v>466</v>
      </c>
      <c r="AD42" s="202">
        <f t="shared" si="19"/>
        <v>479.06751635076085</v>
      </c>
      <c r="AE42" s="136">
        <v>484</v>
      </c>
      <c r="AF42" s="136">
        <v>409</v>
      </c>
      <c r="AG42" s="136">
        <v>366</v>
      </c>
      <c r="AH42" s="136">
        <v>11</v>
      </c>
      <c r="AI42" s="136">
        <f t="shared" si="8"/>
        <v>355</v>
      </c>
      <c r="AJ42" s="203">
        <v>10.5</v>
      </c>
      <c r="AK42" s="203">
        <v>12.9752066</v>
      </c>
      <c r="AL42" s="136">
        <v>341.68</v>
      </c>
      <c r="AM42" s="18">
        <v>310.8</v>
      </c>
      <c r="AN42" s="204">
        <f t="shared" si="9"/>
        <v>0.0007625454922761813</v>
      </c>
      <c r="AO42" s="204">
        <f t="shared" si="10"/>
        <v>0.000745474899166183</v>
      </c>
      <c r="AP42" s="204">
        <f t="shared" si="11"/>
        <v>1.7070593109998246E-05</v>
      </c>
      <c r="AQ42" s="204">
        <f t="shared" si="12"/>
        <v>0.035278580496792764</v>
      </c>
      <c r="AR42" s="204">
        <f t="shared" si="13"/>
        <v>0.009672690831795392</v>
      </c>
      <c r="AS42" s="204">
        <f t="shared" si="14"/>
        <v>0.02560588966499737</v>
      </c>
      <c r="AT42" s="93">
        <f t="shared" si="15"/>
        <v>0.776780769004835</v>
      </c>
      <c r="AU42" s="93">
        <f t="shared" si="16"/>
        <v>0.31121913873215545</v>
      </c>
      <c r="AV42" s="208">
        <f t="shared" si="17"/>
        <v>0.46556163027267944</v>
      </c>
      <c r="AW42" s="223"/>
      <c r="AX42" s="223"/>
      <c r="AY42" s="220"/>
    </row>
    <row r="43" spans="1:51" ht="19.5" customHeight="1">
      <c r="A43" s="6"/>
      <c r="B43" s="32" t="s">
        <v>7</v>
      </c>
      <c r="C43" s="16">
        <v>642263</v>
      </c>
      <c r="D43" s="13">
        <v>644383</v>
      </c>
      <c r="E43" s="5">
        <v>634282</v>
      </c>
      <c r="F43" s="5">
        <v>642634</v>
      </c>
      <c r="G43" s="15">
        <v>95</v>
      </c>
      <c r="H43" s="16">
        <v>95</v>
      </c>
      <c r="I43" s="17">
        <f t="shared" si="1"/>
        <v>0</v>
      </c>
      <c r="J43" s="16">
        <v>70</v>
      </c>
      <c r="K43" s="16">
        <v>70</v>
      </c>
      <c r="L43" s="16"/>
      <c r="M43" s="17">
        <f t="shared" si="2"/>
        <v>0</v>
      </c>
      <c r="N43" s="16">
        <v>25</v>
      </c>
      <c r="O43" s="16">
        <v>25</v>
      </c>
      <c r="P43" s="16">
        <v>25</v>
      </c>
      <c r="Q43" s="17">
        <f t="shared" si="3"/>
        <v>0</v>
      </c>
      <c r="R43" s="18">
        <v>31350</v>
      </c>
      <c r="S43" s="18">
        <f t="shared" si="4"/>
        <v>31540</v>
      </c>
      <c r="T43" s="18">
        <v>21318</v>
      </c>
      <c r="U43" s="18">
        <f t="shared" si="5"/>
        <v>21756</v>
      </c>
      <c r="V43" s="18"/>
      <c r="W43" s="18">
        <v>10032</v>
      </c>
      <c r="X43" s="18">
        <f t="shared" si="6"/>
        <v>9784</v>
      </c>
      <c r="Y43" s="79">
        <v>9370</v>
      </c>
      <c r="Z43" s="18">
        <v>8875</v>
      </c>
      <c r="AA43" s="18">
        <v>1929</v>
      </c>
      <c r="AB43" s="18">
        <f t="shared" si="7"/>
        <v>1908.681697612732</v>
      </c>
      <c r="AC43" s="18">
        <v>1579</v>
      </c>
      <c r="AD43" s="80">
        <f t="shared" si="19"/>
        <v>1559.681697612732</v>
      </c>
      <c r="AE43" s="18"/>
      <c r="AF43" s="18">
        <v>350</v>
      </c>
      <c r="AG43" s="18">
        <v>349</v>
      </c>
      <c r="AH43" s="18">
        <v>53</v>
      </c>
      <c r="AI43" s="18">
        <f t="shared" si="8"/>
        <v>295.8333333333333</v>
      </c>
      <c r="AJ43" s="19">
        <v>15</v>
      </c>
      <c r="AK43" s="19">
        <v>13.949</v>
      </c>
      <c r="AL43" s="18">
        <v>332</v>
      </c>
      <c r="AM43" s="18">
        <v>310.8</v>
      </c>
      <c r="AN43" s="92">
        <f t="shared" si="9"/>
        <v>0.0025092631944848764</v>
      </c>
      <c r="AO43" s="92">
        <f t="shared" si="10"/>
        <v>0.002427013973136703</v>
      </c>
      <c r="AP43" s="92">
        <f t="shared" si="11"/>
        <v>8.224922134817337E-05</v>
      </c>
      <c r="AQ43" s="92">
        <f t="shared" si="12"/>
        <v>0.04839545949680056</v>
      </c>
      <c r="AR43" s="92">
        <f t="shared" si="13"/>
        <v>0.03385441791128387</v>
      </c>
      <c r="AS43" s="92">
        <f t="shared" si="14"/>
        <v>0.014541041585516688</v>
      </c>
      <c r="AT43" s="93">
        <f t="shared" si="15"/>
        <v>1.477235010789777</v>
      </c>
      <c r="AU43" s="93">
        <f t="shared" si="16"/>
        <v>1.089266985562544</v>
      </c>
      <c r="AV43" s="208">
        <f t="shared" si="17"/>
        <v>0.3879680252272329</v>
      </c>
      <c r="AW43" s="223"/>
      <c r="AX43" s="223"/>
      <c r="AY43" s="220"/>
    </row>
    <row r="44" spans="1:51" ht="19.5" customHeight="1" thickBot="1">
      <c r="A44" s="6"/>
      <c r="B44" s="33" t="s">
        <v>88</v>
      </c>
      <c r="C44" s="24">
        <v>642263</v>
      </c>
      <c r="D44" s="22">
        <v>644383</v>
      </c>
      <c r="E44" s="5">
        <v>634282</v>
      </c>
      <c r="F44" s="5">
        <v>642634</v>
      </c>
      <c r="G44" s="23">
        <v>165</v>
      </c>
      <c r="H44" s="24">
        <v>160</v>
      </c>
      <c r="I44" s="17">
        <f t="shared" si="1"/>
        <v>-5</v>
      </c>
      <c r="J44" s="24">
        <v>115</v>
      </c>
      <c r="K44" s="24">
        <v>130</v>
      </c>
      <c r="L44" s="24"/>
      <c r="M44" s="17">
        <f t="shared" si="2"/>
        <v>15</v>
      </c>
      <c r="N44" s="24">
        <v>50</v>
      </c>
      <c r="O44" s="24">
        <v>30</v>
      </c>
      <c r="P44" s="24"/>
      <c r="Q44" s="17">
        <f t="shared" si="3"/>
        <v>-20</v>
      </c>
      <c r="R44" s="34">
        <v>54450</v>
      </c>
      <c r="S44" s="18">
        <f t="shared" si="4"/>
        <v>52800</v>
      </c>
      <c r="T44" s="34">
        <v>36110</v>
      </c>
      <c r="U44" s="18">
        <f t="shared" si="5"/>
        <v>40404</v>
      </c>
      <c r="V44" s="34"/>
      <c r="W44" s="34">
        <v>18340</v>
      </c>
      <c r="X44" s="34">
        <f t="shared" si="6"/>
        <v>12396</v>
      </c>
      <c r="Y44" s="79">
        <v>18500</v>
      </c>
      <c r="Z44" s="18">
        <v>0</v>
      </c>
      <c r="AA44" s="34">
        <v>4379</v>
      </c>
      <c r="AB44" s="18">
        <f t="shared" si="7"/>
        <v>4111.554984080332</v>
      </c>
      <c r="AC44" s="34">
        <v>3009</v>
      </c>
      <c r="AD44" s="80">
        <f t="shared" si="19"/>
        <v>3298.554984080333</v>
      </c>
      <c r="AE44" s="34"/>
      <c r="AF44" s="34">
        <v>1370</v>
      </c>
      <c r="AG44" s="18">
        <v>813</v>
      </c>
      <c r="AH44" s="18">
        <v>813</v>
      </c>
      <c r="AI44" s="18">
        <f t="shared" si="8"/>
        <v>0</v>
      </c>
      <c r="AJ44" s="88">
        <v>13.3</v>
      </c>
      <c r="AK44" s="88">
        <v>12.249</v>
      </c>
      <c r="AL44" s="34">
        <v>330</v>
      </c>
      <c r="AM44" s="18">
        <v>310.8</v>
      </c>
      <c r="AN44" s="94">
        <f t="shared" si="9"/>
        <v>0.006394539224069661</v>
      </c>
      <c r="AO44" s="94">
        <f t="shared" si="10"/>
        <v>0.0051328672060307</v>
      </c>
      <c r="AP44" s="94">
        <f t="shared" si="11"/>
        <v>0.0012616720180389613</v>
      </c>
      <c r="AQ44" s="94">
        <f t="shared" si="12"/>
        <v>0.09158212427348528</v>
      </c>
      <c r="AR44" s="94">
        <f t="shared" si="13"/>
        <v>0.06287249040667005</v>
      </c>
      <c r="AS44" s="94">
        <f t="shared" si="14"/>
        <v>0.028709633866815232</v>
      </c>
      <c r="AT44" s="95">
        <f t="shared" si="15"/>
        <v>2.48848603203169</v>
      </c>
      <c r="AU44" s="95">
        <f t="shared" si="16"/>
        <v>2.0229244017590107</v>
      </c>
      <c r="AV44" s="209">
        <f t="shared" si="17"/>
        <v>0.46556163027267944</v>
      </c>
      <c r="AW44" s="223"/>
      <c r="AX44" s="223"/>
      <c r="AY44" s="220"/>
    </row>
    <row r="45" spans="2:51" ht="19.5" customHeight="1" thickBot="1">
      <c r="B45" s="35" t="s">
        <v>8</v>
      </c>
      <c r="C45" s="36">
        <v>642263</v>
      </c>
      <c r="D45" s="36">
        <v>644383</v>
      </c>
      <c r="E45" s="36">
        <v>634282</v>
      </c>
      <c r="F45" s="36">
        <v>642634</v>
      </c>
      <c r="G45" s="36">
        <f aca="true" t="shared" si="21" ref="G45:AH45">SUM(G39:G44)</f>
        <v>2136</v>
      </c>
      <c r="H45" s="36">
        <f t="shared" si="21"/>
        <v>2126</v>
      </c>
      <c r="I45" s="36">
        <f t="shared" si="21"/>
        <v>-10</v>
      </c>
      <c r="J45" s="36">
        <f t="shared" si="21"/>
        <v>1937</v>
      </c>
      <c r="K45" s="36">
        <f t="shared" si="21"/>
        <v>1972</v>
      </c>
      <c r="L45" s="36">
        <f t="shared" si="21"/>
        <v>80</v>
      </c>
      <c r="M45" s="36">
        <f t="shared" si="21"/>
        <v>35</v>
      </c>
      <c r="N45" s="36">
        <f t="shared" si="21"/>
        <v>199</v>
      </c>
      <c r="O45" s="36">
        <f t="shared" si="21"/>
        <v>154</v>
      </c>
      <c r="P45" s="36">
        <f t="shared" si="21"/>
        <v>80</v>
      </c>
      <c r="Q45" s="36">
        <f t="shared" si="21"/>
        <v>-45</v>
      </c>
      <c r="R45" s="36">
        <f t="shared" si="21"/>
        <v>704880</v>
      </c>
      <c r="S45" s="36">
        <f t="shared" si="21"/>
        <v>705154</v>
      </c>
      <c r="T45" s="36">
        <f t="shared" si="21"/>
        <v>608861</v>
      </c>
      <c r="U45" s="35">
        <f t="shared" si="21"/>
        <v>612965.4</v>
      </c>
      <c r="V45" s="35">
        <f t="shared" si="21"/>
        <v>25120</v>
      </c>
      <c r="W45" s="35">
        <f t="shared" si="21"/>
        <v>96019</v>
      </c>
      <c r="X45" s="101">
        <f t="shared" si="6"/>
        <v>92188.59999999998</v>
      </c>
      <c r="Y45" s="35">
        <v>98802</v>
      </c>
      <c r="Z45" s="35">
        <f t="shared" si="21"/>
        <v>28400</v>
      </c>
      <c r="AA45" s="35">
        <f t="shared" si="21"/>
        <v>65829</v>
      </c>
      <c r="AB45" s="226">
        <f t="shared" si="7"/>
        <v>63602.88087751092</v>
      </c>
      <c r="AC45" s="35">
        <f t="shared" si="21"/>
        <v>59044</v>
      </c>
      <c r="AD45" s="90">
        <f t="shared" si="21"/>
        <v>58434.88087751092</v>
      </c>
      <c r="AE45" s="35">
        <f t="shared" si="21"/>
        <v>1828</v>
      </c>
      <c r="AF45" s="35">
        <f t="shared" si="21"/>
        <v>6785</v>
      </c>
      <c r="AG45" s="90">
        <f t="shared" si="21"/>
        <v>5168</v>
      </c>
      <c r="AH45" s="90">
        <f t="shared" si="21"/>
        <v>4221</v>
      </c>
      <c r="AI45" s="226">
        <f t="shared" si="8"/>
        <v>946.6666666666666</v>
      </c>
      <c r="AJ45" s="89">
        <v>11.7</v>
      </c>
      <c r="AK45" s="89">
        <v>10.3</v>
      </c>
      <c r="AL45" s="105">
        <v>330</v>
      </c>
      <c r="AM45" s="226">
        <v>310.85</v>
      </c>
      <c r="AN45" s="106">
        <f t="shared" si="9"/>
        <v>0.09748071863101186</v>
      </c>
      <c r="AO45" s="106">
        <f t="shared" si="10"/>
        <v>0.09093026649307526</v>
      </c>
      <c r="AP45" s="106">
        <f t="shared" si="11"/>
        <v>0.0065504521379366</v>
      </c>
      <c r="AQ45" s="106">
        <f t="shared" si="12"/>
        <v>1.1071608866170601</v>
      </c>
      <c r="AR45" s="106">
        <f t="shared" si="13"/>
        <v>0.9538328193030559</v>
      </c>
      <c r="AS45" s="106">
        <f t="shared" si="14"/>
        <v>0.15332806731400425</v>
      </c>
      <c r="AT45" s="107">
        <f t="shared" si="15"/>
        <v>33.07609011439028</v>
      </c>
      <c r="AU45" s="107">
        <f t="shared" si="16"/>
        <v>30.68620707899053</v>
      </c>
      <c r="AV45" s="212">
        <f t="shared" si="17"/>
        <v>2.3898830353997544</v>
      </c>
      <c r="AW45" s="223"/>
      <c r="AX45" s="223"/>
      <c r="AY45" s="221"/>
    </row>
    <row r="46" spans="1:51" ht="19.5" customHeight="1">
      <c r="A46" s="8"/>
      <c r="B46" s="37" t="s">
        <v>37</v>
      </c>
      <c r="C46" s="38">
        <v>1262549</v>
      </c>
      <c r="D46" s="39">
        <v>1257621</v>
      </c>
      <c r="E46" s="40">
        <v>1268955</v>
      </c>
      <c r="F46" s="40">
        <v>1259002</v>
      </c>
      <c r="G46" s="41">
        <v>945</v>
      </c>
      <c r="H46" s="38">
        <v>945</v>
      </c>
      <c r="I46" s="17">
        <f t="shared" si="1"/>
        <v>0</v>
      </c>
      <c r="J46" s="38">
        <v>945</v>
      </c>
      <c r="K46" s="38">
        <v>945</v>
      </c>
      <c r="L46" s="38"/>
      <c r="M46" s="17">
        <f t="shared" si="2"/>
        <v>0</v>
      </c>
      <c r="N46" s="38">
        <v>0</v>
      </c>
      <c r="O46" s="38">
        <v>0</v>
      </c>
      <c r="P46" s="38"/>
      <c r="Q46" s="17">
        <f t="shared" si="3"/>
        <v>0</v>
      </c>
      <c r="R46" s="42">
        <v>311934</v>
      </c>
      <c r="S46" s="18">
        <f t="shared" si="4"/>
        <v>311850</v>
      </c>
      <c r="T46" s="42">
        <v>296814</v>
      </c>
      <c r="U46" s="18">
        <f t="shared" si="5"/>
        <v>293753.25</v>
      </c>
      <c r="V46" s="42"/>
      <c r="W46" s="42">
        <v>15120</v>
      </c>
      <c r="X46" s="42">
        <f t="shared" si="6"/>
        <v>18096.75</v>
      </c>
      <c r="Y46" s="79">
        <v>15200</v>
      </c>
      <c r="Z46" s="18">
        <f aca="true" t="shared" si="22" ref="Z46:Z65">AL46*P46</f>
        <v>0</v>
      </c>
      <c r="AA46" s="42">
        <v>28403</v>
      </c>
      <c r="AB46" s="18">
        <f t="shared" si="7"/>
        <v>29247.660180075512</v>
      </c>
      <c r="AC46" s="42">
        <v>27623</v>
      </c>
      <c r="AD46" s="80">
        <f>U46/AK46</f>
        <v>28439.660180075512</v>
      </c>
      <c r="AE46" s="42"/>
      <c r="AF46" s="42">
        <v>780</v>
      </c>
      <c r="AG46" s="18">
        <v>808</v>
      </c>
      <c r="AH46" s="18">
        <v>808</v>
      </c>
      <c r="AI46" s="18">
        <f t="shared" si="8"/>
        <v>0</v>
      </c>
      <c r="AJ46" s="86">
        <v>15.3</v>
      </c>
      <c r="AK46" s="86">
        <v>10.329</v>
      </c>
      <c r="AL46" s="42">
        <v>330</v>
      </c>
      <c r="AM46" s="18">
        <v>310.85</v>
      </c>
      <c r="AN46" s="96">
        <f t="shared" si="9"/>
        <v>0.023231533745756157</v>
      </c>
      <c r="AO46" s="96">
        <f t="shared" si="10"/>
        <v>0.02258905083556302</v>
      </c>
      <c r="AP46" s="96">
        <f t="shared" si="11"/>
        <v>0.0006424829101931345</v>
      </c>
      <c r="AQ46" s="96">
        <f t="shared" si="12"/>
        <v>0.2454086182524805</v>
      </c>
      <c r="AR46" s="96">
        <f t="shared" si="13"/>
        <v>0.23332230608053045</v>
      </c>
      <c r="AS46" s="96">
        <f t="shared" si="14"/>
        <v>0.012086312171950055</v>
      </c>
      <c r="AT46" s="97">
        <f t="shared" si="15"/>
        <v>7.505945185154591</v>
      </c>
      <c r="AU46" s="97">
        <f t="shared" si="16"/>
        <v>7.505945185154591</v>
      </c>
      <c r="AV46" s="211">
        <f t="shared" si="17"/>
        <v>0</v>
      </c>
      <c r="AW46" s="223"/>
      <c r="AX46" s="223"/>
      <c r="AY46" s="220"/>
    </row>
    <row r="47" spans="1:51" s="205" customFormat="1" ht="19.5" customHeight="1">
      <c r="A47" s="196"/>
      <c r="B47" s="43" t="s">
        <v>38</v>
      </c>
      <c r="C47" s="38">
        <v>1262549</v>
      </c>
      <c r="D47" s="39">
        <v>1257621</v>
      </c>
      <c r="E47" s="40">
        <v>1268955</v>
      </c>
      <c r="F47" s="40">
        <v>1259002</v>
      </c>
      <c r="G47" s="41">
        <v>360</v>
      </c>
      <c r="H47" s="38">
        <v>368</v>
      </c>
      <c r="I47" s="201">
        <f t="shared" si="1"/>
        <v>8</v>
      </c>
      <c r="J47" s="38">
        <v>355</v>
      </c>
      <c r="K47" s="38">
        <v>365</v>
      </c>
      <c r="L47" s="38">
        <v>30</v>
      </c>
      <c r="M47" s="201">
        <f t="shared" si="2"/>
        <v>10</v>
      </c>
      <c r="N47" s="38">
        <v>5</v>
      </c>
      <c r="O47" s="38">
        <v>3</v>
      </c>
      <c r="P47" s="38">
        <v>3</v>
      </c>
      <c r="Q47" s="201">
        <f t="shared" si="3"/>
        <v>-2</v>
      </c>
      <c r="R47" s="206">
        <v>118800</v>
      </c>
      <c r="S47" s="136">
        <f t="shared" si="4"/>
        <v>121440</v>
      </c>
      <c r="T47" s="136">
        <v>111470</v>
      </c>
      <c r="U47" s="136">
        <f t="shared" si="5"/>
        <v>113460.25000000001</v>
      </c>
      <c r="V47" s="136">
        <v>9420</v>
      </c>
      <c r="W47" s="136">
        <v>7330</v>
      </c>
      <c r="X47" s="136">
        <f t="shared" si="6"/>
        <v>7979.749999999985</v>
      </c>
      <c r="Y47" s="136">
        <v>7410</v>
      </c>
      <c r="Z47" s="136">
        <v>1050</v>
      </c>
      <c r="AA47" s="136">
        <v>10768</v>
      </c>
      <c r="AB47" s="136">
        <f t="shared" si="7"/>
        <v>10859.214298582217</v>
      </c>
      <c r="AC47" s="136">
        <v>10321</v>
      </c>
      <c r="AD47" s="202">
        <f>U47/AK47</f>
        <v>10439.214298582217</v>
      </c>
      <c r="AE47" s="136">
        <v>672</v>
      </c>
      <c r="AF47" s="136">
        <v>447</v>
      </c>
      <c r="AG47" s="136">
        <v>420</v>
      </c>
      <c r="AH47" s="136">
        <v>385</v>
      </c>
      <c r="AI47" s="136">
        <f t="shared" si="8"/>
        <v>35</v>
      </c>
      <c r="AJ47" s="203">
        <v>14.7</v>
      </c>
      <c r="AK47" s="203">
        <v>10.868658</v>
      </c>
      <c r="AL47" s="136">
        <v>330</v>
      </c>
      <c r="AM47" s="18">
        <v>310.85</v>
      </c>
      <c r="AN47" s="204">
        <f t="shared" si="9"/>
        <v>0.008597791797817096</v>
      </c>
      <c r="AO47" s="204">
        <f t="shared" si="10"/>
        <v>0.008291658232935466</v>
      </c>
      <c r="AP47" s="204">
        <f t="shared" si="11"/>
        <v>0.0003061335648816297</v>
      </c>
      <c r="AQ47" s="204">
        <f t="shared" si="12"/>
        <v>0.09601127477048557</v>
      </c>
      <c r="AR47" s="204">
        <f t="shared" si="13"/>
        <v>0.09011919758665993</v>
      </c>
      <c r="AS47" s="204">
        <f t="shared" si="14"/>
        <v>0.005892077183825652</v>
      </c>
      <c r="AT47" s="93">
        <f t="shared" si="15"/>
        <v>2.9229762487686197</v>
      </c>
      <c r="AU47" s="93">
        <f t="shared" si="16"/>
        <v>2.89912168527135</v>
      </c>
      <c r="AV47" s="208">
        <f t="shared" si="17"/>
        <v>0.023854563497269846</v>
      </c>
      <c r="AW47" s="223"/>
      <c r="AX47" s="223"/>
      <c r="AY47" s="220"/>
    </row>
    <row r="48" spans="1:51" ht="19.5" customHeight="1">
      <c r="A48" s="6"/>
      <c r="B48" s="43" t="s">
        <v>39</v>
      </c>
      <c r="C48" s="38">
        <v>1262549</v>
      </c>
      <c r="D48" s="39">
        <v>1257621</v>
      </c>
      <c r="E48" s="40">
        <v>1268955</v>
      </c>
      <c r="F48" s="40">
        <v>129002</v>
      </c>
      <c r="G48" s="41">
        <v>577</v>
      </c>
      <c r="H48" s="38">
        <v>577</v>
      </c>
      <c r="I48" s="17">
        <f t="shared" si="1"/>
        <v>0</v>
      </c>
      <c r="J48" s="38">
        <v>567</v>
      </c>
      <c r="K48" s="38">
        <v>567</v>
      </c>
      <c r="L48" s="38"/>
      <c r="M48" s="17">
        <f t="shared" si="2"/>
        <v>0</v>
      </c>
      <c r="N48" s="38">
        <v>10</v>
      </c>
      <c r="O48" s="38">
        <v>10</v>
      </c>
      <c r="P48" s="38"/>
      <c r="Q48" s="17">
        <f t="shared" si="3"/>
        <v>0</v>
      </c>
      <c r="R48" s="42">
        <v>190410</v>
      </c>
      <c r="S48" s="18">
        <f t="shared" si="4"/>
        <v>190410</v>
      </c>
      <c r="T48" s="18">
        <v>178038</v>
      </c>
      <c r="U48" s="18">
        <f t="shared" si="5"/>
        <v>176251.95</v>
      </c>
      <c r="V48" s="18"/>
      <c r="W48" s="18">
        <v>12372</v>
      </c>
      <c r="X48" s="18">
        <f t="shared" si="6"/>
        <v>14158.049999999988</v>
      </c>
      <c r="Y48" s="79">
        <v>12436</v>
      </c>
      <c r="Z48" s="18">
        <f t="shared" si="22"/>
        <v>0</v>
      </c>
      <c r="AA48" s="18">
        <v>17629</v>
      </c>
      <c r="AB48" s="18">
        <f t="shared" si="7"/>
        <v>17221.893092105263</v>
      </c>
      <c r="AC48" s="18">
        <v>16334</v>
      </c>
      <c r="AD48" s="80">
        <f>U48/AK48</f>
        <v>16104.893092105263</v>
      </c>
      <c r="AE48" s="18"/>
      <c r="AF48" s="18">
        <v>1295</v>
      </c>
      <c r="AG48" s="18">
        <v>1117</v>
      </c>
      <c r="AH48" s="18">
        <v>1117</v>
      </c>
      <c r="AI48" s="18">
        <f t="shared" si="8"/>
        <v>0</v>
      </c>
      <c r="AJ48" s="19">
        <v>9.6</v>
      </c>
      <c r="AK48" s="19">
        <v>10.944</v>
      </c>
      <c r="AL48" s="18">
        <v>330</v>
      </c>
      <c r="AM48" s="18">
        <v>310.85</v>
      </c>
      <c r="AN48" s="92">
        <f t="shared" si="9"/>
        <v>0.1257303818732177</v>
      </c>
      <c r="AO48" s="92">
        <f t="shared" si="10"/>
        <v>0.12484219695900267</v>
      </c>
      <c r="AP48" s="92">
        <f t="shared" si="11"/>
        <v>0.0008881849142150139</v>
      </c>
      <c r="AQ48" s="92">
        <f t="shared" si="12"/>
        <v>1.3761615152410602</v>
      </c>
      <c r="AR48" s="92">
        <f t="shared" si="13"/>
        <v>1.3662730035193253</v>
      </c>
      <c r="AS48" s="92">
        <f t="shared" si="14"/>
        <v>0.009888511721734926</v>
      </c>
      <c r="AT48" s="93">
        <f t="shared" si="15"/>
        <v>44.03232214488341</v>
      </c>
      <c r="AU48" s="93">
        <f t="shared" si="16"/>
        <v>43.952806933225844</v>
      </c>
      <c r="AV48" s="208">
        <f t="shared" si="17"/>
        <v>0.07951521165756616</v>
      </c>
      <c r="AW48" s="223"/>
      <c r="AX48" s="223"/>
      <c r="AY48" s="220"/>
    </row>
    <row r="49" spans="1:51" ht="19.5" customHeight="1">
      <c r="A49" s="6"/>
      <c r="B49" s="43" t="s">
        <v>40</v>
      </c>
      <c r="C49" s="38">
        <v>1262549</v>
      </c>
      <c r="D49" s="39">
        <v>1257621</v>
      </c>
      <c r="E49" s="40">
        <v>1268955</v>
      </c>
      <c r="F49" s="40">
        <v>1259002</v>
      </c>
      <c r="G49" s="41">
        <v>258</v>
      </c>
      <c r="H49" s="38">
        <v>258</v>
      </c>
      <c r="I49" s="17">
        <f t="shared" si="1"/>
        <v>0</v>
      </c>
      <c r="J49" s="38">
        <v>0</v>
      </c>
      <c r="K49" s="38">
        <v>0</v>
      </c>
      <c r="L49" s="38"/>
      <c r="M49" s="17">
        <f t="shared" si="2"/>
        <v>0</v>
      </c>
      <c r="N49" s="38">
        <v>258</v>
      </c>
      <c r="O49" s="38">
        <v>258</v>
      </c>
      <c r="P49" s="38"/>
      <c r="Q49" s="17">
        <f t="shared" si="3"/>
        <v>0</v>
      </c>
      <c r="R49" s="42">
        <v>87204</v>
      </c>
      <c r="S49" s="18">
        <f t="shared" si="4"/>
        <v>87204</v>
      </c>
      <c r="T49" s="18">
        <v>0</v>
      </c>
      <c r="U49" s="18">
        <f t="shared" si="5"/>
        <v>0</v>
      </c>
      <c r="V49" s="18"/>
      <c r="W49" s="18">
        <v>87204</v>
      </c>
      <c r="X49" s="18">
        <f t="shared" si="6"/>
        <v>87204</v>
      </c>
      <c r="Y49" s="79">
        <v>87204</v>
      </c>
      <c r="Z49" s="18">
        <f t="shared" si="22"/>
        <v>0</v>
      </c>
      <c r="AA49" s="18">
        <v>3114</v>
      </c>
      <c r="AB49" s="18">
        <f t="shared" si="7"/>
        <v>2868</v>
      </c>
      <c r="AC49" s="18">
        <v>0</v>
      </c>
      <c r="AD49" s="80"/>
      <c r="AE49" s="18"/>
      <c r="AF49" s="18">
        <v>3114</v>
      </c>
      <c r="AG49" s="18">
        <v>2868</v>
      </c>
      <c r="AH49" s="18">
        <v>2868</v>
      </c>
      <c r="AI49" s="18">
        <f t="shared" si="8"/>
        <v>0</v>
      </c>
      <c r="AJ49" s="19">
        <v>28</v>
      </c>
      <c r="AK49" s="19">
        <v>0</v>
      </c>
      <c r="AL49" s="18">
        <v>338</v>
      </c>
      <c r="AM49" s="18"/>
      <c r="AN49" s="92">
        <f t="shared" si="9"/>
        <v>0.002280496270338997</v>
      </c>
      <c r="AO49" s="92">
        <f t="shared" si="10"/>
        <v>0</v>
      </c>
      <c r="AP49" s="92">
        <f t="shared" si="11"/>
        <v>0.002280496270338997</v>
      </c>
      <c r="AQ49" s="92">
        <f t="shared" si="12"/>
        <v>0.06934044517386398</v>
      </c>
      <c r="AR49" s="92">
        <f t="shared" si="13"/>
        <v>0</v>
      </c>
      <c r="AS49" s="92">
        <f t="shared" si="14"/>
        <v>0.06934044517386398</v>
      </c>
      <c r="AT49" s="93">
        <f t="shared" si="15"/>
        <v>2.0514924607652065</v>
      </c>
      <c r="AU49" s="93">
        <f t="shared" si="16"/>
        <v>0</v>
      </c>
      <c r="AV49" s="208">
        <f t="shared" si="17"/>
        <v>2.0514924607652065</v>
      </c>
      <c r="AW49" s="223"/>
      <c r="AX49" s="223"/>
      <c r="AY49" s="220"/>
    </row>
    <row r="50" spans="1:51" ht="19.5" customHeight="1">
      <c r="A50" s="6"/>
      <c r="B50" s="43" t="s">
        <v>11</v>
      </c>
      <c r="C50" s="38">
        <v>1262549</v>
      </c>
      <c r="D50" s="39">
        <v>1257621</v>
      </c>
      <c r="E50" s="40">
        <v>1268955</v>
      </c>
      <c r="F50" s="40">
        <v>1259002</v>
      </c>
      <c r="G50" s="41">
        <v>260</v>
      </c>
      <c r="H50" s="38">
        <v>260</v>
      </c>
      <c r="I50" s="17">
        <f t="shared" si="1"/>
        <v>0</v>
      </c>
      <c r="J50" s="38">
        <v>240</v>
      </c>
      <c r="K50" s="38">
        <v>240</v>
      </c>
      <c r="L50" s="38">
        <v>50</v>
      </c>
      <c r="M50" s="17">
        <f t="shared" si="2"/>
        <v>0</v>
      </c>
      <c r="N50" s="38">
        <v>20</v>
      </c>
      <c r="O50" s="38">
        <v>20</v>
      </c>
      <c r="P50" s="38"/>
      <c r="Q50" s="17">
        <f t="shared" si="3"/>
        <v>0</v>
      </c>
      <c r="R50" s="42">
        <v>85800</v>
      </c>
      <c r="S50" s="18">
        <f t="shared" si="4"/>
        <v>85809.9996</v>
      </c>
      <c r="T50" s="18">
        <v>75360</v>
      </c>
      <c r="U50" s="18">
        <f t="shared" si="5"/>
        <v>74592</v>
      </c>
      <c r="V50" s="18">
        <v>15700</v>
      </c>
      <c r="W50" s="18">
        <v>10440</v>
      </c>
      <c r="X50" s="18">
        <f t="shared" si="6"/>
        <v>11217.999599999996</v>
      </c>
      <c r="Y50" s="79">
        <v>10440</v>
      </c>
      <c r="Z50" s="18">
        <f t="shared" si="22"/>
        <v>0</v>
      </c>
      <c r="AA50" s="18">
        <v>6023</v>
      </c>
      <c r="AB50" s="18">
        <f t="shared" si="7"/>
        <v>5904.038223028351</v>
      </c>
      <c r="AC50" s="18">
        <v>5303</v>
      </c>
      <c r="AD50" s="80">
        <f>U50/AK50</f>
        <v>5241.038223028351</v>
      </c>
      <c r="AE50" s="18">
        <v>1125</v>
      </c>
      <c r="AF50" s="18">
        <v>720</v>
      </c>
      <c r="AG50" s="18">
        <v>663</v>
      </c>
      <c r="AH50" s="18">
        <v>663</v>
      </c>
      <c r="AI50" s="18">
        <f t="shared" si="8"/>
        <v>0</v>
      </c>
      <c r="AJ50" s="19">
        <v>14.5</v>
      </c>
      <c r="AK50" s="19">
        <v>14.2322946</v>
      </c>
      <c r="AL50" s="18">
        <v>330.03846</v>
      </c>
      <c r="AM50" s="18">
        <v>310.8</v>
      </c>
      <c r="AN50" s="92">
        <f t="shared" si="9"/>
        <v>0.004690037241157475</v>
      </c>
      <c r="AO50" s="92">
        <f t="shared" si="10"/>
        <v>0.004162851387867812</v>
      </c>
      <c r="AP50" s="92">
        <f t="shared" si="11"/>
        <v>0.0005271858532896635</v>
      </c>
      <c r="AQ50" s="92">
        <f t="shared" si="12"/>
        <v>0.06754831542520348</v>
      </c>
      <c r="AR50" s="92">
        <f t="shared" si="13"/>
        <v>0.05924692732815357</v>
      </c>
      <c r="AS50" s="92">
        <f t="shared" si="14"/>
        <v>0.008301388097049906</v>
      </c>
      <c r="AT50" s="93">
        <f t="shared" si="15"/>
        <v>2.0653022163702666</v>
      </c>
      <c r="AU50" s="93">
        <f t="shared" si="16"/>
        <v>1.906271793055134</v>
      </c>
      <c r="AV50" s="208">
        <f t="shared" si="17"/>
        <v>0.1590304233151323</v>
      </c>
      <c r="AW50" s="223"/>
      <c r="AX50" s="223"/>
      <c r="AY50" s="220"/>
    </row>
    <row r="51" spans="1:51" ht="19.5" customHeight="1">
      <c r="A51" s="6"/>
      <c r="B51" s="43" t="s">
        <v>12</v>
      </c>
      <c r="C51" s="38">
        <v>1262549</v>
      </c>
      <c r="D51" s="39">
        <v>1257621</v>
      </c>
      <c r="E51" s="40">
        <v>1268955</v>
      </c>
      <c r="F51" s="40">
        <v>1259002</v>
      </c>
      <c r="G51" s="41">
        <v>380</v>
      </c>
      <c r="H51" s="38">
        <v>380</v>
      </c>
      <c r="I51" s="17">
        <f t="shared" si="1"/>
        <v>0</v>
      </c>
      <c r="J51" s="38">
        <v>0</v>
      </c>
      <c r="K51" s="38">
        <v>0</v>
      </c>
      <c r="L51" s="38"/>
      <c r="M51" s="17">
        <f t="shared" si="2"/>
        <v>0</v>
      </c>
      <c r="N51" s="38">
        <v>380</v>
      </c>
      <c r="O51" s="38">
        <v>380</v>
      </c>
      <c r="P51" s="38"/>
      <c r="Q51" s="17">
        <f t="shared" si="3"/>
        <v>0</v>
      </c>
      <c r="R51" s="42">
        <v>128440</v>
      </c>
      <c r="S51" s="18">
        <f t="shared" si="4"/>
        <v>128440</v>
      </c>
      <c r="T51" s="18">
        <v>0</v>
      </c>
      <c r="U51" s="18">
        <f t="shared" si="5"/>
        <v>0</v>
      </c>
      <c r="V51" s="18"/>
      <c r="W51" s="18">
        <v>128440</v>
      </c>
      <c r="X51" s="18">
        <f t="shared" si="6"/>
        <v>128440</v>
      </c>
      <c r="Y51" s="79">
        <v>128440</v>
      </c>
      <c r="Z51" s="18">
        <f t="shared" si="22"/>
        <v>0</v>
      </c>
      <c r="AA51" s="18">
        <v>1542</v>
      </c>
      <c r="AB51" s="18">
        <f t="shared" si="7"/>
        <v>1420</v>
      </c>
      <c r="AC51" s="18">
        <v>0</v>
      </c>
      <c r="AD51" s="80"/>
      <c r="AE51" s="18"/>
      <c r="AF51" s="18">
        <v>1542</v>
      </c>
      <c r="AG51" s="18">
        <v>1420</v>
      </c>
      <c r="AH51" s="18">
        <v>1420</v>
      </c>
      <c r="AI51" s="18">
        <f t="shared" si="8"/>
        <v>0</v>
      </c>
      <c r="AJ51" s="19">
        <v>83.3</v>
      </c>
      <c r="AK51" s="19">
        <v>0</v>
      </c>
      <c r="AL51" s="18">
        <v>338</v>
      </c>
      <c r="AM51" s="18"/>
      <c r="AN51" s="92">
        <f t="shared" si="9"/>
        <v>0.0011291160055374393</v>
      </c>
      <c r="AO51" s="92">
        <f t="shared" si="10"/>
        <v>0</v>
      </c>
      <c r="AP51" s="92">
        <f t="shared" si="11"/>
        <v>0.0011291160055374393</v>
      </c>
      <c r="AQ51" s="92">
        <f t="shared" si="12"/>
        <v>0.10212933785297797</v>
      </c>
      <c r="AR51" s="92">
        <f t="shared" si="13"/>
        <v>0</v>
      </c>
      <c r="AS51" s="92">
        <f t="shared" si="14"/>
        <v>0.10212933785297797</v>
      </c>
      <c r="AT51" s="93">
        <f t="shared" si="15"/>
        <v>3.021578042987514</v>
      </c>
      <c r="AU51" s="93">
        <f t="shared" si="16"/>
        <v>0</v>
      </c>
      <c r="AV51" s="208">
        <f t="shared" si="17"/>
        <v>3.021578042987514</v>
      </c>
      <c r="AW51" s="223"/>
      <c r="AX51" s="223"/>
      <c r="AY51" s="220"/>
    </row>
    <row r="52" spans="1:51" ht="20.25" customHeight="1">
      <c r="A52" s="6"/>
      <c r="B52" s="43" t="s">
        <v>13</v>
      </c>
      <c r="C52" s="38">
        <v>1262549</v>
      </c>
      <c r="D52" s="39">
        <v>1257621</v>
      </c>
      <c r="E52" s="40">
        <v>1268955</v>
      </c>
      <c r="F52" s="40">
        <v>1259002</v>
      </c>
      <c r="G52" s="41">
        <v>364</v>
      </c>
      <c r="H52" s="38">
        <v>364</v>
      </c>
      <c r="I52" s="17">
        <f t="shared" si="1"/>
        <v>0</v>
      </c>
      <c r="J52" s="38">
        <v>364</v>
      </c>
      <c r="K52" s="38">
        <v>364</v>
      </c>
      <c r="L52" s="38"/>
      <c r="M52" s="17">
        <f t="shared" si="2"/>
        <v>0</v>
      </c>
      <c r="N52" s="38">
        <v>0</v>
      </c>
      <c r="O52" s="38">
        <v>0</v>
      </c>
      <c r="P52" s="38"/>
      <c r="Q52" s="17">
        <f t="shared" si="3"/>
        <v>0</v>
      </c>
      <c r="R52" s="42">
        <v>120120</v>
      </c>
      <c r="S52" s="18">
        <f t="shared" si="4"/>
        <v>120120</v>
      </c>
      <c r="T52" s="18">
        <v>114296</v>
      </c>
      <c r="U52" s="18">
        <f t="shared" si="5"/>
        <v>113076.59999999999</v>
      </c>
      <c r="V52" s="18"/>
      <c r="W52" s="18">
        <v>5824</v>
      </c>
      <c r="X52" s="18">
        <f t="shared" si="6"/>
        <v>7043.400000000009</v>
      </c>
      <c r="Y52" s="79">
        <v>5824</v>
      </c>
      <c r="Z52" s="18">
        <f t="shared" si="22"/>
        <v>0</v>
      </c>
      <c r="AA52" s="18">
        <v>10278</v>
      </c>
      <c r="AB52" s="18">
        <f t="shared" si="7"/>
        <v>10102.1473720371</v>
      </c>
      <c r="AC52" s="18">
        <v>9853</v>
      </c>
      <c r="AD52" s="80">
        <f>U52/AK52</f>
        <v>9711.1473720371</v>
      </c>
      <c r="AE52" s="18"/>
      <c r="AF52" s="18">
        <v>425</v>
      </c>
      <c r="AG52" s="18">
        <v>391</v>
      </c>
      <c r="AH52" s="18">
        <v>391</v>
      </c>
      <c r="AI52" s="18">
        <f t="shared" si="8"/>
        <v>0</v>
      </c>
      <c r="AJ52" s="19">
        <v>13.7</v>
      </c>
      <c r="AK52" s="19">
        <v>11.644</v>
      </c>
      <c r="AL52" s="18">
        <v>330</v>
      </c>
      <c r="AM52" s="18">
        <v>310.65</v>
      </c>
      <c r="AN52" s="92">
        <f t="shared" si="9"/>
        <v>0.00802427377487934</v>
      </c>
      <c r="AO52" s="92">
        <f t="shared" si="10"/>
        <v>0.007713369297298257</v>
      </c>
      <c r="AP52" s="92">
        <f t="shared" si="11"/>
        <v>0.00031090447758108365</v>
      </c>
      <c r="AQ52" s="92">
        <f t="shared" si="12"/>
        <v>0.09444543802467756</v>
      </c>
      <c r="AR52" s="92">
        <f t="shared" si="13"/>
        <v>0.0898144720977409</v>
      </c>
      <c r="AS52" s="92">
        <f t="shared" si="14"/>
        <v>0.004630965926936652</v>
      </c>
      <c r="AT52" s="93">
        <f t="shared" si="15"/>
        <v>2.8911788861336203</v>
      </c>
      <c r="AU52" s="93">
        <f t="shared" si="16"/>
        <v>2.8911788861336203</v>
      </c>
      <c r="AV52" s="208">
        <f t="shared" si="17"/>
        <v>0</v>
      </c>
      <c r="AW52" s="223"/>
      <c r="AX52" s="223"/>
      <c r="AY52" s="220"/>
    </row>
    <row r="53" spans="1:51" ht="19.5" customHeight="1">
      <c r="A53" s="6"/>
      <c r="B53" s="43" t="s">
        <v>14</v>
      </c>
      <c r="C53" s="38">
        <v>1262549</v>
      </c>
      <c r="D53" s="39">
        <v>1257621</v>
      </c>
      <c r="E53" s="40">
        <v>1268955</v>
      </c>
      <c r="F53" s="40">
        <v>1259002</v>
      </c>
      <c r="G53" s="41">
        <v>55</v>
      </c>
      <c r="H53" s="38">
        <v>55</v>
      </c>
      <c r="I53" s="17">
        <f t="shared" si="1"/>
        <v>0</v>
      </c>
      <c r="J53" s="38">
        <v>50</v>
      </c>
      <c r="K53" s="38">
        <v>50</v>
      </c>
      <c r="L53" s="38"/>
      <c r="M53" s="17">
        <f t="shared" si="2"/>
        <v>0</v>
      </c>
      <c r="N53" s="38">
        <v>5</v>
      </c>
      <c r="O53" s="38">
        <v>5</v>
      </c>
      <c r="P53" s="38"/>
      <c r="Q53" s="17">
        <f t="shared" si="3"/>
        <v>0</v>
      </c>
      <c r="R53" s="42">
        <v>18150</v>
      </c>
      <c r="S53" s="18">
        <f t="shared" si="4"/>
        <v>18150</v>
      </c>
      <c r="T53" s="18">
        <v>15700</v>
      </c>
      <c r="U53" s="18">
        <f t="shared" si="5"/>
        <v>15540</v>
      </c>
      <c r="V53" s="18"/>
      <c r="W53" s="18">
        <v>2450</v>
      </c>
      <c r="X53" s="18">
        <f t="shared" si="6"/>
        <v>2610</v>
      </c>
      <c r="Y53" s="79">
        <v>2450</v>
      </c>
      <c r="Z53" s="18">
        <f t="shared" si="22"/>
        <v>0</v>
      </c>
      <c r="AA53" s="18">
        <v>1064</v>
      </c>
      <c r="AB53" s="18">
        <f t="shared" si="7"/>
        <v>1041.1388101983002</v>
      </c>
      <c r="AC53" s="18">
        <v>929</v>
      </c>
      <c r="AD53" s="80">
        <f>U53/AK53</f>
        <v>917.1388101983003</v>
      </c>
      <c r="AE53" s="18"/>
      <c r="AF53" s="18">
        <v>135</v>
      </c>
      <c r="AG53" s="18">
        <v>124</v>
      </c>
      <c r="AH53" s="18">
        <v>124</v>
      </c>
      <c r="AI53" s="18">
        <f t="shared" si="8"/>
        <v>0</v>
      </c>
      <c r="AJ53" s="19">
        <v>18.1</v>
      </c>
      <c r="AK53" s="19">
        <v>16.944</v>
      </c>
      <c r="AL53" s="18">
        <v>330</v>
      </c>
      <c r="AM53" s="18">
        <v>310.8</v>
      </c>
      <c r="AN53" s="92">
        <f t="shared" si="9"/>
        <v>0.0008270637975375347</v>
      </c>
      <c r="AO53" s="92">
        <f t="shared" si="10"/>
        <v>0.0007284649350821526</v>
      </c>
      <c r="AP53" s="92">
        <f t="shared" si="11"/>
        <v>9.859886245538202E-05</v>
      </c>
      <c r="AQ53" s="92">
        <f t="shared" si="12"/>
        <v>0.014291232545642364</v>
      </c>
      <c r="AR53" s="92">
        <f t="shared" si="13"/>
        <v>0.012343109860031993</v>
      </c>
      <c r="AS53" s="92">
        <f t="shared" si="14"/>
        <v>0.0019481226856103706</v>
      </c>
      <c r="AT53" s="93">
        <f t="shared" si="15"/>
        <v>0.43689756271526936</v>
      </c>
      <c r="AU53" s="93">
        <f t="shared" si="16"/>
        <v>0.3971399568864863</v>
      </c>
      <c r="AV53" s="208">
        <f t="shared" si="17"/>
        <v>0.03975760582878308</v>
      </c>
      <c r="AW53" s="223"/>
      <c r="AX53" s="223"/>
      <c r="AY53" s="220"/>
    </row>
    <row r="54" spans="1:51" ht="19.5" customHeight="1">
      <c r="A54" s="6"/>
      <c r="B54" s="43" t="s">
        <v>93</v>
      </c>
      <c r="C54" s="38">
        <v>1262549</v>
      </c>
      <c r="D54" s="39">
        <v>1257621</v>
      </c>
      <c r="E54" s="40">
        <v>1268955</v>
      </c>
      <c r="F54" s="40">
        <v>1259002</v>
      </c>
      <c r="G54" s="41">
        <v>100</v>
      </c>
      <c r="H54" s="38">
        <v>125</v>
      </c>
      <c r="I54" s="17">
        <f t="shared" si="1"/>
        <v>25</v>
      </c>
      <c r="J54" s="38">
        <v>90</v>
      </c>
      <c r="K54" s="38">
        <v>115</v>
      </c>
      <c r="L54" s="38">
        <v>70</v>
      </c>
      <c r="M54" s="17">
        <f t="shared" si="2"/>
        <v>25</v>
      </c>
      <c r="N54" s="38">
        <v>10</v>
      </c>
      <c r="O54" s="38">
        <v>10</v>
      </c>
      <c r="P54" s="38"/>
      <c r="Q54" s="17">
        <f t="shared" si="3"/>
        <v>0</v>
      </c>
      <c r="R54" s="42">
        <v>32500</v>
      </c>
      <c r="S54" s="18">
        <f t="shared" si="4"/>
        <v>41250</v>
      </c>
      <c r="T54" s="18">
        <v>27760</v>
      </c>
      <c r="U54" s="18">
        <f t="shared" si="5"/>
        <v>35724.75</v>
      </c>
      <c r="V54" s="18">
        <v>21980</v>
      </c>
      <c r="W54" s="18">
        <v>4740</v>
      </c>
      <c r="X54" s="18">
        <f t="shared" si="6"/>
        <v>5525.25</v>
      </c>
      <c r="Y54" s="79">
        <v>4740</v>
      </c>
      <c r="Z54" s="18">
        <f t="shared" si="22"/>
        <v>0</v>
      </c>
      <c r="AA54" s="18">
        <v>2320</v>
      </c>
      <c r="AB54" s="18">
        <f t="shared" si="7"/>
        <v>2760.8382502543236</v>
      </c>
      <c r="AC54" s="18">
        <v>2004</v>
      </c>
      <c r="AD54" s="80">
        <f>U54/AK54</f>
        <v>2422.8382502543236</v>
      </c>
      <c r="AE54" s="18">
        <v>1570</v>
      </c>
      <c r="AF54" s="18">
        <v>316</v>
      </c>
      <c r="AG54" s="18">
        <v>338</v>
      </c>
      <c r="AH54" s="18">
        <v>338</v>
      </c>
      <c r="AI54" s="18">
        <f t="shared" si="8"/>
        <v>0</v>
      </c>
      <c r="AJ54" s="19">
        <v>14.985</v>
      </c>
      <c r="AK54" s="19">
        <v>14.745</v>
      </c>
      <c r="AL54" s="18">
        <v>330</v>
      </c>
      <c r="AM54" s="18">
        <v>310.65</v>
      </c>
      <c r="AN54" s="92">
        <f t="shared" si="9"/>
        <v>0.0021931731719004375</v>
      </c>
      <c r="AO54" s="92">
        <f t="shared" si="10"/>
        <v>0.001924411756497864</v>
      </c>
      <c r="AP54" s="92">
        <f t="shared" si="11"/>
        <v>0.00026876141540257357</v>
      </c>
      <c r="AQ54" s="92">
        <f t="shared" si="12"/>
        <v>0.032144472382129634</v>
      </c>
      <c r="AR54" s="92">
        <f t="shared" si="13"/>
        <v>0.028375451349561</v>
      </c>
      <c r="AS54" s="92">
        <f t="shared" si="14"/>
        <v>0.0037690210325686357</v>
      </c>
      <c r="AT54" s="93">
        <f t="shared" si="15"/>
        <v>0.9929371124964846</v>
      </c>
      <c r="AU54" s="93">
        <f t="shared" si="16"/>
        <v>0.9134219008389185</v>
      </c>
      <c r="AV54" s="208">
        <f t="shared" si="17"/>
        <v>0.07951521165756616</v>
      </c>
      <c r="AW54" s="223"/>
      <c r="AX54" s="223"/>
      <c r="AY54" s="220"/>
    </row>
    <row r="55" spans="1:51" ht="19.5" customHeight="1">
      <c r="A55" s="6"/>
      <c r="B55" s="43" t="s">
        <v>15</v>
      </c>
      <c r="C55" s="38">
        <v>1262549</v>
      </c>
      <c r="D55" s="39">
        <v>1257621</v>
      </c>
      <c r="E55" s="40">
        <v>1268955</v>
      </c>
      <c r="F55" s="40">
        <v>1259002</v>
      </c>
      <c r="G55" s="41">
        <v>70</v>
      </c>
      <c r="H55" s="38">
        <v>70</v>
      </c>
      <c r="I55" s="17">
        <f t="shared" si="1"/>
        <v>0</v>
      </c>
      <c r="J55" s="38">
        <v>0</v>
      </c>
      <c r="K55" s="38">
        <v>10</v>
      </c>
      <c r="L55" s="38"/>
      <c r="M55" s="17">
        <f t="shared" si="2"/>
        <v>10</v>
      </c>
      <c r="N55" s="38">
        <v>70</v>
      </c>
      <c r="O55" s="38">
        <v>60</v>
      </c>
      <c r="P55" s="38"/>
      <c r="Q55" s="17">
        <f t="shared" si="3"/>
        <v>-10</v>
      </c>
      <c r="R55" s="42">
        <v>23100</v>
      </c>
      <c r="S55" s="18">
        <f t="shared" si="4"/>
        <v>23100</v>
      </c>
      <c r="T55" s="18">
        <v>0</v>
      </c>
      <c r="U55" s="18">
        <f t="shared" si="5"/>
        <v>3108</v>
      </c>
      <c r="V55" s="18"/>
      <c r="W55" s="18">
        <v>23100</v>
      </c>
      <c r="X55" s="18">
        <f t="shared" si="6"/>
        <v>19992</v>
      </c>
      <c r="Y55" s="79">
        <v>23100</v>
      </c>
      <c r="Z55" s="18">
        <f t="shared" si="22"/>
        <v>0</v>
      </c>
      <c r="AA55" s="18">
        <v>1650</v>
      </c>
      <c r="AB55" s="18">
        <f t="shared" si="7"/>
        <v>1537</v>
      </c>
      <c r="AC55" s="18">
        <v>0</v>
      </c>
      <c r="AD55" s="80">
        <v>224</v>
      </c>
      <c r="AE55" s="18"/>
      <c r="AF55" s="18">
        <v>1650</v>
      </c>
      <c r="AG55" s="18">
        <v>1313</v>
      </c>
      <c r="AH55" s="18">
        <v>1313</v>
      </c>
      <c r="AI55" s="18">
        <f t="shared" si="8"/>
        <v>0</v>
      </c>
      <c r="AJ55" s="19">
        <v>14</v>
      </c>
      <c r="AK55" s="19">
        <v>14.045</v>
      </c>
      <c r="AL55" s="18">
        <v>330</v>
      </c>
      <c r="AM55" s="18">
        <v>310.8</v>
      </c>
      <c r="AN55" s="92">
        <f t="shared" si="9"/>
        <v>0.0012219534297489894</v>
      </c>
      <c r="AO55" s="92">
        <f t="shared" si="10"/>
        <v>0.00017791870068514586</v>
      </c>
      <c r="AP55" s="92">
        <f t="shared" si="11"/>
        <v>0.0010440347290638435</v>
      </c>
      <c r="AQ55" s="92">
        <f t="shared" si="12"/>
        <v>0.020836635864904182</v>
      </c>
      <c r="AR55" s="92">
        <f t="shared" si="13"/>
        <v>0.002468621972006399</v>
      </c>
      <c r="AS55" s="92">
        <f t="shared" si="14"/>
        <v>0.018368013892897782</v>
      </c>
      <c r="AT55" s="93">
        <f t="shared" si="15"/>
        <v>0.5565192613226941</v>
      </c>
      <c r="AU55" s="93">
        <f t="shared" si="16"/>
        <v>0.07942799137729725</v>
      </c>
      <c r="AV55" s="208">
        <f t="shared" si="17"/>
        <v>0.4770912699453969</v>
      </c>
      <c r="AW55" s="223"/>
      <c r="AX55" s="223"/>
      <c r="AY55" s="220"/>
    </row>
    <row r="56" spans="1:51" ht="19.5" customHeight="1">
      <c r="A56" s="6"/>
      <c r="B56" s="43" t="s">
        <v>16</v>
      </c>
      <c r="C56" s="38">
        <v>1262549</v>
      </c>
      <c r="D56" s="39">
        <v>1257621</v>
      </c>
      <c r="E56" s="40">
        <v>1268955</v>
      </c>
      <c r="F56" s="40">
        <v>1259002</v>
      </c>
      <c r="G56" s="41">
        <v>1135</v>
      </c>
      <c r="H56" s="38">
        <v>1135</v>
      </c>
      <c r="I56" s="17">
        <f t="shared" si="1"/>
        <v>0</v>
      </c>
      <c r="J56" s="38">
        <v>0</v>
      </c>
      <c r="K56" s="38">
        <v>0</v>
      </c>
      <c r="L56" s="38"/>
      <c r="M56" s="17">
        <f t="shared" si="2"/>
        <v>0</v>
      </c>
      <c r="N56" s="38">
        <v>1135</v>
      </c>
      <c r="O56" s="38">
        <v>1135</v>
      </c>
      <c r="P56" s="38"/>
      <c r="Q56" s="17">
        <f t="shared" si="3"/>
        <v>0</v>
      </c>
      <c r="R56" s="42">
        <v>393980</v>
      </c>
      <c r="S56" s="18">
        <f t="shared" si="4"/>
        <v>394980</v>
      </c>
      <c r="T56" s="18">
        <v>0</v>
      </c>
      <c r="U56" s="18">
        <f t="shared" si="5"/>
        <v>0</v>
      </c>
      <c r="V56" s="18"/>
      <c r="W56" s="18">
        <v>393980</v>
      </c>
      <c r="X56" s="18">
        <f t="shared" si="6"/>
        <v>394980</v>
      </c>
      <c r="Y56" s="79">
        <v>394980</v>
      </c>
      <c r="Z56" s="18">
        <f t="shared" si="22"/>
        <v>0</v>
      </c>
      <c r="AA56" s="18">
        <v>4424</v>
      </c>
      <c r="AB56" s="18">
        <f t="shared" si="7"/>
        <v>4075</v>
      </c>
      <c r="AC56" s="18">
        <v>0</v>
      </c>
      <c r="AD56" s="80"/>
      <c r="AE56" s="18"/>
      <c r="AF56" s="18">
        <v>4424</v>
      </c>
      <c r="AG56" s="18">
        <v>4075</v>
      </c>
      <c r="AH56" s="18">
        <v>4075</v>
      </c>
      <c r="AI56" s="18">
        <f t="shared" si="8"/>
        <v>0</v>
      </c>
      <c r="AJ56" s="19">
        <v>88</v>
      </c>
      <c r="AK56" s="19">
        <v>0</v>
      </c>
      <c r="AL56" s="18">
        <v>348</v>
      </c>
      <c r="AM56" s="18"/>
      <c r="AN56" s="92">
        <f t="shared" si="9"/>
        <v>0.0032402448750458207</v>
      </c>
      <c r="AO56" s="92">
        <f t="shared" si="10"/>
        <v>0</v>
      </c>
      <c r="AP56" s="92">
        <f t="shared" si="11"/>
        <v>0.0032402448750458207</v>
      </c>
      <c r="AQ56" s="92">
        <f t="shared" si="12"/>
        <v>0.31406918300505476</v>
      </c>
      <c r="AR56" s="92">
        <f t="shared" si="13"/>
        <v>0</v>
      </c>
      <c r="AS56" s="92">
        <f t="shared" si="14"/>
        <v>0.31406918300505476</v>
      </c>
      <c r="AT56" s="93">
        <f t="shared" si="15"/>
        <v>9.024976523133757</v>
      </c>
      <c r="AU56" s="93">
        <f t="shared" si="16"/>
        <v>0</v>
      </c>
      <c r="AV56" s="208">
        <f t="shared" si="17"/>
        <v>9.024976523133757</v>
      </c>
      <c r="AW56" s="223"/>
      <c r="AX56" s="223"/>
      <c r="AY56" s="220"/>
    </row>
    <row r="57" spans="1:51" ht="12.75" customHeight="1" hidden="1">
      <c r="A57" s="6"/>
      <c r="B57" s="43" t="s">
        <v>17</v>
      </c>
      <c r="C57" s="38"/>
      <c r="D57" s="39">
        <v>1262549</v>
      </c>
      <c r="E57" s="40">
        <v>1270908</v>
      </c>
      <c r="F57" s="40"/>
      <c r="G57" s="41"/>
      <c r="H57" s="38"/>
      <c r="I57" s="17">
        <f t="shared" si="1"/>
        <v>0</v>
      </c>
      <c r="J57" s="38"/>
      <c r="K57" s="38"/>
      <c r="L57" s="38"/>
      <c r="M57" s="17">
        <f t="shared" si="2"/>
        <v>0</v>
      </c>
      <c r="N57" s="38"/>
      <c r="O57" s="38"/>
      <c r="P57" s="38"/>
      <c r="Q57" s="17">
        <f t="shared" si="3"/>
        <v>0</v>
      </c>
      <c r="R57" s="42"/>
      <c r="S57" s="18">
        <f t="shared" si="4"/>
        <v>0</v>
      </c>
      <c r="T57" s="18"/>
      <c r="U57" s="18">
        <f t="shared" si="5"/>
        <v>0</v>
      </c>
      <c r="V57" s="18"/>
      <c r="W57" s="18"/>
      <c r="X57" s="18">
        <f t="shared" si="6"/>
        <v>0</v>
      </c>
      <c r="Y57" s="79">
        <f>S57-U57</f>
        <v>0</v>
      </c>
      <c r="Z57" s="18">
        <f t="shared" si="22"/>
        <v>0</v>
      </c>
      <c r="AA57" s="18"/>
      <c r="AB57" s="18">
        <f t="shared" si="7"/>
        <v>0</v>
      </c>
      <c r="AC57" s="18"/>
      <c r="AD57" s="80"/>
      <c r="AE57" s="18"/>
      <c r="AF57" s="18"/>
      <c r="AG57" s="18"/>
      <c r="AH57" s="18"/>
      <c r="AI57" s="18">
        <f t="shared" si="8"/>
        <v>0</v>
      </c>
      <c r="AJ57" s="19"/>
      <c r="AK57" s="19"/>
      <c r="AL57" s="18">
        <v>330</v>
      </c>
      <c r="AM57" s="18">
        <v>314</v>
      </c>
      <c r="AN57" s="92" t="e">
        <f t="shared" si="9"/>
        <v>#DIV/0!</v>
      </c>
      <c r="AO57" s="92" t="e">
        <f t="shared" si="10"/>
        <v>#DIV/0!</v>
      </c>
      <c r="AP57" s="92">
        <f t="shared" si="11"/>
        <v>0</v>
      </c>
      <c r="AQ57" s="92" t="e">
        <f t="shared" si="12"/>
        <v>#DIV/0!</v>
      </c>
      <c r="AR57" s="92" t="e">
        <f t="shared" si="13"/>
        <v>#DIV/0!</v>
      </c>
      <c r="AS57" s="92">
        <f t="shared" si="14"/>
        <v>0</v>
      </c>
      <c r="AT57" s="93" t="e">
        <f t="shared" si="15"/>
        <v>#DIV/0!</v>
      </c>
      <c r="AU57" s="93" t="e">
        <f t="shared" si="16"/>
        <v>#DIV/0!</v>
      </c>
      <c r="AV57" s="208">
        <f t="shared" si="17"/>
        <v>0</v>
      </c>
      <c r="AW57" s="223"/>
      <c r="AX57" s="223"/>
      <c r="AY57" s="220"/>
    </row>
    <row r="58" spans="1:51" ht="19.5" customHeight="1">
      <c r="A58" s="6"/>
      <c r="B58" s="43" t="s">
        <v>18</v>
      </c>
      <c r="C58" s="38">
        <v>1262549</v>
      </c>
      <c r="D58" s="39">
        <v>1257621</v>
      </c>
      <c r="E58" s="40">
        <v>1268955</v>
      </c>
      <c r="F58" s="40">
        <v>1259002</v>
      </c>
      <c r="G58" s="41">
        <v>25</v>
      </c>
      <c r="H58" s="38">
        <v>0</v>
      </c>
      <c r="I58" s="17">
        <f t="shared" si="1"/>
        <v>-25</v>
      </c>
      <c r="J58" s="38">
        <v>25</v>
      </c>
      <c r="K58" s="38">
        <v>0</v>
      </c>
      <c r="L58" s="38"/>
      <c r="M58" s="17">
        <f t="shared" si="2"/>
        <v>-25</v>
      </c>
      <c r="N58" s="38">
        <v>0</v>
      </c>
      <c r="O58" s="38">
        <v>0</v>
      </c>
      <c r="P58" s="38"/>
      <c r="Q58" s="17">
        <f t="shared" si="3"/>
        <v>0</v>
      </c>
      <c r="R58" s="42">
        <v>8250</v>
      </c>
      <c r="S58" s="18">
        <f t="shared" si="4"/>
        <v>0</v>
      </c>
      <c r="T58" s="18">
        <v>7850</v>
      </c>
      <c r="U58" s="18">
        <f t="shared" si="5"/>
        <v>0</v>
      </c>
      <c r="V58" s="18"/>
      <c r="W58" s="18">
        <v>400</v>
      </c>
      <c r="X58" s="18">
        <f t="shared" si="6"/>
        <v>0</v>
      </c>
      <c r="Y58" s="79">
        <v>400</v>
      </c>
      <c r="Z58" s="18">
        <f t="shared" si="22"/>
        <v>0</v>
      </c>
      <c r="AA58" s="18">
        <v>576</v>
      </c>
      <c r="AB58" s="18">
        <f t="shared" si="7"/>
        <v>0</v>
      </c>
      <c r="AC58" s="18">
        <v>553</v>
      </c>
      <c r="AD58" s="80">
        <f>U58/AK58</f>
        <v>0</v>
      </c>
      <c r="AE58" s="18"/>
      <c r="AF58" s="18">
        <v>23</v>
      </c>
      <c r="AG58" s="18">
        <v>0</v>
      </c>
      <c r="AH58" s="18">
        <v>0</v>
      </c>
      <c r="AI58" s="18">
        <f t="shared" si="8"/>
        <v>0</v>
      </c>
      <c r="AJ58" s="19">
        <v>13.2</v>
      </c>
      <c r="AK58" s="19">
        <v>14.239</v>
      </c>
      <c r="AL58" s="18">
        <v>330</v>
      </c>
      <c r="AM58" s="18"/>
      <c r="AN58" s="92">
        <f t="shared" si="9"/>
        <v>0</v>
      </c>
      <c r="AO58" s="92">
        <f t="shared" si="10"/>
        <v>0</v>
      </c>
      <c r="AP58" s="92">
        <f t="shared" si="11"/>
        <v>0</v>
      </c>
      <c r="AQ58" s="92">
        <f t="shared" si="12"/>
        <v>0.0003180608466302646</v>
      </c>
      <c r="AR58" s="92">
        <f t="shared" si="13"/>
        <v>0</v>
      </c>
      <c r="AS58" s="92">
        <f t="shared" si="14"/>
        <v>0.0003180608466302646</v>
      </c>
      <c r="AT58" s="93">
        <f t="shared" si="15"/>
        <v>0</v>
      </c>
      <c r="AU58" s="93">
        <f t="shared" si="16"/>
        <v>0</v>
      </c>
      <c r="AV58" s="208">
        <f t="shared" si="17"/>
        <v>0</v>
      </c>
      <c r="AW58" s="223"/>
      <c r="AX58" s="223"/>
      <c r="AY58" s="220"/>
    </row>
    <row r="59" spans="1:51" ht="19.5" customHeight="1">
      <c r="A59" s="6"/>
      <c r="B59" s="43" t="s">
        <v>19</v>
      </c>
      <c r="C59" s="38">
        <v>1262549</v>
      </c>
      <c r="D59" s="39">
        <v>1257621</v>
      </c>
      <c r="E59" s="40">
        <v>1268955</v>
      </c>
      <c r="F59" s="40">
        <v>1259002</v>
      </c>
      <c r="G59" s="41">
        <v>30</v>
      </c>
      <c r="H59" s="38">
        <v>30</v>
      </c>
      <c r="I59" s="17">
        <f t="shared" si="1"/>
        <v>0</v>
      </c>
      <c r="J59" s="38">
        <v>0</v>
      </c>
      <c r="K59" s="38">
        <v>0</v>
      </c>
      <c r="L59" s="38"/>
      <c r="M59" s="17">
        <f t="shared" si="2"/>
        <v>0</v>
      </c>
      <c r="N59" s="38">
        <v>30</v>
      </c>
      <c r="O59" s="38">
        <v>30</v>
      </c>
      <c r="P59" s="38"/>
      <c r="Q59" s="17">
        <f t="shared" si="3"/>
        <v>0</v>
      </c>
      <c r="R59" s="42">
        <v>9900</v>
      </c>
      <c r="S59" s="18">
        <f t="shared" si="4"/>
        <v>9900</v>
      </c>
      <c r="T59" s="18">
        <v>0</v>
      </c>
      <c r="U59" s="18">
        <f t="shared" si="5"/>
        <v>0</v>
      </c>
      <c r="V59" s="18"/>
      <c r="W59" s="18">
        <v>9900</v>
      </c>
      <c r="X59" s="18">
        <f t="shared" si="6"/>
        <v>9900</v>
      </c>
      <c r="Y59" s="79">
        <v>9900</v>
      </c>
      <c r="Z59" s="18">
        <f t="shared" si="22"/>
        <v>0</v>
      </c>
      <c r="AA59" s="18">
        <v>471</v>
      </c>
      <c r="AB59" s="18">
        <f t="shared" si="7"/>
        <v>434</v>
      </c>
      <c r="AC59" s="18">
        <v>0</v>
      </c>
      <c r="AD59" s="80"/>
      <c r="AE59" s="18"/>
      <c r="AF59" s="18">
        <v>471</v>
      </c>
      <c r="AG59" s="18">
        <v>434</v>
      </c>
      <c r="AH59" s="18">
        <v>434</v>
      </c>
      <c r="AI59" s="18">
        <f t="shared" si="8"/>
        <v>0</v>
      </c>
      <c r="AJ59" s="19">
        <v>21</v>
      </c>
      <c r="AK59" s="19">
        <v>0</v>
      </c>
      <c r="AL59" s="18">
        <v>330</v>
      </c>
      <c r="AM59" s="18"/>
      <c r="AN59" s="92">
        <f t="shared" si="9"/>
        <v>0.0003450960185938371</v>
      </c>
      <c r="AO59" s="92">
        <f t="shared" si="10"/>
        <v>0</v>
      </c>
      <c r="AP59" s="92">
        <f t="shared" si="11"/>
        <v>0.0003450960185938371</v>
      </c>
      <c r="AQ59" s="92">
        <f t="shared" si="12"/>
        <v>0.00787200595409905</v>
      </c>
      <c r="AR59" s="92">
        <f t="shared" si="13"/>
        <v>0</v>
      </c>
      <c r="AS59" s="92">
        <f t="shared" si="14"/>
        <v>0.00787200595409905</v>
      </c>
      <c r="AT59" s="93">
        <f t="shared" si="15"/>
        <v>0.23854563497269846</v>
      </c>
      <c r="AU59" s="93">
        <f t="shared" si="16"/>
        <v>0</v>
      </c>
      <c r="AV59" s="208">
        <f t="shared" si="17"/>
        <v>0.23854563497269846</v>
      </c>
      <c r="AW59" s="223"/>
      <c r="AX59" s="223"/>
      <c r="AY59" s="220"/>
    </row>
    <row r="60" spans="1:51" ht="19.5" customHeight="1">
      <c r="A60" s="6"/>
      <c r="B60" s="43" t="s">
        <v>20</v>
      </c>
      <c r="C60" s="38">
        <v>1262549</v>
      </c>
      <c r="D60" s="39">
        <v>1257621</v>
      </c>
      <c r="E60" s="40">
        <v>1268955</v>
      </c>
      <c r="F60" s="40">
        <v>1259002</v>
      </c>
      <c r="G60" s="41">
        <v>30</v>
      </c>
      <c r="H60" s="38">
        <v>30</v>
      </c>
      <c r="I60" s="17">
        <f t="shared" si="1"/>
        <v>0</v>
      </c>
      <c r="J60" s="38">
        <v>0</v>
      </c>
      <c r="K60" s="38">
        <v>0</v>
      </c>
      <c r="L60" s="38"/>
      <c r="M60" s="17">
        <f t="shared" si="2"/>
        <v>0</v>
      </c>
      <c r="N60" s="38">
        <v>30</v>
      </c>
      <c r="O60" s="38">
        <v>30</v>
      </c>
      <c r="P60" s="38"/>
      <c r="Q60" s="17">
        <f t="shared" si="3"/>
        <v>0</v>
      </c>
      <c r="R60" s="42">
        <v>9900</v>
      </c>
      <c r="S60" s="18">
        <f t="shared" si="4"/>
        <v>9900</v>
      </c>
      <c r="T60" s="18">
        <v>0</v>
      </c>
      <c r="U60" s="18">
        <f t="shared" si="5"/>
        <v>0</v>
      </c>
      <c r="V60" s="18"/>
      <c r="W60" s="18">
        <v>9900</v>
      </c>
      <c r="X60" s="18">
        <f t="shared" si="6"/>
        <v>9900</v>
      </c>
      <c r="Y60" s="79">
        <v>9900</v>
      </c>
      <c r="Z60" s="18">
        <f t="shared" si="22"/>
        <v>0</v>
      </c>
      <c r="AA60" s="18">
        <v>471</v>
      </c>
      <c r="AB60" s="18">
        <f t="shared" si="7"/>
        <v>434</v>
      </c>
      <c r="AC60" s="18">
        <v>0</v>
      </c>
      <c r="AD60" s="80"/>
      <c r="AE60" s="18"/>
      <c r="AF60" s="18">
        <v>471</v>
      </c>
      <c r="AG60" s="18">
        <v>434</v>
      </c>
      <c r="AH60" s="18">
        <v>434</v>
      </c>
      <c r="AI60" s="18">
        <f t="shared" si="8"/>
        <v>0</v>
      </c>
      <c r="AJ60" s="19">
        <v>21</v>
      </c>
      <c r="AK60" s="19">
        <v>0</v>
      </c>
      <c r="AL60" s="18">
        <v>330</v>
      </c>
      <c r="AM60" s="18"/>
      <c r="AN60" s="92">
        <f t="shared" si="9"/>
        <v>0.0003450960185938371</v>
      </c>
      <c r="AO60" s="92">
        <f t="shared" si="10"/>
        <v>0</v>
      </c>
      <c r="AP60" s="92">
        <f t="shared" si="11"/>
        <v>0.0003450960185938371</v>
      </c>
      <c r="AQ60" s="92">
        <f t="shared" si="12"/>
        <v>0.00787200595409905</v>
      </c>
      <c r="AR60" s="92">
        <f t="shared" si="13"/>
        <v>0</v>
      </c>
      <c r="AS60" s="92">
        <f t="shared" si="14"/>
        <v>0.00787200595409905</v>
      </c>
      <c r="AT60" s="93">
        <f t="shared" si="15"/>
        <v>0.23854563497269846</v>
      </c>
      <c r="AU60" s="93">
        <f t="shared" si="16"/>
        <v>0</v>
      </c>
      <c r="AV60" s="208">
        <f t="shared" si="17"/>
        <v>0.23854563497269846</v>
      </c>
      <c r="AW60" s="223"/>
      <c r="AX60" s="223"/>
      <c r="AY60" s="220"/>
    </row>
    <row r="61" spans="1:51" ht="19.5" customHeight="1">
      <c r="A61" s="6"/>
      <c r="B61" s="43" t="s">
        <v>21</v>
      </c>
      <c r="C61" s="38">
        <v>1262549</v>
      </c>
      <c r="D61" s="39">
        <v>1257621</v>
      </c>
      <c r="E61" s="40">
        <v>1268955</v>
      </c>
      <c r="F61" s="40">
        <v>1259002</v>
      </c>
      <c r="G61" s="41">
        <v>90</v>
      </c>
      <c r="H61" s="38">
        <v>100</v>
      </c>
      <c r="I61" s="17">
        <f t="shared" si="1"/>
        <v>10</v>
      </c>
      <c r="J61" s="38">
        <v>80</v>
      </c>
      <c r="K61" s="38">
        <v>90</v>
      </c>
      <c r="L61" s="38"/>
      <c r="M61" s="17">
        <f t="shared" si="2"/>
        <v>10</v>
      </c>
      <c r="N61" s="38">
        <v>10</v>
      </c>
      <c r="O61" s="38">
        <v>10</v>
      </c>
      <c r="P61" s="38"/>
      <c r="Q61" s="17">
        <f t="shared" si="3"/>
        <v>0</v>
      </c>
      <c r="R61" s="42">
        <v>24750</v>
      </c>
      <c r="S61" s="18">
        <f t="shared" si="4"/>
        <v>27500</v>
      </c>
      <c r="T61" s="18">
        <v>21760</v>
      </c>
      <c r="U61" s="18">
        <f t="shared" si="5"/>
        <v>24165</v>
      </c>
      <c r="V61" s="18"/>
      <c r="W61" s="18">
        <v>2990</v>
      </c>
      <c r="X61" s="18">
        <f t="shared" si="6"/>
        <v>3335</v>
      </c>
      <c r="Y61" s="79">
        <v>2990</v>
      </c>
      <c r="Z61" s="18">
        <f t="shared" si="22"/>
        <v>0</v>
      </c>
      <c r="AA61" s="18">
        <v>4453</v>
      </c>
      <c r="AB61" s="18">
        <f t="shared" si="7"/>
        <v>5113.2449952335555</v>
      </c>
      <c r="AC61" s="18">
        <v>4408</v>
      </c>
      <c r="AD61" s="80">
        <f>U61/AK61</f>
        <v>4607.2449952335555</v>
      </c>
      <c r="AE61" s="18"/>
      <c r="AF61" s="18">
        <v>45</v>
      </c>
      <c r="AG61" s="18">
        <v>506</v>
      </c>
      <c r="AH61" s="18">
        <v>506</v>
      </c>
      <c r="AI61" s="18">
        <f t="shared" si="8"/>
        <v>0</v>
      </c>
      <c r="AJ61" s="19">
        <v>5.5</v>
      </c>
      <c r="AK61" s="19">
        <v>5.245</v>
      </c>
      <c r="AL61" s="18">
        <v>275</v>
      </c>
      <c r="AM61" s="18">
        <v>268.5</v>
      </c>
      <c r="AN61" s="92">
        <f t="shared" si="9"/>
        <v>0.004061789128532353</v>
      </c>
      <c r="AO61" s="92">
        <f t="shared" si="10"/>
        <v>0.003659442157545068</v>
      </c>
      <c r="AP61" s="92">
        <f t="shared" si="11"/>
        <v>0.0004023469709872847</v>
      </c>
      <c r="AQ61" s="92">
        <f t="shared" si="12"/>
        <v>0.02157127894488511</v>
      </c>
      <c r="AR61" s="92">
        <f t="shared" si="13"/>
        <v>0.01919377411632388</v>
      </c>
      <c r="AS61" s="92">
        <f t="shared" si="14"/>
        <v>0.0023775048285612278</v>
      </c>
      <c r="AT61" s="93">
        <f t="shared" si="15"/>
        <v>0.7943671340532414</v>
      </c>
      <c r="AU61" s="93">
        <f t="shared" si="16"/>
        <v>0.7148519223956753</v>
      </c>
      <c r="AV61" s="208">
        <f t="shared" si="17"/>
        <v>0.07951521165756616</v>
      </c>
      <c r="AW61" s="223"/>
      <c r="AX61" s="223"/>
      <c r="AY61" s="220"/>
    </row>
    <row r="62" spans="1:51" ht="19.5" customHeight="1" thickBot="1">
      <c r="A62" s="7"/>
      <c r="B62" s="44" t="s">
        <v>2</v>
      </c>
      <c r="C62" s="45">
        <v>1262549</v>
      </c>
      <c r="D62" s="46">
        <v>1257621</v>
      </c>
      <c r="E62" s="40">
        <v>1268955</v>
      </c>
      <c r="F62" s="40">
        <v>1259002</v>
      </c>
      <c r="G62" s="47">
        <v>35</v>
      </c>
      <c r="H62" s="45">
        <v>35</v>
      </c>
      <c r="I62" s="17">
        <f t="shared" si="1"/>
        <v>0</v>
      </c>
      <c r="J62" s="45">
        <v>0</v>
      </c>
      <c r="K62" s="45">
        <v>0</v>
      </c>
      <c r="L62" s="45"/>
      <c r="M62" s="17">
        <f t="shared" si="2"/>
        <v>0</v>
      </c>
      <c r="N62" s="45">
        <v>35</v>
      </c>
      <c r="O62" s="45">
        <v>35</v>
      </c>
      <c r="P62" s="45">
        <v>35</v>
      </c>
      <c r="Q62" s="17">
        <f t="shared" si="3"/>
        <v>0</v>
      </c>
      <c r="R62" s="48">
        <v>11550</v>
      </c>
      <c r="S62" s="18">
        <f t="shared" si="4"/>
        <v>12250</v>
      </c>
      <c r="T62" s="34">
        <v>0</v>
      </c>
      <c r="U62" s="18">
        <f t="shared" si="5"/>
        <v>0</v>
      </c>
      <c r="V62" s="34"/>
      <c r="W62" s="34">
        <v>11550</v>
      </c>
      <c r="X62" s="18">
        <f t="shared" si="6"/>
        <v>12250</v>
      </c>
      <c r="Y62" s="79">
        <v>11550</v>
      </c>
      <c r="Z62" s="18">
        <v>12270</v>
      </c>
      <c r="AA62" s="34">
        <v>550</v>
      </c>
      <c r="AB62" s="18">
        <f t="shared" si="7"/>
        <v>550</v>
      </c>
      <c r="AC62" s="34">
        <v>0</v>
      </c>
      <c r="AD62" s="80">
        <v>0</v>
      </c>
      <c r="AE62" s="34"/>
      <c r="AF62" s="34">
        <v>550</v>
      </c>
      <c r="AG62" s="34">
        <v>550</v>
      </c>
      <c r="AH62" s="34">
        <v>0</v>
      </c>
      <c r="AI62" s="18">
        <v>550</v>
      </c>
      <c r="AJ62" s="88">
        <v>30</v>
      </c>
      <c r="AK62" s="88">
        <v>0</v>
      </c>
      <c r="AL62" s="34">
        <v>350</v>
      </c>
      <c r="AM62" s="34"/>
      <c r="AN62" s="94">
        <f t="shared" si="9"/>
        <v>0</v>
      </c>
      <c r="AO62" s="94">
        <f t="shared" si="10"/>
        <v>0</v>
      </c>
      <c r="AP62" s="94">
        <f t="shared" si="11"/>
        <v>0</v>
      </c>
      <c r="AQ62" s="94">
        <f t="shared" si="12"/>
        <v>0.009184006946448891</v>
      </c>
      <c r="AR62" s="94">
        <f t="shared" si="13"/>
        <v>0</v>
      </c>
      <c r="AS62" s="94">
        <f t="shared" si="14"/>
        <v>0.009184006946448891</v>
      </c>
      <c r="AT62" s="95">
        <f t="shared" si="15"/>
        <v>0.27830324080148156</v>
      </c>
      <c r="AU62" s="95">
        <f t="shared" si="16"/>
        <v>0</v>
      </c>
      <c r="AV62" s="209">
        <f t="shared" si="17"/>
        <v>0.27830324080148156</v>
      </c>
      <c r="AW62" s="223"/>
      <c r="AX62" s="223"/>
      <c r="AY62" s="220"/>
    </row>
    <row r="63" spans="2:51" ht="19.5" customHeight="1" thickBot="1">
      <c r="B63" s="49" t="s">
        <v>22</v>
      </c>
      <c r="C63" s="50">
        <v>1262549</v>
      </c>
      <c r="D63" s="50">
        <v>1257621</v>
      </c>
      <c r="E63" s="50">
        <v>1268955</v>
      </c>
      <c r="F63" s="50">
        <v>1259002</v>
      </c>
      <c r="G63" s="50">
        <f aca="true" t="shared" si="23" ref="G63:AF63">SUM(G46:G62)</f>
        <v>4714</v>
      </c>
      <c r="H63" s="50">
        <f t="shared" si="23"/>
        <v>4732</v>
      </c>
      <c r="I63" s="50">
        <f t="shared" si="23"/>
        <v>18</v>
      </c>
      <c r="J63" s="50">
        <f t="shared" si="23"/>
        <v>2716</v>
      </c>
      <c r="K63" s="50">
        <f t="shared" si="23"/>
        <v>2746</v>
      </c>
      <c r="L63" s="50">
        <f t="shared" si="23"/>
        <v>150</v>
      </c>
      <c r="M63" s="50">
        <f t="shared" si="23"/>
        <v>30</v>
      </c>
      <c r="N63" s="50">
        <f t="shared" si="23"/>
        <v>1998</v>
      </c>
      <c r="O63" s="50">
        <f t="shared" si="23"/>
        <v>1986</v>
      </c>
      <c r="P63" s="50">
        <f t="shared" si="23"/>
        <v>38</v>
      </c>
      <c r="Q63" s="50">
        <f t="shared" si="23"/>
        <v>-12</v>
      </c>
      <c r="R63" s="50">
        <f t="shared" si="23"/>
        <v>1574788</v>
      </c>
      <c r="S63" s="50">
        <f t="shared" si="23"/>
        <v>1582303.9996</v>
      </c>
      <c r="T63" s="50">
        <f t="shared" si="23"/>
        <v>849048</v>
      </c>
      <c r="U63" s="50">
        <f t="shared" si="23"/>
        <v>849671.7999999999</v>
      </c>
      <c r="V63" s="50">
        <f t="shared" si="23"/>
        <v>47100</v>
      </c>
      <c r="W63" s="99">
        <f t="shared" si="23"/>
        <v>725740</v>
      </c>
      <c r="X63" s="101">
        <f t="shared" si="6"/>
        <v>732632.1996</v>
      </c>
      <c r="Y63" s="108">
        <f t="shared" si="23"/>
        <v>726964</v>
      </c>
      <c r="Z63" s="109">
        <f t="shared" si="23"/>
        <v>13320</v>
      </c>
      <c r="AA63" s="109">
        <f t="shared" si="23"/>
        <v>93736</v>
      </c>
      <c r="AB63" s="226">
        <f t="shared" si="7"/>
        <v>93568.17522151464</v>
      </c>
      <c r="AC63" s="109">
        <f t="shared" si="23"/>
        <v>77328</v>
      </c>
      <c r="AD63" s="103">
        <f>AD46+AD47+AD48+AD49+AD50+AD51+AD52+AD53+AD54+AD55+AD56+AD58+AD59+AD60+AD61+AD62</f>
        <v>78107.17522151464</v>
      </c>
      <c r="AE63" s="109">
        <f t="shared" si="23"/>
        <v>3367</v>
      </c>
      <c r="AF63" s="100">
        <f t="shared" si="23"/>
        <v>16408</v>
      </c>
      <c r="AG63" s="102">
        <f>AG46+AG47+AG48+AG49+AG50+AG51+AG52+AG53+AG54+AG55+AG56+AG58+AG59+AG60+AG61+AG62</f>
        <v>15461</v>
      </c>
      <c r="AH63" s="103">
        <f>AH46+AH47+AH48+AH49+AH50+AH51+AH52+AH53+AH54+AH55+AH56+AH58+AH59+AH60+AH61+AH62</f>
        <v>14876</v>
      </c>
      <c r="AI63" s="226">
        <v>585</v>
      </c>
      <c r="AJ63" s="110">
        <v>43.8</v>
      </c>
      <c r="AK63" s="227">
        <v>11</v>
      </c>
      <c r="AL63" s="102">
        <v>330</v>
      </c>
      <c r="AM63" s="226">
        <v>310.85</v>
      </c>
      <c r="AN63" s="111">
        <f t="shared" si="9"/>
        <v>0.07386764328617465</v>
      </c>
      <c r="AO63" s="111">
        <f t="shared" si="10"/>
        <v>0.06203896039999511</v>
      </c>
      <c r="AP63" s="111">
        <f t="shared" si="11"/>
        <v>0.011828682886179541</v>
      </c>
      <c r="AQ63" s="111">
        <f t="shared" si="12"/>
        <v>1.2529242073136355</v>
      </c>
      <c r="AR63" s="111">
        <f t="shared" si="13"/>
        <v>0.6748772440393264</v>
      </c>
      <c r="AS63" s="111">
        <f t="shared" si="14"/>
        <v>0.5780469632743092</v>
      </c>
      <c r="AT63" s="112">
        <f t="shared" si="15"/>
        <v>37.60264746739846</v>
      </c>
      <c r="AU63" s="112">
        <f t="shared" si="16"/>
        <v>21.810926432205825</v>
      </c>
      <c r="AV63" s="210">
        <f t="shared" si="17"/>
        <v>15.791721035192637</v>
      </c>
      <c r="AW63" s="223"/>
      <c r="AX63" s="223"/>
      <c r="AY63" s="221"/>
    </row>
    <row r="64" spans="2:51" ht="19.5" customHeight="1">
      <c r="B64" s="51" t="s">
        <v>35</v>
      </c>
      <c r="C64" s="52">
        <v>642263</v>
      </c>
      <c r="D64" s="53">
        <v>644383</v>
      </c>
      <c r="E64" s="5">
        <v>634282</v>
      </c>
      <c r="F64" s="5">
        <v>642634</v>
      </c>
      <c r="G64" s="54">
        <v>10</v>
      </c>
      <c r="H64" s="52">
        <v>10</v>
      </c>
      <c r="I64" s="17">
        <f t="shared" si="1"/>
        <v>0</v>
      </c>
      <c r="J64" s="52">
        <v>10</v>
      </c>
      <c r="K64" s="52">
        <v>10</v>
      </c>
      <c r="L64" s="52"/>
      <c r="M64" s="17">
        <f t="shared" si="2"/>
        <v>0</v>
      </c>
      <c r="N64" s="52">
        <v>0</v>
      </c>
      <c r="O64" s="52">
        <v>0</v>
      </c>
      <c r="P64" s="52"/>
      <c r="Q64" s="17">
        <f t="shared" si="3"/>
        <v>0</v>
      </c>
      <c r="R64" s="55">
        <v>3140</v>
      </c>
      <c r="S64" s="18">
        <f t="shared" si="4"/>
        <v>3140</v>
      </c>
      <c r="T64" s="55">
        <v>3140</v>
      </c>
      <c r="U64" s="18">
        <f t="shared" si="5"/>
        <v>3108.5</v>
      </c>
      <c r="V64" s="55"/>
      <c r="W64" s="55"/>
      <c r="X64" s="42"/>
      <c r="Y64" s="79">
        <f>S64-U64</f>
        <v>31.5</v>
      </c>
      <c r="Z64" s="18">
        <f t="shared" si="22"/>
        <v>0</v>
      </c>
      <c r="AA64" s="55">
        <v>233</v>
      </c>
      <c r="AB64" s="18">
        <f t="shared" si="7"/>
        <v>230.6625770467547</v>
      </c>
      <c r="AC64" s="55">
        <v>233</v>
      </c>
      <c r="AD64" s="80">
        <f aca="true" t="shared" si="24" ref="AD64:AD69">U64/AK64</f>
        <v>230.6625770467547</v>
      </c>
      <c r="AE64" s="55"/>
      <c r="AF64" s="55">
        <v>0</v>
      </c>
      <c r="AG64" s="42">
        <v>0</v>
      </c>
      <c r="AH64" s="42"/>
      <c r="AI64" s="18">
        <f t="shared" si="8"/>
        <v>0</v>
      </c>
      <c r="AJ64" s="86">
        <v>13.5</v>
      </c>
      <c r="AK64" s="86">
        <v>13.476395</v>
      </c>
      <c r="AL64" s="42">
        <v>314</v>
      </c>
      <c r="AM64" s="18">
        <v>310.85</v>
      </c>
      <c r="AN64" s="96">
        <f t="shared" si="9"/>
        <v>0.0003589330428311523</v>
      </c>
      <c r="AO64" s="96">
        <f t="shared" si="10"/>
        <v>0.0003589330428311523</v>
      </c>
      <c r="AP64" s="96">
        <f t="shared" si="11"/>
        <v>0</v>
      </c>
      <c r="AQ64" s="96">
        <f t="shared" si="12"/>
        <v>0.004886007434923158</v>
      </c>
      <c r="AR64" s="96">
        <f t="shared" si="13"/>
        <v>0.004837123463744527</v>
      </c>
      <c r="AS64" s="96">
        <f t="shared" si="14"/>
        <v>4.888397117863134E-05</v>
      </c>
      <c r="AT64" s="97">
        <f t="shared" si="15"/>
        <v>0.15560956936607773</v>
      </c>
      <c r="AU64" s="97">
        <f t="shared" si="16"/>
        <v>0.15560956936607773</v>
      </c>
      <c r="AV64" s="211">
        <f t="shared" si="17"/>
        <v>0</v>
      </c>
      <c r="AW64" s="223"/>
      <c r="AX64" s="223"/>
      <c r="AY64" s="220"/>
    </row>
    <row r="65" spans="2:51" ht="19.5" customHeight="1">
      <c r="B65" s="56" t="s">
        <v>23</v>
      </c>
      <c r="C65" s="45">
        <v>642263</v>
      </c>
      <c r="D65" s="46">
        <v>644383</v>
      </c>
      <c r="E65" s="129">
        <v>634282</v>
      </c>
      <c r="F65" s="129">
        <v>642634</v>
      </c>
      <c r="G65" s="47">
        <v>10</v>
      </c>
      <c r="H65" s="45">
        <v>10</v>
      </c>
      <c r="I65" s="127">
        <f t="shared" si="1"/>
        <v>0</v>
      </c>
      <c r="J65" s="45">
        <v>10</v>
      </c>
      <c r="K65" s="45">
        <v>10</v>
      </c>
      <c r="L65" s="45"/>
      <c r="M65" s="17">
        <f t="shared" si="2"/>
        <v>0</v>
      </c>
      <c r="N65" s="45">
        <v>0</v>
      </c>
      <c r="O65" s="45">
        <v>0</v>
      </c>
      <c r="P65" s="45"/>
      <c r="Q65" s="127">
        <f t="shared" si="3"/>
        <v>0</v>
      </c>
      <c r="R65" s="57">
        <v>3140</v>
      </c>
      <c r="S65" s="34">
        <f t="shared" si="4"/>
        <v>3140</v>
      </c>
      <c r="T65" s="57">
        <v>3140</v>
      </c>
      <c r="U65" s="34">
        <f t="shared" si="5"/>
        <v>3108.5</v>
      </c>
      <c r="V65" s="57"/>
      <c r="W65" s="57"/>
      <c r="X65" s="34"/>
      <c r="Y65" s="130">
        <f>S65-U65</f>
        <v>31.5</v>
      </c>
      <c r="Z65" s="34">
        <f t="shared" si="22"/>
        <v>0</v>
      </c>
      <c r="AA65" s="57">
        <v>233</v>
      </c>
      <c r="AB65" s="18">
        <f t="shared" si="7"/>
        <v>230.6625770467547</v>
      </c>
      <c r="AC65" s="57">
        <v>233</v>
      </c>
      <c r="AD65" s="80">
        <f t="shared" si="24"/>
        <v>230.6625770467547</v>
      </c>
      <c r="AE65" s="57"/>
      <c r="AF65" s="57">
        <v>0</v>
      </c>
      <c r="AG65" s="34">
        <v>0</v>
      </c>
      <c r="AH65" s="34"/>
      <c r="AI65" s="18">
        <f t="shared" si="8"/>
        <v>0</v>
      </c>
      <c r="AJ65" s="88">
        <v>13.5</v>
      </c>
      <c r="AK65" s="88">
        <v>13.476395</v>
      </c>
      <c r="AL65" s="34">
        <v>314</v>
      </c>
      <c r="AM65" s="18">
        <v>310.85</v>
      </c>
      <c r="AN65" s="94">
        <f t="shared" si="9"/>
        <v>0.0003589330428311523</v>
      </c>
      <c r="AO65" s="94">
        <f t="shared" si="10"/>
        <v>0.0003589330428311523</v>
      </c>
      <c r="AP65" s="94">
        <f t="shared" si="11"/>
        <v>0</v>
      </c>
      <c r="AQ65" s="94">
        <f t="shared" si="12"/>
        <v>0.004886007434923158</v>
      </c>
      <c r="AR65" s="94">
        <f t="shared" si="13"/>
        <v>0.004837123463744527</v>
      </c>
      <c r="AS65" s="94">
        <f t="shared" si="14"/>
        <v>4.888397117863134E-05</v>
      </c>
      <c r="AT65" s="95">
        <f t="shared" si="15"/>
        <v>0.15560956936607773</v>
      </c>
      <c r="AU65" s="95">
        <f t="shared" si="16"/>
        <v>0.15560956936607773</v>
      </c>
      <c r="AV65" s="209">
        <f t="shared" si="17"/>
        <v>0</v>
      </c>
      <c r="AW65" s="223"/>
      <c r="AX65" s="223"/>
      <c r="AY65" s="220"/>
    </row>
    <row r="66" spans="2:51" ht="19.5" customHeight="1">
      <c r="B66" s="135" t="s">
        <v>57</v>
      </c>
      <c r="C66" s="40">
        <v>642263</v>
      </c>
      <c r="D66" s="136">
        <v>644383</v>
      </c>
      <c r="E66" s="40">
        <v>634282</v>
      </c>
      <c r="F66" s="40">
        <v>642634</v>
      </c>
      <c r="G66" s="40">
        <v>4</v>
      </c>
      <c r="H66" s="40">
        <v>4</v>
      </c>
      <c r="I66" s="127">
        <f t="shared" si="1"/>
        <v>0</v>
      </c>
      <c r="J66" s="40">
        <v>4</v>
      </c>
      <c r="K66" s="40">
        <v>4</v>
      </c>
      <c r="L66" s="40"/>
      <c r="M66" s="17">
        <f t="shared" si="2"/>
        <v>0</v>
      </c>
      <c r="N66" s="40"/>
      <c r="O66" s="40"/>
      <c r="P66" s="40"/>
      <c r="Q66" s="30"/>
      <c r="R66" s="80">
        <v>1380</v>
      </c>
      <c r="S66" s="34">
        <f t="shared" si="4"/>
        <v>2552</v>
      </c>
      <c r="T66" s="80">
        <v>1380</v>
      </c>
      <c r="U66" s="34">
        <f t="shared" si="5"/>
        <v>2480</v>
      </c>
      <c r="V66" s="80"/>
      <c r="W66" s="80"/>
      <c r="X66" s="18"/>
      <c r="Y66" s="79"/>
      <c r="Z66" s="18"/>
      <c r="AA66" s="80">
        <v>460</v>
      </c>
      <c r="AB66" s="18">
        <f t="shared" si="7"/>
        <v>826.0196179659267</v>
      </c>
      <c r="AC66" s="80">
        <v>460</v>
      </c>
      <c r="AD66" s="80">
        <f t="shared" si="24"/>
        <v>826.0196179659267</v>
      </c>
      <c r="AE66" s="80"/>
      <c r="AF66" s="80"/>
      <c r="AG66" s="18"/>
      <c r="AH66" s="18"/>
      <c r="AI66" s="18">
        <f t="shared" si="8"/>
        <v>0</v>
      </c>
      <c r="AJ66" s="19">
        <v>3</v>
      </c>
      <c r="AK66" s="19">
        <v>3.00235</v>
      </c>
      <c r="AL66" s="18">
        <v>638</v>
      </c>
      <c r="AM66" s="18">
        <v>620</v>
      </c>
      <c r="AN66" s="92"/>
      <c r="AO66" s="92"/>
      <c r="AP66" s="92"/>
      <c r="AQ66" s="92"/>
      <c r="AR66" s="92"/>
      <c r="AS66" s="92"/>
      <c r="AT66" s="93"/>
      <c r="AU66" s="93">
        <f t="shared" si="16"/>
        <v>0.06224382774643109</v>
      </c>
      <c r="AV66" s="208"/>
      <c r="AW66" s="223"/>
      <c r="AX66" s="223"/>
      <c r="AY66" s="220"/>
    </row>
    <row r="67" spans="2:51" ht="19.5" customHeight="1">
      <c r="B67" s="135" t="s">
        <v>94</v>
      </c>
      <c r="C67" s="40"/>
      <c r="D67" s="136"/>
      <c r="E67" s="40"/>
      <c r="F67" s="40"/>
      <c r="G67" s="40"/>
      <c r="H67" s="40"/>
      <c r="I67" s="127"/>
      <c r="J67" s="40"/>
      <c r="K67" s="40"/>
      <c r="L67" s="40"/>
      <c r="M67" s="17"/>
      <c r="N67" s="40"/>
      <c r="O67" s="40"/>
      <c r="P67" s="40"/>
      <c r="Q67" s="30"/>
      <c r="R67" s="80"/>
      <c r="S67" s="34">
        <v>20</v>
      </c>
      <c r="T67" s="80"/>
      <c r="U67" s="34">
        <v>20</v>
      </c>
      <c r="V67" s="80"/>
      <c r="W67" s="80"/>
      <c r="X67" s="18"/>
      <c r="Y67" s="79"/>
      <c r="Z67" s="18"/>
      <c r="AA67" s="80"/>
      <c r="AB67" s="18">
        <f t="shared" si="7"/>
        <v>2</v>
      </c>
      <c r="AC67" s="80"/>
      <c r="AD67" s="80">
        <f t="shared" si="24"/>
        <v>2</v>
      </c>
      <c r="AE67" s="80"/>
      <c r="AF67" s="80"/>
      <c r="AG67" s="18"/>
      <c r="AH67" s="18"/>
      <c r="AI67" s="18"/>
      <c r="AJ67" s="19"/>
      <c r="AK67" s="19">
        <v>10</v>
      </c>
      <c r="AL67" s="18"/>
      <c r="AM67" s="18"/>
      <c r="AN67" s="92"/>
      <c r="AO67" s="92"/>
      <c r="AP67" s="92"/>
      <c r="AQ67" s="92"/>
      <c r="AR67" s="92"/>
      <c r="AS67" s="92"/>
      <c r="AT67" s="93"/>
      <c r="AU67" s="93"/>
      <c r="AV67" s="208"/>
      <c r="AW67" s="223"/>
      <c r="AX67" s="223"/>
      <c r="AY67" s="220"/>
    </row>
    <row r="68" spans="2:51" ht="19.5" customHeight="1">
      <c r="B68" s="135"/>
      <c r="C68" s="40"/>
      <c r="D68" s="136"/>
      <c r="E68" s="40"/>
      <c r="F68" s="40"/>
      <c r="G68" s="40"/>
      <c r="H68" s="40"/>
      <c r="I68" s="127"/>
      <c r="J68" s="40"/>
      <c r="K68" s="40"/>
      <c r="L68" s="40"/>
      <c r="M68" s="17"/>
      <c r="N68" s="40"/>
      <c r="O68" s="40"/>
      <c r="P68" s="40"/>
      <c r="Q68" s="30"/>
      <c r="R68" s="80"/>
      <c r="S68" s="34">
        <v>28</v>
      </c>
      <c r="T68" s="80"/>
      <c r="U68" s="34">
        <v>28</v>
      </c>
      <c r="V68" s="80"/>
      <c r="W68" s="80"/>
      <c r="X68" s="18"/>
      <c r="Y68" s="79"/>
      <c r="Z68" s="18"/>
      <c r="AA68" s="80"/>
      <c r="AB68" s="18">
        <f t="shared" si="7"/>
        <v>2</v>
      </c>
      <c r="AC68" s="80"/>
      <c r="AD68" s="80">
        <f t="shared" si="24"/>
        <v>2</v>
      </c>
      <c r="AE68" s="80"/>
      <c r="AF68" s="80"/>
      <c r="AG68" s="18"/>
      <c r="AH68" s="18"/>
      <c r="AI68" s="18"/>
      <c r="AJ68" s="19"/>
      <c r="AK68" s="19">
        <v>14</v>
      </c>
      <c r="AL68" s="18"/>
      <c r="AM68" s="18"/>
      <c r="AN68" s="92"/>
      <c r="AO68" s="92"/>
      <c r="AP68" s="92"/>
      <c r="AQ68" s="92"/>
      <c r="AR68" s="92"/>
      <c r="AS68" s="92"/>
      <c r="AT68" s="93"/>
      <c r="AU68" s="93"/>
      <c r="AV68" s="208"/>
      <c r="AW68" s="223"/>
      <c r="AX68" s="223"/>
      <c r="AY68" s="220"/>
    </row>
    <row r="69" spans="2:51" ht="19.5" customHeight="1">
      <c r="B69" s="135"/>
      <c r="C69" s="40"/>
      <c r="D69" s="136"/>
      <c r="E69" s="40"/>
      <c r="F69" s="40"/>
      <c r="G69" s="40"/>
      <c r="H69" s="40"/>
      <c r="I69" s="127"/>
      <c r="J69" s="40"/>
      <c r="K69" s="40"/>
      <c r="L69" s="40"/>
      <c r="M69" s="17"/>
      <c r="N69" s="40"/>
      <c r="O69" s="40"/>
      <c r="P69" s="40"/>
      <c r="Q69" s="30"/>
      <c r="R69" s="80"/>
      <c r="S69" s="34">
        <v>28</v>
      </c>
      <c r="T69" s="80"/>
      <c r="U69" s="34">
        <v>28</v>
      </c>
      <c r="V69" s="80"/>
      <c r="W69" s="80"/>
      <c r="X69" s="18"/>
      <c r="Y69" s="79"/>
      <c r="Z69" s="18"/>
      <c r="AA69" s="80"/>
      <c r="AB69" s="18">
        <f t="shared" si="7"/>
        <v>2</v>
      </c>
      <c r="AC69" s="80"/>
      <c r="AD69" s="80">
        <f t="shared" si="24"/>
        <v>2</v>
      </c>
      <c r="AE69" s="80"/>
      <c r="AF69" s="80"/>
      <c r="AG69" s="18"/>
      <c r="AH69" s="18"/>
      <c r="AI69" s="18"/>
      <c r="AJ69" s="19"/>
      <c r="AK69" s="19">
        <v>14</v>
      </c>
      <c r="AL69" s="18"/>
      <c r="AM69" s="18"/>
      <c r="AN69" s="92"/>
      <c r="AO69" s="92"/>
      <c r="AP69" s="92"/>
      <c r="AQ69" s="92"/>
      <c r="AR69" s="92"/>
      <c r="AS69" s="92"/>
      <c r="AT69" s="93"/>
      <c r="AU69" s="93"/>
      <c r="AV69" s="208"/>
      <c r="AW69" s="223"/>
      <c r="AX69" s="223"/>
      <c r="AY69" s="220"/>
    </row>
    <row r="70" spans="2:51" ht="19.5" customHeight="1">
      <c r="B70" s="137" t="s">
        <v>24</v>
      </c>
      <c r="C70" s="117">
        <v>642263</v>
      </c>
      <c r="D70" s="117">
        <v>644383</v>
      </c>
      <c r="E70" s="117">
        <v>634282</v>
      </c>
      <c r="F70" s="117">
        <v>642634</v>
      </c>
      <c r="G70" s="117">
        <f>SUM(G64:G66)</f>
        <v>24</v>
      </c>
      <c r="H70" s="117">
        <f>SUM(H64:H66)</f>
        <v>24</v>
      </c>
      <c r="I70" s="117">
        <f>SUM(I64:I66)</f>
        <v>0</v>
      </c>
      <c r="J70" s="117">
        <f>SUM(J64:J66)</f>
        <v>24</v>
      </c>
      <c r="K70" s="117">
        <f>SUM(K64:K66)</f>
        <v>24</v>
      </c>
      <c r="L70" s="117">
        <f>SUM(L64:L65)</f>
        <v>0</v>
      </c>
      <c r="M70" s="224">
        <f t="shared" si="2"/>
        <v>0</v>
      </c>
      <c r="N70" s="117">
        <f>SUM(N64:N65)</f>
        <v>0</v>
      </c>
      <c r="O70" s="117">
        <f>SUM(O64:O65)</f>
        <v>0</v>
      </c>
      <c r="P70" s="117">
        <f>SUM(P64:P65)</f>
        <v>0</v>
      </c>
      <c r="Q70" s="117">
        <f>SUM(Q64:Q65)</f>
        <v>0</v>
      </c>
      <c r="R70" s="117">
        <f>SUM(R64:R66)</f>
        <v>7660</v>
      </c>
      <c r="S70" s="121">
        <f>SUM(S64:S69)</f>
        <v>8908</v>
      </c>
      <c r="T70" s="121">
        <f>SUM(T64:T69)</f>
        <v>7660</v>
      </c>
      <c r="U70" s="121">
        <f>SUM(U64:U69)</f>
        <v>8773</v>
      </c>
      <c r="V70" s="117">
        <f>SUM(V64:V65)</f>
        <v>0</v>
      </c>
      <c r="W70" s="138">
        <f>SUM(W64:W65)</f>
        <v>0</v>
      </c>
      <c r="X70" s="121">
        <f t="shared" si="6"/>
        <v>135</v>
      </c>
      <c r="Y70" s="117">
        <f>SUM(Y64:Y65)</f>
        <v>63</v>
      </c>
      <c r="Z70" s="117">
        <f>SUM(Z64:Z65)</f>
        <v>0</v>
      </c>
      <c r="AA70" s="117">
        <f>SUM(AA64:AA66)</f>
        <v>926</v>
      </c>
      <c r="AB70" s="226">
        <f t="shared" si="7"/>
        <v>1293.344772059436</v>
      </c>
      <c r="AC70" s="121">
        <f>SUM(AC64:AC69)</f>
        <v>926</v>
      </c>
      <c r="AD70" s="121">
        <f>SUM(AD64:AD69)</f>
        <v>1293.344772059436</v>
      </c>
      <c r="AE70" s="117">
        <f>SUM(AE64:AE65)</f>
        <v>0</v>
      </c>
      <c r="AF70" s="117">
        <f>SUM(AF64:AF65)</f>
        <v>0</v>
      </c>
      <c r="AG70" s="117">
        <f>SUM(AG64:AG65)</f>
        <v>0</v>
      </c>
      <c r="AH70" s="117">
        <f>SUM(AH64:AH65)</f>
        <v>0</v>
      </c>
      <c r="AI70" s="226">
        <f t="shared" si="8"/>
        <v>0</v>
      </c>
      <c r="AJ70" s="139">
        <v>13.5</v>
      </c>
      <c r="AK70" s="139">
        <v>13.476395</v>
      </c>
      <c r="AL70" s="121">
        <v>330</v>
      </c>
      <c r="AM70" s="226">
        <v>310.85</v>
      </c>
      <c r="AN70" s="140">
        <f t="shared" si="9"/>
        <v>0.002012568230220368</v>
      </c>
      <c r="AO70" s="140">
        <f t="shared" si="10"/>
        <v>0.002012568230220368</v>
      </c>
      <c r="AP70" s="140">
        <f t="shared" si="11"/>
        <v>0</v>
      </c>
      <c r="AQ70" s="140">
        <f t="shared" si="12"/>
        <v>0.013749395462843261</v>
      </c>
      <c r="AR70" s="140">
        <f t="shared" si="13"/>
        <v>0.013651627520486</v>
      </c>
      <c r="AS70" s="140">
        <f t="shared" si="14"/>
        <v>9.776794235726269E-05</v>
      </c>
      <c r="AT70" s="141">
        <f t="shared" si="15"/>
        <v>0.37346296647858657</v>
      </c>
      <c r="AU70" s="141">
        <f t="shared" si="16"/>
        <v>0.37346296647858657</v>
      </c>
      <c r="AV70" s="213">
        <f t="shared" si="17"/>
        <v>0</v>
      </c>
      <c r="AW70" s="223"/>
      <c r="AX70" s="223"/>
      <c r="AY70" s="221"/>
    </row>
    <row r="71" spans="2:52" s="113" customFormat="1" ht="19.5" customHeight="1" thickBot="1">
      <c r="B71" s="114" t="s">
        <v>41</v>
      </c>
      <c r="C71" s="115">
        <v>117383</v>
      </c>
      <c r="D71" s="116">
        <v>116678</v>
      </c>
      <c r="E71" s="131">
        <v>126862</v>
      </c>
      <c r="F71" s="131">
        <v>125846</v>
      </c>
      <c r="G71" s="118">
        <v>737</v>
      </c>
      <c r="H71" s="115">
        <v>555</v>
      </c>
      <c r="I71" s="119">
        <f t="shared" si="1"/>
        <v>-182</v>
      </c>
      <c r="J71" s="115">
        <v>534</v>
      </c>
      <c r="K71" s="115">
        <v>534</v>
      </c>
      <c r="L71" s="115">
        <v>11</v>
      </c>
      <c r="M71" s="119">
        <f t="shared" si="2"/>
        <v>0</v>
      </c>
      <c r="N71" s="115">
        <v>203</v>
      </c>
      <c r="O71" s="115">
        <v>21</v>
      </c>
      <c r="P71" s="115"/>
      <c r="Q71" s="119">
        <f t="shared" si="3"/>
        <v>-182</v>
      </c>
      <c r="R71" s="120">
        <v>230526</v>
      </c>
      <c r="S71" s="225">
        <f t="shared" si="4"/>
        <v>175376.07504</v>
      </c>
      <c r="T71" s="120">
        <v>171790</v>
      </c>
      <c r="U71" s="132">
        <f t="shared" si="5"/>
        <v>165993.90000000002</v>
      </c>
      <c r="V71" s="120">
        <v>3454</v>
      </c>
      <c r="W71" s="120">
        <v>58736</v>
      </c>
      <c r="X71" s="120">
        <v>6940</v>
      </c>
      <c r="Y71" s="132">
        <f>S71-U71</f>
        <v>9382.175039999973</v>
      </c>
      <c r="Z71" s="132"/>
      <c r="AA71" s="120">
        <v>18203</v>
      </c>
      <c r="AB71" s="226">
        <f t="shared" si="7"/>
        <v>17560.403748342247</v>
      </c>
      <c r="AC71" s="120">
        <v>17650</v>
      </c>
      <c r="AD71" s="134">
        <f>U71/AK71</f>
        <v>17305.403748342247</v>
      </c>
      <c r="AE71" s="120">
        <v>247</v>
      </c>
      <c r="AF71" s="120">
        <v>553</v>
      </c>
      <c r="AG71" s="133">
        <v>255</v>
      </c>
      <c r="AH71" s="133">
        <v>255</v>
      </c>
      <c r="AI71" s="226">
        <f t="shared" si="8"/>
        <v>0</v>
      </c>
      <c r="AJ71" s="122">
        <v>12.5</v>
      </c>
      <c r="AK71" s="122">
        <v>9.592027</v>
      </c>
      <c r="AL71" s="120">
        <v>315.992928</v>
      </c>
      <c r="AM71" s="226">
        <v>310.85</v>
      </c>
      <c r="AN71" s="123">
        <f t="shared" si="9"/>
        <v>0.1396980470614332</v>
      </c>
      <c r="AO71" s="123">
        <f t="shared" si="10"/>
        <v>0.13751254508162553</v>
      </c>
      <c r="AP71" s="123">
        <f t="shared" si="11"/>
        <v>0.002185501979807676</v>
      </c>
      <c r="AQ71" s="123">
        <f t="shared" si="12"/>
        <v>1.3994348771237166</v>
      </c>
      <c r="AR71" s="123">
        <f t="shared" si="13"/>
        <v>1.3190240452616693</v>
      </c>
      <c r="AS71" s="123">
        <f t="shared" si="14"/>
        <v>0.08041083186204745</v>
      </c>
      <c r="AT71" s="124">
        <f t="shared" si="15"/>
        <v>44.23263986988405</v>
      </c>
      <c r="AU71" s="124">
        <f t="shared" si="16"/>
        <v>42.432814710042436</v>
      </c>
      <c r="AV71" s="214">
        <f t="shared" si="17"/>
        <v>1.7998251598416153</v>
      </c>
      <c r="AW71" s="223"/>
      <c r="AX71" s="223"/>
      <c r="AY71" s="221"/>
      <c r="AZ71" s="205"/>
    </row>
    <row r="72" spans="1:52" s="125" customFormat="1" ht="19.5" customHeight="1" thickBot="1">
      <c r="A72" s="125">
        <v>7727</v>
      </c>
      <c r="B72" s="228" t="s">
        <v>1</v>
      </c>
      <c r="C72" s="229">
        <v>1262549</v>
      </c>
      <c r="D72" s="229">
        <v>1257621</v>
      </c>
      <c r="E72" s="229">
        <v>1268955</v>
      </c>
      <c r="F72" s="229">
        <v>1261622</v>
      </c>
      <c r="G72" s="229">
        <f aca="true" t="shared" si="25" ref="G72:W72">G38+G45+G63+G70+G71</f>
        <v>10043</v>
      </c>
      <c r="H72" s="229">
        <f t="shared" si="25"/>
        <v>9805</v>
      </c>
      <c r="I72" s="229">
        <f t="shared" si="25"/>
        <v>-238</v>
      </c>
      <c r="J72" s="229">
        <f t="shared" si="25"/>
        <v>7420</v>
      </c>
      <c r="K72" s="229">
        <f t="shared" si="25"/>
        <v>7437</v>
      </c>
      <c r="L72" s="229">
        <f t="shared" si="25"/>
        <v>241</v>
      </c>
      <c r="M72" s="229">
        <f t="shared" si="25"/>
        <v>17</v>
      </c>
      <c r="N72" s="229">
        <f t="shared" si="25"/>
        <v>2623</v>
      </c>
      <c r="O72" s="229">
        <f t="shared" si="25"/>
        <v>2368</v>
      </c>
      <c r="P72" s="229">
        <f t="shared" si="25"/>
        <v>325</v>
      </c>
      <c r="Q72" s="229">
        <f t="shared" si="25"/>
        <v>-255</v>
      </c>
      <c r="R72" s="229">
        <f t="shared" si="25"/>
        <v>3347804</v>
      </c>
      <c r="S72" s="229">
        <f t="shared" si="25"/>
        <v>3257918.07464</v>
      </c>
      <c r="T72" s="229">
        <f t="shared" si="25"/>
        <v>2357047</v>
      </c>
      <c r="U72" s="229">
        <f t="shared" si="25"/>
        <v>2309150.9499999997</v>
      </c>
      <c r="V72" s="229">
        <f t="shared" si="25"/>
        <v>75674</v>
      </c>
      <c r="W72" s="230">
        <f t="shared" si="25"/>
        <v>990757</v>
      </c>
      <c r="X72" s="231">
        <f t="shared" si="6"/>
        <v>948767.12464</v>
      </c>
      <c r="Y72" s="232">
        <f>Y38+Y45+Y63+Y70+Y71</f>
        <v>944145.17504</v>
      </c>
      <c r="Z72" s="229">
        <f>Z38+Z45+Z63+Z70+Z71</f>
        <v>115205</v>
      </c>
      <c r="AA72" s="229">
        <f>AA38+AA45+AA63+AA70+AA71</f>
        <v>249184</v>
      </c>
      <c r="AB72" s="233">
        <f t="shared" si="7"/>
        <v>241275.45141570378</v>
      </c>
      <c r="AC72" s="229">
        <f aca="true" t="shared" si="26" ref="AC72:AI72">AC38+AC45+AC63+AC70+AC71</f>
        <v>219800</v>
      </c>
      <c r="AD72" s="229">
        <f t="shared" si="26"/>
        <v>215042.45141570378</v>
      </c>
      <c r="AE72" s="229">
        <f t="shared" si="26"/>
        <v>5442</v>
      </c>
      <c r="AF72" s="229">
        <f t="shared" si="26"/>
        <v>29384</v>
      </c>
      <c r="AG72" s="229">
        <f t="shared" si="26"/>
        <v>26233</v>
      </c>
      <c r="AH72" s="229">
        <f t="shared" si="26"/>
        <v>22253</v>
      </c>
      <c r="AI72" s="229">
        <f t="shared" si="26"/>
        <v>3981.1666666666665</v>
      </c>
      <c r="AJ72" s="234">
        <v>14.3</v>
      </c>
      <c r="AK72" s="235">
        <v>10.18146306</v>
      </c>
      <c r="AL72" s="236">
        <v>330</v>
      </c>
      <c r="AM72" s="233">
        <v>310.85</v>
      </c>
      <c r="AN72" s="237">
        <f t="shared" si="9"/>
        <v>0.18814371276850314</v>
      </c>
      <c r="AO72" s="237">
        <f t="shared" si="10"/>
        <v>0.17044919271834494</v>
      </c>
      <c r="AP72" s="238">
        <f t="shared" si="11"/>
        <v>0.017694520050158195</v>
      </c>
      <c r="AQ72" s="239">
        <f t="shared" si="12"/>
        <v>2.5810423660305424</v>
      </c>
      <c r="AR72" s="239">
        <f t="shared" si="13"/>
        <v>1.830303331742788</v>
      </c>
      <c r="AS72" s="239">
        <f t="shared" si="14"/>
        <v>0.7507390342877545</v>
      </c>
      <c r="AT72" s="240">
        <f t="shared" si="15"/>
        <v>77.77712788591525</v>
      </c>
      <c r="AU72" s="240">
        <f t="shared" si="16"/>
        <v>58.94792576540358</v>
      </c>
      <c r="AV72" s="241">
        <f t="shared" si="17"/>
        <v>18.829202120511663</v>
      </c>
      <c r="AW72" s="223"/>
      <c r="AX72" s="223"/>
      <c r="AY72" s="222"/>
      <c r="AZ72" s="205"/>
    </row>
    <row r="73" spans="2:51" s="9" customFormat="1" ht="19.5" customHeight="1">
      <c r="B73" s="159" t="s">
        <v>3</v>
      </c>
      <c r="C73" s="160">
        <v>1262549</v>
      </c>
      <c r="D73" s="161">
        <v>1252230</v>
      </c>
      <c r="E73" s="162">
        <v>1268955</v>
      </c>
      <c r="F73" s="162">
        <v>1261622</v>
      </c>
      <c r="G73" s="163"/>
      <c r="H73" s="160">
        <v>9217</v>
      </c>
      <c r="I73" s="127"/>
      <c r="J73" s="160"/>
      <c r="K73" s="160">
        <v>6264</v>
      </c>
      <c r="L73" s="160"/>
      <c r="M73" s="164"/>
      <c r="N73" s="160"/>
      <c r="O73" s="160">
        <v>2953</v>
      </c>
      <c r="P73" s="160">
        <v>358</v>
      </c>
      <c r="Q73" s="164"/>
      <c r="R73" s="165"/>
      <c r="S73" s="191">
        <v>2936017</v>
      </c>
      <c r="T73" s="166"/>
      <c r="U73" s="191">
        <v>2001942</v>
      </c>
      <c r="V73" s="193">
        <v>49203</v>
      </c>
      <c r="W73" s="167"/>
      <c r="X73" s="166">
        <v>934075</v>
      </c>
      <c r="Y73" s="156">
        <f>S73-U73</f>
        <v>934075</v>
      </c>
      <c r="Z73" s="58">
        <v>115205</v>
      </c>
      <c r="AA73" s="167"/>
      <c r="AB73" s="173">
        <f t="shared" si="7"/>
        <v>243556.16666666666</v>
      </c>
      <c r="AC73" s="167"/>
      <c r="AD73" s="194">
        <v>217176</v>
      </c>
      <c r="AE73" s="168"/>
      <c r="AF73" s="167"/>
      <c r="AG73" s="58">
        <f>AH73+AI73</f>
        <v>26380.166666666668</v>
      </c>
      <c r="AH73" s="58">
        <v>22540</v>
      </c>
      <c r="AI73" s="18">
        <f t="shared" si="8"/>
        <v>3840.1666666666665</v>
      </c>
      <c r="AJ73" s="169">
        <v>12.4728727</v>
      </c>
      <c r="AK73" s="169">
        <v>9.19447586</v>
      </c>
      <c r="AL73" s="166">
        <v>330</v>
      </c>
      <c r="AM73" s="166">
        <v>314</v>
      </c>
      <c r="AN73" s="170">
        <f t="shared" si="9"/>
        <v>0.1901401964692826</v>
      </c>
      <c r="AO73" s="170">
        <f t="shared" si="10"/>
        <v>0.17214030826983043</v>
      </c>
      <c r="AP73" s="171">
        <f t="shared" si="11"/>
        <v>0.017999888199452176</v>
      </c>
      <c r="AQ73" s="171">
        <f t="shared" si="12"/>
        <v>2.3327294289656866</v>
      </c>
      <c r="AR73" s="171">
        <f t="shared" si="13"/>
        <v>1.5868001667694445</v>
      </c>
      <c r="AS73" s="171">
        <f t="shared" si="14"/>
        <v>0.7459292621962419</v>
      </c>
      <c r="AT73" s="172">
        <f t="shared" si="15"/>
        <v>73.23230055042691</v>
      </c>
      <c r="AU73" s="172">
        <f t="shared" si="16"/>
        <v>49.65037071325643</v>
      </c>
      <c r="AV73" s="215">
        <f t="shared" si="17"/>
        <v>23.581929837170488</v>
      </c>
      <c r="AW73" s="223"/>
      <c r="AX73" s="223"/>
      <c r="AY73" s="220"/>
    </row>
    <row r="74" spans="2:51" ht="34.5" customHeight="1" thickBot="1">
      <c r="B74" s="126" t="s">
        <v>56</v>
      </c>
      <c r="C74" s="59">
        <f>C72-C73</f>
        <v>0</v>
      </c>
      <c r="D74" s="60">
        <f>D72-D73</f>
        <v>5391</v>
      </c>
      <c r="E74" s="60">
        <f>E72-E73</f>
        <v>0</v>
      </c>
      <c r="F74" s="60">
        <f>F72-F73</f>
        <v>0</v>
      </c>
      <c r="G74" s="60"/>
      <c r="H74" s="60">
        <f>H72-H73</f>
        <v>588</v>
      </c>
      <c r="I74" s="60"/>
      <c r="J74" s="60"/>
      <c r="K74" s="60"/>
      <c r="L74" s="60"/>
      <c r="M74" s="60"/>
      <c r="N74" s="60"/>
      <c r="O74" s="60">
        <f>O72-O73</f>
        <v>-585</v>
      </c>
      <c r="P74" s="60"/>
      <c r="Q74" s="60"/>
      <c r="R74" s="60"/>
      <c r="S74" s="60"/>
      <c r="T74" s="60"/>
      <c r="U74" s="60">
        <v>6</v>
      </c>
      <c r="V74" s="60"/>
      <c r="W74" s="60"/>
      <c r="X74" s="34">
        <f t="shared" si="6"/>
        <v>-6</v>
      </c>
      <c r="Y74" s="91">
        <f>Y72-Y73</f>
        <v>10070.175040000002</v>
      </c>
      <c r="Z74" s="60"/>
      <c r="AA74" s="60"/>
      <c r="AB74" s="18">
        <f t="shared" si="7"/>
        <v>0</v>
      </c>
      <c r="AC74" s="60"/>
      <c r="AD74" s="60"/>
      <c r="AE74" s="60">
        <f>AE72-AE73</f>
        <v>5442</v>
      </c>
      <c r="AF74" s="60"/>
      <c r="AG74" s="34"/>
      <c r="AH74" s="34"/>
      <c r="AI74" s="18">
        <f t="shared" si="8"/>
        <v>0</v>
      </c>
      <c r="AJ74" s="59">
        <v>14.3</v>
      </c>
      <c r="AK74" s="59">
        <v>10.2</v>
      </c>
      <c r="AL74" s="59">
        <f aca="true" t="shared" si="27" ref="AL74:AV74">AL72-AL73</f>
        <v>0</v>
      </c>
      <c r="AM74" s="59">
        <f t="shared" si="27"/>
        <v>-3.1499999999999773</v>
      </c>
      <c r="AN74" s="59">
        <f t="shared" si="27"/>
        <v>-0.0019964837007794556</v>
      </c>
      <c r="AO74" s="170" t="e">
        <f t="shared" si="10"/>
        <v>#DIV/0!</v>
      </c>
      <c r="AP74" s="59">
        <f t="shared" si="27"/>
        <v>-0.00030536814929398026</v>
      </c>
      <c r="AQ74" s="59">
        <f t="shared" si="27"/>
        <v>0.2483129370648558</v>
      </c>
      <c r="AR74" s="59">
        <f t="shared" si="27"/>
        <v>0.24350316497334346</v>
      </c>
      <c r="AS74" s="59">
        <f t="shared" si="27"/>
        <v>0.004809772091512565</v>
      </c>
      <c r="AT74" s="59">
        <f t="shared" si="27"/>
        <v>4.5448273354883355</v>
      </c>
      <c r="AU74" s="59">
        <f t="shared" si="27"/>
        <v>9.297555052147153</v>
      </c>
      <c r="AV74" s="59">
        <f t="shared" si="27"/>
        <v>-4.752727716658825</v>
      </c>
      <c r="AW74" s="223"/>
      <c r="AX74" s="223"/>
      <c r="AY74" s="220"/>
    </row>
    <row r="75" spans="2:51" ht="19.5" customHeight="1" thickBot="1">
      <c r="B75" s="142" t="s">
        <v>52</v>
      </c>
      <c r="C75" s="146">
        <v>1262549</v>
      </c>
      <c r="D75" s="143">
        <v>1257621</v>
      </c>
      <c r="E75" s="143">
        <v>1268955</v>
      </c>
      <c r="F75" s="143">
        <v>1261622</v>
      </c>
      <c r="G75" s="144">
        <v>10043</v>
      </c>
      <c r="H75" s="143">
        <v>9982</v>
      </c>
      <c r="I75" s="143">
        <v>-10043</v>
      </c>
      <c r="J75" s="143">
        <v>7420</v>
      </c>
      <c r="K75" s="143"/>
      <c r="L75" s="145"/>
      <c r="M75" s="146"/>
      <c r="N75" s="143">
        <v>2623</v>
      </c>
      <c r="O75" s="143"/>
      <c r="P75" s="143"/>
      <c r="Q75" s="143"/>
      <c r="R75" s="143">
        <v>3357805</v>
      </c>
      <c r="S75" s="143">
        <v>3257918</v>
      </c>
      <c r="T75" s="143">
        <v>2362968</v>
      </c>
      <c r="U75" s="143">
        <v>2333620</v>
      </c>
      <c r="V75" s="192">
        <v>75674</v>
      </c>
      <c r="W75" s="143">
        <v>994837</v>
      </c>
      <c r="X75" s="147">
        <f t="shared" si="6"/>
        <v>924298</v>
      </c>
      <c r="Y75" s="148">
        <v>1009558</v>
      </c>
      <c r="Z75" s="143">
        <v>115205</v>
      </c>
      <c r="AA75" s="143"/>
      <c r="AB75" s="18">
        <f t="shared" si="7"/>
        <v>243863</v>
      </c>
      <c r="AC75" s="143"/>
      <c r="AD75" s="60">
        <v>217343</v>
      </c>
      <c r="AE75" s="145"/>
      <c r="AF75" s="146"/>
      <c r="AG75" s="58">
        <v>26520</v>
      </c>
      <c r="AH75" s="149">
        <v>22540</v>
      </c>
      <c r="AI75" s="18">
        <v>3981</v>
      </c>
      <c r="AJ75" s="150">
        <v>14.3</v>
      </c>
      <c r="AK75" s="151">
        <v>10.2</v>
      </c>
      <c r="AL75" s="143">
        <v>330</v>
      </c>
      <c r="AM75" s="143">
        <v>314</v>
      </c>
      <c r="AN75" s="170">
        <f t="shared" si="9"/>
        <v>0.19019540626079695</v>
      </c>
      <c r="AO75" s="182">
        <f t="shared" si="10"/>
        <v>0.17227267755318154</v>
      </c>
      <c r="AP75" s="184">
        <f>AH75/D75</f>
        <v>0.01792272870761541</v>
      </c>
      <c r="AQ75" s="152">
        <v>2.64</v>
      </c>
      <c r="AR75" s="152">
        <v>1.84</v>
      </c>
      <c r="AS75" s="152">
        <v>0.8</v>
      </c>
      <c r="AT75" s="151">
        <v>79.5</v>
      </c>
      <c r="AU75" s="151">
        <v>58.7</v>
      </c>
      <c r="AV75" s="151">
        <v>20.8</v>
      </c>
      <c r="AW75" s="223"/>
      <c r="AX75" s="223"/>
      <c r="AY75" s="220"/>
    </row>
    <row r="76" spans="2:51" ht="19.5" customHeight="1">
      <c r="B76" s="153" t="s">
        <v>87</v>
      </c>
      <c r="C76" s="154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58"/>
      <c r="Y76" s="156"/>
      <c r="Z76" s="155"/>
      <c r="AA76" s="155">
        <v>9296</v>
      </c>
      <c r="AB76" s="18">
        <v>9894</v>
      </c>
      <c r="AC76" s="155">
        <v>9296</v>
      </c>
      <c r="AD76" s="155">
        <v>7894</v>
      </c>
      <c r="AE76" s="155"/>
      <c r="AF76" s="155"/>
      <c r="AG76" s="58"/>
      <c r="AH76" s="58"/>
      <c r="AI76" s="18">
        <f t="shared" si="8"/>
        <v>0</v>
      </c>
      <c r="AJ76" s="154"/>
      <c r="AK76" s="154"/>
      <c r="AL76" s="155"/>
      <c r="AM76" s="155"/>
      <c r="AN76" s="157"/>
      <c r="AO76" s="157"/>
      <c r="AP76" s="157"/>
      <c r="AQ76" s="157"/>
      <c r="AR76" s="157"/>
      <c r="AS76" s="157"/>
      <c r="AT76" s="154"/>
      <c r="AU76" s="154"/>
      <c r="AV76" s="216"/>
      <c r="AW76" s="223"/>
      <c r="AX76" s="223"/>
      <c r="AY76" s="220"/>
    </row>
    <row r="77" spans="2:51" ht="19.5" customHeight="1" thickBot="1">
      <c r="B77" s="153" t="s">
        <v>89</v>
      </c>
      <c r="C77" s="154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58"/>
      <c r="Y77" s="156"/>
      <c r="Z77" s="155"/>
      <c r="AA77" s="155"/>
      <c r="AB77" s="173">
        <f t="shared" si="7"/>
        <v>398</v>
      </c>
      <c r="AC77" s="155"/>
      <c r="AD77" s="155">
        <v>398</v>
      </c>
      <c r="AE77" s="155"/>
      <c r="AF77" s="155"/>
      <c r="AG77" s="58"/>
      <c r="AH77" s="58"/>
      <c r="AI77" s="18">
        <f>Z77/30</f>
        <v>0</v>
      </c>
      <c r="AJ77" s="154"/>
      <c r="AK77" s="154"/>
      <c r="AL77" s="155"/>
      <c r="AM77" s="155"/>
      <c r="AN77" s="185"/>
      <c r="AO77" s="157"/>
      <c r="AP77" s="186"/>
      <c r="AQ77" s="157"/>
      <c r="AR77" s="157"/>
      <c r="AS77" s="157"/>
      <c r="AT77" s="154"/>
      <c r="AU77" s="154"/>
      <c r="AV77" s="216"/>
      <c r="AW77" s="223"/>
      <c r="AX77" s="223"/>
      <c r="AY77" s="220"/>
    </row>
    <row r="78" spans="2:51" s="9" customFormat="1" ht="30" customHeight="1" thickBot="1">
      <c r="B78" s="153" t="s">
        <v>92</v>
      </c>
      <c r="C78" s="162"/>
      <c r="D78" s="155">
        <v>1252230</v>
      </c>
      <c r="E78" s="162"/>
      <c r="F78" s="162">
        <v>1261622</v>
      </c>
      <c r="G78" s="162"/>
      <c r="H78" s="162"/>
      <c r="I78" s="174"/>
      <c r="J78" s="162"/>
      <c r="K78" s="162"/>
      <c r="L78" s="162"/>
      <c r="M78" s="174"/>
      <c r="N78" s="162"/>
      <c r="O78" s="162"/>
      <c r="P78" s="162"/>
      <c r="Q78" s="174"/>
      <c r="R78" s="175"/>
      <c r="S78" s="58"/>
      <c r="T78" s="175"/>
      <c r="U78" s="176"/>
      <c r="V78" s="177"/>
      <c r="W78" s="178">
        <v>7</v>
      </c>
      <c r="X78" s="178"/>
      <c r="Y78" s="179"/>
      <c r="Z78" s="176"/>
      <c r="AA78" s="178"/>
      <c r="AB78" s="173">
        <f>AD78+AG78</f>
        <v>256036</v>
      </c>
      <c r="AC78" s="178"/>
      <c r="AD78" s="187">
        <v>227634</v>
      </c>
      <c r="AE78" s="176"/>
      <c r="AF78" s="177"/>
      <c r="AG78" s="187">
        <v>28402</v>
      </c>
      <c r="AH78" s="187">
        <v>22540</v>
      </c>
      <c r="AI78" s="34">
        <v>3981</v>
      </c>
      <c r="AJ78" s="180"/>
      <c r="AK78" s="180"/>
      <c r="AL78" s="176"/>
      <c r="AM78" s="176"/>
      <c r="AN78" s="188">
        <f t="shared" si="9"/>
        <v>0.19842952560273144</v>
      </c>
      <c r="AO78" s="189">
        <f t="shared" si="10"/>
        <v>0.18042963740327927</v>
      </c>
      <c r="AP78" s="190">
        <f>AH78/D78</f>
        <v>0.017999888199452176</v>
      </c>
      <c r="AQ78" s="181"/>
      <c r="AR78" s="181"/>
      <c r="AS78" s="181"/>
      <c r="AT78" s="183"/>
      <c r="AU78" s="183"/>
      <c r="AV78" s="217"/>
      <c r="AW78" s="223"/>
      <c r="AX78" s="223"/>
      <c r="AY78" s="220"/>
    </row>
    <row r="79" spans="35:50" ht="15">
      <c r="AI79" s="195"/>
      <c r="AX79" s="223"/>
    </row>
  </sheetData>
  <sheetProtection/>
  <mergeCells count="70">
    <mergeCell ref="AR7:AR8"/>
    <mergeCell ref="F7:F8"/>
    <mergeCell ref="AG7:AG8"/>
    <mergeCell ref="X7:X8"/>
    <mergeCell ref="U7:U8"/>
    <mergeCell ref="Z7:Z8"/>
    <mergeCell ref="S7:S8"/>
    <mergeCell ref="G7:G8"/>
    <mergeCell ref="H7:H8"/>
    <mergeCell ref="I7:I8"/>
    <mergeCell ref="AA1:AV3"/>
    <mergeCell ref="AT7:AT8"/>
    <mergeCell ref="AU7:AU8"/>
    <mergeCell ref="AV7:AV8"/>
    <mergeCell ref="AT4:AV6"/>
    <mergeCell ref="AQ4:AS6"/>
    <mergeCell ref="AQ7:AQ8"/>
    <mergeCell ref="AA7:AA8"/>
    <mergeCell ref="AS7:AS8"/>
    <mergeCell ref="AC6:AE6"/>
    <mergeCell ref="B1:Z3"/>
    <mergeCell ref="N7:N8"/>
    <mergeCell ref="O7:O8"/>
    <mergeCell ref="P7:P8"/>
    <mergeCell ref="Q7:Q8"/>
    <mergeCell ref="R7:R8"/>
    <mergeCell ref="E7:E8"/>
    <mergeCell ref="M7:M8"/>
    <mergeCell ref="J7:J8"/>
    <mergeCell ref="K7:K8"/>
    <mergeCell ref="AO7:AO8"/>
    <mergeCell ref="AM7:AM8"/>
    <mergeCell ref="G5:I6"/>
    <mergeCell ref="R4:Z4"/>
    <mergeCell ref="T5:Z5"/>
    <mergeCell ref="T6:V6"/>
    <mergeCell ref="W6:Z6"/>
    <mergeCell ref="N6:Q6"/>
    <mergeCell ref="J5:Q5"/>
    <mergeCell ref="R5:S6"/>
    <mergeCell ref="D7:D8"/>
    <mergeCell ref="W7:W8"/>
    <mergeCell ref="L7:L8"/>
    <mergeCell ref="J6:M6"/>
    <mergeCell ref="AP7:AP8"/>
    <mergeCell ref="AN4:AP6"/>
    <mergeCell ref="AB7:AB8"/>
    <mergeCell ref="AC7:AC8"/>
    <mergeCell ref="AD7:AD8"/>
    <mergeCell ref="AH7:AH8"/>
    <mergeCell ref="AC5:AI5"/>
    <mergeCell ref="AF7:AF8"/>
    <mergeCell ref="AJ4:AK6"/>
    <mergeCell ref="AJ7:AJ8"/>
    <mergeCell ref="B4:B8"/>
    <mergeCell ref="AI7:AI8"/>
    <mergeCell ref="Y7:Y8"/>
    <mergeCell ref="G4:Q4"/>
    <mergeCell ref="V7:V8"/>
    <mergeCell ref="C7:C8"/>
    <mergeCell ref="AF6:AI6"/>
    <mergeCell ref="AA4:AI4"/>
    <mergeCell ref="T7:T8"/>
    <mergeCell ref="AA5:AB6"/>
    <mergeCell ref="C4:F6"/>
    <mergeCell ref="AN7:AN8"/>
    <mergeCell ref="AE7:AE8"/>
    <mergeCell ref="AK7:AK8"/>
    <mergeCell ref="AL4:AM6"/>
    <mergeCell ref="AL7:AL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52" r:id="rId1"/>
  <colBreaks count="1" manualBreakCount="1">
    <brk id="26" max="74" man="1"/>
  </colBreaks>
  <ignoredErrors>
    <ignoredError sqref="A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Матвиенко В. Наталья</cp:lastModifiedBy>
  <cp:lastPrinted>2017-08-31T04:26:49Z</cp:lastPrinted>
  <dcterms:created xsi:type="dcterms:W3CDTF">2008-06-25T11:37:30Z</dcterms:created>
  <dcterms:modified xsi:type="dcterms:W3CDTF">2017-08-31T04:27:24Z</dcterms:modified>
  <cp:category/>
  <cp:version/>
  <cp:contentType/>
  <cp:contentStatus/>
</cp:coreProperties>
</file>