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320" windowHeight="11370" activeTab="0"/>
  </bookViews>
  <sheets>
    <sheet name="Спец.помощь, ВМП и дневной" sheetId="1" r:id="rId1"/>
    <sheet name="Лист3" sheetId="2" r:id="rId2"/>
    <sheet name="Лист1" sheetId="3" r:id="rId3"/>
    <sheet name=" в отчет план год" sheetId="4" state="hidden" r:id="rId4"/>
    <sheet name="план на 01.08.2015г" sheetId="5" state="hidden" r:id="rId5"/>
    <sheet name="план на 01.08.2015г без формул" sheetId="6" state="hidden" r:id="rId6"/>
  </sheets>
  <definedNames/>
  <calcPr fullCalcOnLoad="1"/>
</workbook>
</file>

<file path=xl/sharedStrings.xml><?xml version="1.0" encoding="utf-8"?>
<sst xmlns="http://schemas.openxmlformats.org/spreadsheetml/2006/main" count="613" uniqueCount="219">
  <si>
    <t>503103 ФГБУЗ КБ № 123 ФМБА РОССИИ</t>
  </si>
  <si>
    <t>640085 ГБОУ ВПО САРАТОВСКИЙ ГМУ ИМ. В.И. РАЗУМОВСКОГО МИНЗДРАВА РОССИИ</t>
  </si>
  <si>
    <t>773376 ФГБУ "РНЦРР" МИНЗДРАВА РОССИИ</t>
  </si>
  <si>
    <t>022131 ФГБУ "ВЦГПХ" МИНЗДРАВА РОССИИ"</t>
  </si>
  <si>
    <t>212421 ЧЕБОКСАРСКИЙ ФИЛИАЛ ФГБУ "МНТК "МИКРОХИРУРГИЯ ГЛАЗА" ИМ.АКАД. С.Н. ФЕДОРОВА" МИНЗДРАВА РОССИИ</t>
  </si>
  <si>
    <t>774784 ФГБУ "ЭНДОКРИНОЛОГИЧЕСКИЙ НАУЧНЫЙ ЦЕНТР" МИНЗДРАВА РОССИИ</t>
  </si>
  <si>
    <t>508804 ГБУ ФКЦ ВМТ ФМБА РОССИИ</t>
  </si>
  <si>
    <t>780130 ФГБУ "НИДОИ ИМ. Г.И. ТУРНЕРА" МИНЗДРАВА РОССИИ</t>
  </si>
  <si>
    <t>Федеральное медико-биологическое агентство</t>
  </si>
  <si>
    <t>Случаи</t>
  </si>
  <si>
    <t>772242 ФГБУ ФНКЦ ФМБА РОССИИ</t>
  </si>
  <si>
    <t>774347 ФГБУ "ЦИТО ИМ.Н.Н.ПРИОРОВА" МИНЗДРАВА РОССИИ</t>
  </si>
  <si>
    <t>520176 ФГБУ "ПФМИЦ" МИНЗДРАВА РОССИИ</t>
  </si>
  <si>
    <t>580091 ФГБУ "ФЦССХ" МИНЗДРАВА РОССИИ (Г.ПЕНЗА)</t>
  </si>
  <si>
    <t>780039 ГБОУ ВПО ПСПБГМУ ИМ. И.П. ПАВЛОВА МИНЗДРАВА РОССИИ</t>
  </si>
  <si>
    <t>Итого</t>
  </si>
  <si>
    <t>773602 ФГБУ "МНИИ ГБ ИМ.ГЕЛЬМГОЛЬЦА" МИНЗДРАВА РОССИИ</t>
  </si>
  <si>
    <t>Наименование МО</t>
  </si>
  <si>
    <t>774767 ФГБУ "ФНКЦ ДГОИ ИМ.ДМИТРИЯ РОГАЧЕВА" МИНЗДРАВА РОССИИ</t>
  </si>
  <si>
    <t>Министерство образования и науки Российской Федерации</t>
  </si>
  <si>
    <t>772321 ГБОУ ВПО ПЕРВЫЙ МГМУ ИМ. И.М. СЕЧЕНОВА МИНЗДРАВА РОССИИ</t>
  </si>
  <si>
    <t>212440 ФГБУ "ФЦТОЭ" МИНЗДРАВА РОССИИ (Г. ЧЕБОКСАРЫ)</t>
  </si>
  <si>
    <t>780035 ФГБУ "СЗФМИЦ" МИНЗДРАВА РОССИИ</t>
  </si>
  <si>
    <t>Министерство здравоохранения Российской Федерации</t>
  </si>
  <si>
    <t>Профиль</t>
  </si>
  <si>
    <t>630112 ГБОУ ВПО САМГМУ МИНЗДРАВА РОССИИ</t>
  </si>
  <si>
    <t>урологии</t>
  </si>
  <si>
    <t>травматологии и ортопедии</t>
  </si>
  <si>
    <t>774698 ГБОУ ВПО РНИМУ ИМ. Н.И.ПИРОГОВА МИНЗДРАВА РОССИИ</t>
  </si>
  <si>
    <t>773603 ФГБУ "РДКБ" МИНЗДРАВА РОССИИ</t>
  </si>
  <si>
    <t>780079 ГБОУ ВПО СПБ ГПМУ МИНЗДРАВА РОССИИ</t>
  </si>
  <si>
    <t>772295 ФГБУ "МНТК "МИКРОХИРУРГИЯ ГЛАЗА" ИМ.АКАД.С.Н.ФЕДОРОВА" МИНЗДРАВА РОССИИ</t>
  </si>
  <si>
    <t>470069 ФГБУЗ ЦМСЧ № 38 ФМБА РОССИИ</t>
  </si>
  <si>
    <t>Федеральная принадлежность</t>
  </si>
  <si>
    <t>г.Москва</t>
  </si>
  <si>
    <t>Башкортостан</t>
  </si>
  <si>
    <t>г.Санкт-Петербург</t>
  </si>
  <si>
    <t xml:space="preserve"> ФГБНУ "РОНЦ им.Н.Н.Блохина" МИНЗДРАВА РОССИИ</t>
  </si>
  <si>
    <t xml:space="preserve"> ФГБУ "МНИОИ им.П.А.Герцена" МИНЗДРАВА РОССИИ</t>
  </si>
  <si>
    <t xml:space="preserve"> ФГБУ "Российский реабилитационный центр Детство" МЗ РФ</t>
  </si>
  <si>
    <t>ФГБНУ "Научно-исследовательский институт питания"</t>
  </si>
  <si>
    <t>ФГУ Институт детской гематологии и трансплантологии им.Р.М.Горбачевой</t>
  </si>
  <si>
    <t>контроль</t>
  </si>
  <si>
    <t>Показатели размера средств, руб.</t>
  </si>
  <si>
    <t>Плановые показатели дополнительных объемов специализированной медицинской помощи, распределенные между федеральными государственными учреждениями, и плановые показатели размера средств по расчетам за медицинскую помощь, оказываемую застрахованным лицам за пределами субъекта РФ, в котором выдан полис ОМС</t>
  </si>
  <si>
    <t xml:space="preserve"> ФГБУЗ ЦМСЧ № 38 ФМБА РОССИИ</t>
  </si>
  <si>
    <t xml:space="preserve"> ФГБУЗ КБ № 123 ФМБА РОССИИ</t>
  </si>
  <si>
    <t xml:space="preserve"> ГБУ ФКЦ ВМТ ФМБА РОССИИ</t>
  </si>
  <si>
    <t xml:space="preserve"> ФГБУ ФНКЦ ФМБА РОССИИ</t>
  </si>
  <si>
    <t xml:space="preserve"> ФГБУ "ВЦГПХ" МИНЗДРАВА РОССИИ"</t>
  </si>
  <si>
    <t xml:space="preserve"> ЧЕБОКСАРСКИЙ ФИЛИАЛ ФГБУ "МНТК "МИКРОХИРУРГИЯ ГЛАЗА" ИМ.АКАД. С.Н. ФЕДОРОВА" МИНЗДРАВА РОССИИ</t>
  </si>
  <si>
    <t xml:space="preserve"> ФГБУ "ФЦТОЭ" МИНЗДРАВА РОССИИ (Г. ЧЕБОКСАРЫ)</t>
  </si>
  <si>
    <t xml:space="preserve"> ФГБУ "ПФМИЦ" МИНЗДРАВА РОССИИ</t>
  </si>
  <si>
    <t xml:space="preserve"> ФГБУ "ФЦССХ" МИНЗДРАВА РОССИИ (Г.ПЕНЗА)</t>
  </si>
  <si>
    <t xml:space="preserve"> ГБОУ ВПО САМГМУ МИНЗДРАВА РОССИИ</t>
  </si>
  <si>
    <t xml:space="preserve"> ГБОУ ВПО САРАТОВСКИЙ ГМУ ИМ. В.И. РАЗУМОВСКОГО МИНЗДРАВА РОССИИ</t>
  </si>
  <si>
    <t xml:space="preserve"> ФГБУ "МНТК "МИКРОХИРУРГИЯ ГЛАЗА" ИМ.АКАД.С.Н.ФЕДОРОВА" МИНЗДРАВА РОССИИ</t>
  </si>
  <si>
    <t xml:space="preserve"> ГБОУ ВПО ПЕРВЫЙ МГМУ ИМ. И.М. СЕЧЕНОВА МИНЗДРАВА РОССИИ</t>
  </si>
  <si>
    <t xml:space="preserve"> ФГБУ "РНЦРР" МИНЗДРАВА РОССИИ</t>
  </si>
  <si>
    <t xml:space="preserve"> ФГБУ "МНИИ ГБ ИМ.ГЕЛЬМГОЛЬЦА" МИНЗДРАВА РОССИИ</t>
  </si>
  <si>
    <t xml:space="preserve"> ФГБУ "РДКБ" МИНЗДРАВА РОССИИ</t>
  </si>
  <si>
    <t xml:space="preserve"> ФГБУ "ЦИТО ИМ.Н.Н.ПРИОРОВА" МИНЗДРАВА РОССИИ</t>
  </si>
  <si>
    <t xml:space="preserve"> ГБОУ ВПО РНИМУ ИМ. Н.И.ПИРОГОВА МИНЗДРАВА РОССИИ</t>
  </si>
  <si>
    <t xml:space="preserve"> ФГБУ "ФНКЦ ДГОИ ИМ.ДМИТРИЯ РОГАЧЕВА" МИНЗДРАВА РОССИИ</t>
  </si>
  <si>
    <t>ФГБУ "ЭНДОКРИНОЛОГИЧЕСКИЙ НАУЧНЫЙ ЦЕНТР" МИНЗДРАВА РОССИИ</t>
  </si>
  <si>
    <t xml:space="preserve"> ФГБУ "СЗФМИЦ" МИНЗДРАВА РОССИИ</t>
  </si>
  <si>
    <t xml:space="preserve"> ГБОУ ВПО ПСПБГМУ ИМ. И.П. ПАВЛОВА МИНЗДРАВА РОССИИ</t>
  </si>
  <si>
    <t xml:space="preserve"> ГБОУ ВПО СПБ ГПМУ МИНЗДРАВА РОССИИ</t>
  </si>
  <si>
    <t xml:space="preserve"> ФГБУ "НИДОИ ИМ. Г.И. ТУРНЕРА" МИНЗДРАВА РОССИИ</t>
  </si>
  <si>
    <t>2015 год</t>
  </si>
  <si>
    <t>на 01.08.2015г</t>
  </si>
  <si>
    <t>Краснодарский край</t>
  </si>
  <si>
    <t>230299 ФГБУЗ НКЦ ФМБА РОССИИ</t>
  </si>
  <si>
    <t>Архангельская область</t>
  </si>
  <si>
    <t>290114ФГБУЗ СМКЦ ИМ.Н.А. СЕМАШКО ФМБА РОССИИ</t>
  </si>
  <si>
    <t>Воронежская область</t>
  </si>
  <si>
    <t>360021 ФГБУЗ"МСЧ № 33 ФМБА РОССИИ</t>
  </si>
  <si>
    <t>Калужская область</t>
  </si>
  <si>
    <t xml:space="preserve">400001ФГБУЗ КБ " 8 ФМБА РОССИИ   </t>
  </si>
  <si>
    <t>Кировская область</t>
  </si>
  <si>
    <t xml:space="preserve">430336 ФГБУЗ НКИИГ и ПК ФМБА РОССИИ   </t>
  </si>
  <si>
    <t>Курская область</t>
  </si>
  <si>
    <t>460001ФГБУЗ МСЧ № 125ФМБА РОССИИ</t>
  </si>
  <si>
    <t>Московская область</t>
  </si>
  <si>
    <t>504106 ФГБУЗ ЦКМСЧ № 94 ФМБА РОССИИ</t>
  </si>
  <si>
    <t>505601 ФГБУЗ МСЧ ФМБА РОССИИ</t>
  </si>
  <si>
    <t>508805 ФГБУЗ ЦКБВЛ ФМБА РОССИИ</t>
  </si>
  <si>
    <t xml:space="preserve">772001 ФГБУЗ КБ №86  ФМБА РОССИИ   </t>
  </si>
  <si>
    <t xml:space="preserve">772240 ФГБУЗ КБ №85  ФМБА РОССИИ   </t>
  </si>
  <si>
    <t xml:space="preserve">772369 ФГБУЗ ЦДКБ   ФМБА РОССИИ   </t>
  </si>
  <si>
    <t>774995 ФГБУ НКЦО  ФМБА РОССИИ</t>
  </si>
  <si>
    <t>Мурманская область</t>
  </si>
  <si>
    <t>510038 ФГБУЗ ЦМСЧ № 120   ФМБА РОССИИ</t>
  </si>
  <si>
    <t>Пензенская область</t>
  </si>
  <si>
    <t>510037 ФГБУЗ МСЧ № 118   ФМБА РОССИИ</t>
  </si>
  <si>
    <t>580048 ФГБУЗ МСЧ № 59   ФМБА РОССИИ</t>
  </si>
  <si>
    <t>Ростовская область</t>
  </si>
  <si>
    <t>610204 ФГБУЗ ЮОМЦ   ФМБА РОССИИ</t>
  </si>
  <si>
    <t>Саратовская область</t>
  </si>
  <si>
    <t>640420 ФГБУЗ СМЦ   ФМБА РОССИИ</t>
  </si>
  <si>
    <t>Свердловская область</t>
  </si>
  <si>
    <t>660091ФГБУЗ ЦМСЧ №91   ФМБА РОССИИ ЛЕСНОЙ</t>
  </si>
  <si>
    <t>660243 ФГБУЗ МСЧ № 32   ФМБА РОССИИ ЗАРЕЧНЫЙ</t>
  </si>
  <si>
    <t>661712ФГБУЗ ЦМСЧ № 31   ФМБА РОССИИ НОВОУРАЛЬСК</t>
  </si>
  <si>
    <t>Смоленская область</t>
  </si>
  <si>
    <t>Челябинская область</t>
  </si>
  <si>
    <t xml:space="preserve">670012 ФГБУЗ МСЧ № 135  ФМБА РОССИИ </t>
  </si>
  <si>
    <t xml:space="preserve">740444 ФГБУЗ ЦМСЧ № 15   ФМБА РОССИИ </t>
  </si>
  <si>
    <t xml:space="preserve">780041 ФГБУЗ КБ № 122 им.Л.Г.Соколова  ФМБА РОССИИ </t>
  </si>
  <si>
    <t xml:space="preserve">780219 ФГБУ  НИИДИ  ФМБА РОССИИ </t>
  </si>
  <si>
    <t>022800 ГБОУ ВПО БМГУ МИНЗДРАВА РОССИИ</t>
  </si>
  <si>
    <t>Волгоградская область</t>
  </si>
  <si>
    <t>340102 ГБОУ ВПО ВОЛГГМУ МИНЗДРАВА РОССИИ</t>
  </si>
  <si>
    <t>Ивановская область</t>
  </si>
  <si>
    <t>400086 ФГБУ"НМИРЦ" МИНЗДРАВА РОССИИ</t>
  </si>
  <si>
    <t>Курганская область</t>
  </si>
  <si>
    <t>450055 ФГБУ "РНЦ"ВТО" ИМ.АКАД.Г.А.ЕЛИЗАРОВА МИНЗДРАВА РОССИИ</t>
  </si>
  <si>
    <t>508904 ФГБУ"ГНЦК ИМ.А.Н.РЫЖИХ МИНЗДРАВА РОССИИ</t>
  </si>
  <si>
    <t>508906 ФГБУ"РНЦ МРИК" МИНЗДРАВА РОССИИ</t>
  </si>
  <si>
    <t>508927 ФГБУ"ФНКЦ ДГОИ ИМ.Д.РОГАЧЕВА" МИНЗДРАВА РОССИИ</t>
  </si>
  <si>
    <t>508943 ФГБУ ЦР МИНЗДРАВА РОССИИ</t>
  </si>
  <si>
    <t>Оренбургская область</t>
  </si>
  <si>
    <t>560006 ОРЕНБУРГ. Ф-Л ФГАУ"МИНКРОХИРУРГИЯ ГЛАЗА ИМ.С.Н.ФЕДОРОВА"</t>
  </si>
  <si>
    <t>Пермский край</t>
  </si>
  <si>
    <t>590233 ФГБУ "ФЦССХ"МИНЗДРАВА РОССИИ (г.Пермь)</t>
  </si>
  <si>
    <t>610199 ГБОУ ВПО РОСТГМУ МИНЗДРАВА РОССИИ</t>
  </si>
  <si>
    <t>740088 ГБОУ ВПО ЮУГМУ МИНЗДРАВА РОССИИ</t>
  </si>
  <si>
    <t>Хабаровский край</t>
  </si>
  <si>
    <t>270069 ВАНИНСКАЯ БОЛЬНИЦА ФГБУЗ ДВОМЦ ФМБА РОССИИ</t>
  </si>
  <si>
    <t>774673ФГБУ"ИНСТИТУТ ХИРУРГИИ ИМ.ВИШНЕВСКОГО" МИНЗДРАВА РОССИИ</t>
  </si>
  <si>
    <t>774619 ФГБУ "ГНЦДК"МИНЗДРАВА РОССИИ</t>
  </si>
  <si>
    <t>774781 ФГБУ"НЦАГИП ИМ.А.И.КУЛАКОВА" МИНЗДРАВА РОССИИ</t>
  </si>
  <si>
    <t>774996 ФГБУ ГНЦ МИНЗДРАВА РОССИИ</t>
  </si>
  <si>
    <t>780037 ФГБУ "РНИИТО ИМ.Р.Р.ВРЕДЕНА" МИНЗДРАВА РОССИИ</t>
  </si>
  <si>
    <t>780225 СПКК ФГБУ"НМХЦ ИМ.Н.И.ПИРОГОВА" МИНЗДРАВА РОССИИ</t>
  </si>
  <si>
    <t>780228 ФГБУ "РНЦРХТ" МИНЗДРАВА РОССИИ</t>
  </si>
  <si>
    <t>780243 ФГБУ"НИИ ОНКОЛОГИИ ИМ. Н.Н.ПЕТРОВА" МИНЗДРАВА РОССИИ</t>
  </si>
  <si>
    <t>780294 ФГБУ"СПБ НИПНИ ИМ. В.М.БЕХТЕРЕВА" МИНЗДРАВА РОССИИ</t>
  </si>
  <si>
    <t xml:space="preserve">Плановые показатели на 2016 год дополнительных объемов специализированной медицинской помощи,  в том числе ВМП, распределенные между федеральными государственными учреждениями, и плановые показатели размера средств по расчетам за медицинскую помощь, оказываемую застрахованным лицам за пределами субъекта РФ, в котором выдан полис ОМС </t>
  </si>
  <si>
    <t xml:space="preserve">Случаи </t>
  </si>
  <si>
    <t>Стационар</t>
  </si>
  <si>
    <t>230099 ГБОУ ВПО КУБГМУ МИНЗДРАВА РОССИИ (БАГК ГБОУ ВПО КУБГМУ МИНЗДРАВА РОССИИ</t>
  </si>
  <si>
    <t>Самарская область</t>
  </si>
  <si>
    <t>780018 ФГБОУ ВПО СЗГМУ ИМ.И.И.МЕЧНИКОВА МИНЗДРАВА РОССИИ</t>
  </si>
  <si>
    <t>637 855, 73</t>
  </si>
  <si>
    <t>Нижегородская область</t>
  </si>
  <si>
    <t>508928 - ФГБУ "НМХЦ ИМ. Н.И. ПИРОГОВА" МИНЗДРАВА РОССИИ</t>
  </si>
  <si>
    <t>Чувашская республика</t>
  </si>
  <si>
    <t>780241 ФГБУ "НИИ ОНКОЛОГИИ ИМ.Н.Н.ПЕТРОВА" МИНЗДРАВА РОССИИ</t>
  </si>
  <si>
    <t>720108  ФГБУ "ФЦН" МИНЗДРАВА РОССИИ</t>
  </si>
  <si>
    <t>Тюменская область</t>
  </si>
  <si>
    <t>774592 ФГБУ "ФНЦТИО ИМ АКАДЕМИКА В.И.ШУМАКОВА " МИНЗДРАВА РОССИИ</t>
  </si>
  <si>
    <t>780242ФГБУ"РНХИ ИМ.ПРОФЕССОРА А.Л.ПОЛЕНОВА" МИНЗДРАВА РОССИИ</t>
  </si>
  <si>
    <t>в т.ч. ВМП</t>
  </si>
  <si>
    <t>Дневной стационар</t>
  </si>
  <si>
    <t>хирургия</t>
  </si>
  <si>
    <t>гастроэнтерология</t>
  </si>
  <si>
    <t>травматология и ортопедия</t>
  </si>
  <si>
    <t>гематология</t>
  </si>
  <si>
    <t>онкология</t>
  </si>
  <si>
    <t>урология</t>
  </si>
  <si>
    <t xml:space="preserve">акушерство и гинекология </t>
  </si>
  <si>
    <t>акушерство и гинекология</t>
  </si>
  <si>
    <t>Ленинградская область</t>
  </si>
  <si>
    <t>неврология</t>
  </si>
  <si>
    <t>неонатология</t>
  </si>
  <si>
    <t>терапия</t>
  </si>
  <si>
    <t>педиатрия</t>
  </si>
  <si>
    <t>кардиология</t>
  </si>
  <si>
    <t>колопроктология</t>
  </si>
  <si>
    <t>реаниматология</t>
  </si>
  <si>
    <t>эндокринология</t>
  </si>
  <si>
    <t>771810  ФГБУ "ГНЦ ИНСТИТУТ ИММУНОЛОГИИ"  ФМБА РОССИИ</t>
  </si>
  <si>
    <t>аллергология и иммунология</t>
  </si>
  <si>
    <t>нейрохирургия</t>
  </si>
  <si>
    <t>офтальмология</t>
  </si>
  <si>
    <t>пульмонология</t>
  </si>
  <si>
    <t>ревматология</t>
  </si>
  <si>
    <t>сердечно-сосудистая хирургия</t>
  </si>
  <si>
    <t>детская урология-андрология</t>
  </si>
  <si>
    <t>нефрология</t>
  </si>
  <si>
    <t>челюстно-лицевая хирургия</t>
  </si>
  <si>
    <t xml:space="preserve">отоларингология </t>
  </si>
  <si>
    <t>отоларингология</t>
  </si>
  <si>
    <t>520136 ФБУЗ ПОМЦ ФМБА РОССИИ</t>
  </si>
  <si>
    <t>инфекционные болезни</t>
  </si>
  <si>
    <t>медицинская реабилитация</t>
  </si>
  <si>
    <t>370065 ФГБУ "ИВ НИИ МИД им. В.Н.ГОРОДКОВА" МИНЗДРАВА РОССИИ</t>
  </si>
  <si>
    <t>хирургия (комбустология)</t>
  </si>
  <si>
    <t>челюстно-лицевя хирургия</t>
  </si>
  <si>
    <t>дерматовенерология</t>
  </si>
  <si>
    <t>диабетология</t>
  </si>
  <si>
    <t>торакальная хирургия</t>
  </si>
  <si>
    <t>детская хирургия</t>
  </si>
  <si>
    <t>отоларингологии</t>
  </si>
  <si>
    <t>660354 ФГБУ"УРНИИДВИИ" МИНЗДРАВА РОССИИ г.ЕКАТЕРНБУРГ</t>
  </si>
  <si>
    <t>660717 ФГБУ "УНИИФ" МИНЗДРАВА РОССИИ ЕКАТЕРИНБУРГ</t>
  </si>
  <si>
    <t>772209 ФГБУ "РКНПК" МИНЗДРАВА РОССИИ</t>
  </si>
  <si>
    <t>анестезиология и реаниматология</t>
  </si>
  <si>
    <t>радиология</t>
  </si>
  <si>
    <t>773390 ФГБУ"НМИРЦ" МИНЗДРАВА РОССИИ</t>
  </si>
  <si>
    <t>773433ФГБУ "НЦЗД" МИНЗДРАВА РОССИИ</t>
  </si>
  <si>
    <t>773459 ФГБУ "НЦ ССХ ИМ. А.Н.БАКУЛЕВА" МИНЗДРАВА РОССИИ</t>
  </si>
  <si>
    <t>780486 ФГБУ "СПМЦ" МИНЗДРАВА РОССИИ</t>
  </si>
  <si>
    <t>акушерство и гинекологиия</t>
  </si>
  <si>
    <t>774994 ФГБУ "ГНЦК ИМ. А.Н. РЫЖИХ" МИНЗДРАВА РОССИИ</t>
  </si>
  <si>
    <t>детская эндокринология</t>
  </si>
  <si>
    <t>детская онкология</t>
  </si>
  <si>
    <t>774734 ФГБУ "ЦНИИС И ЧЛХ" МИНЗДРАВА РОССИИ</t>
  </si>
  <si>
    <t>стоматология детская</t>
  </si>
  <si>
    <t xml:space="preserve"> 774733 ГБОУ ВПО МГМСУ ИМ.А.И.ЕВДОКИМОВА МИНЗДРАВА РОССИИ</t>
  </si>
  <si>
    <t>детская кардиология</t>
  </si>
  <si>
    <t>Федеральное агенство научных организаций</t>
  </si>
  <si>
    <t>508914 НИИ НЕЙРОХИРУРГИИ ИМ. АКАДЕМИКА Н.Н.БУРДЕНКО РАМН</t>
  </si>
  <si>
    <t>773335 ФГБНУ НИИР ИМ. В.А. НАСОНОВОЙ</t>
  </si>
  <si>
    <t>773337 ФГАУ "НИИ НХ" МИНЗДРАВА РОССИИ</t>
  </si>
  <si>
    <t>773339 ФГБУ "РОНЦ ИМ. Н.Н. БЛОХИНА" МИНЗДРАВА РОССИИ</t>
  </si>
  <si>
    <t>640980 ФГБУ"САРНИИТО"МИНЗДРАВА РОССИИ</t>
  </si>
  <si>
    <t>Приложение № 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</si>
</sst>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[$-FC19]d\ mmmm\ yyyy\ &quot;г.&quot;"/>
    <numFmt numFmtId="189" formatCode="dd/mm/yy;@"/>
    <numFmt numFmtId="190" formatCode="d/m/yy;@"/>
    <numFmt numFmtId="191" formatCode="0.0%"/>
    <numFmt numFmtId="192" formatCode="0.00000"/>
    <numFmt numFmtId="193" formatCode="0.0000"/>
    <numFmt numFmtId="194" formatCode="0.000"/>
    <numFmt numFmtId="195" formatCode="0.0"/>
    <numFmt numFmtId="196" formatCode="#,##0.00&quot;р.&quot;"/>
    <numFmt numFmtId="197" formatCode="000000"/>
  </numFmts>
  <fonts count="50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40"/>
      <name val="Times New Roman"/>
      <family val="1"/>
    </font>
    <font>
      <sz val="12"/>
      <color indexed="55"/>
      <name val="Times New Roman"/>
      <family val="1"/>
    </font>
    <font>
      <sz val="12"/>
      <color indexed="36"/>
      <name val="Times New Roman"/>
      <family val="1"/>
    </font>
    <font>
      <sz val="12"/>
      <color indexed="53"/>
      <name val="Times New Roman"/>
      <family val="1"/>
    </font>
    <font>
      <sz val="11"/>
      <color indexed="51"/>
      <name val="Calibri"/>
      <family val="2"/>
    </font>
    <font>
      <sz val="11"/>
      <color indexed="55"/>
      <name val="Calibri"/>
      <family val="2"/>
    </font>
    <font>
      <sz val="11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B0F0"/>
      <name val="Times New Roman"/>
      <family val="1"/>
    </font>
    <font>
      <sz val="12"/>
      <color theme="6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Times New Roman"/>
      <family val="1"/>
    </font>
    <font>
      <sz val="11"/>
      <color theme="7"/>
      <name val="Calibri"/>
      <family val="2"/>
    </font>
    <font>
      <sz val="11"/>
      <color theme="6"/>
      <name val="Calibri"/>
      <family val="2"/>
    </font>
    <font>
      <sz val="11"/>
      <color theme="6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1" fillId="3" borderId="0" applyNumberFormat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0" fontId="0" fillId="6" borderId="0" applyNumberFormat="0" applyBorder="0" applyAlignment="0" applyProtection="0"/>
    <xf numFmtId="0" fontId="41" fillId="7" borderId="0" applyNumberFormat="0" applyBorder="0" applyAlignment="0" applyProtection="0"/>
    <xf numFmtId="0" fontId="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41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8" borderId="0" applyNumberFormat="0" applyBorder="0" applyAlignment="0" applyProtection="0"/>
    <xf numFmtId="0" fontId="41" fillId="20" borderId="0" applyNumberFormat="0" applyBorder="0" applyAlignment="0" applyProtection="0"/>
    <xf numFmtId="0" fontId="0" fillId="14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3" fillId="24" borderId="0" applyNumberFormat="0" applyBorder="0" applyAlignment="0" applyProtection="0"/>
    <xf numFmtId="0" fontId="42" fillId="25" borderId="0" applyNumberFormat="0" applyBorder="0" applyAlignment="0" applyProtection="0"/>
    <xf numFmtId="0" fontId="3" fillId="16" borderId="0" applyNumberFormat="0" applyBorder="0" applyAlignment="0" applyProtection="0"/>
    <xf numFmtId="0" fontId="42" fillId="26" borderId="0" applyNumberFormat="0" applyBorder="0" applyAlignment="0" applyProtection="0"/>
    <xf numFmtId="0" fontId="3" fillId="18" borderId="0" applyNumberFormat="0" applyBorder="0" applyAlignment="0" applyProtection="0"/>
    <xf numFmtId="0" fontId="42" fillId="27" borderId="0" applyNumberFormat="0" applyBorder="0" applyAlignment="0" applyProtection="0"/>
    <xf numFmtId="0" fontId="3" fillId="28" borderId="0" applyNumberFormat="0" applyBorder="0" applyAlignment="0" applyProtection="0"/>
    <xf numFmtId="0" fontId="42" fillId="29" borderId="0" applyNumberFormat="0" applyBorder="0" applyAlignment="0" applyProtection="0"/>
    <xf numFmtId="0" fontId="3" fillId="30" borderId="0" applyNumberFormat="0" applyBorder="0" applyAlignment="0" applyProtection="0"/>
    <xf numFmtId="0" fontId="42" fillId="31" borderId="0" applyNumberFormat="0" applyBorder="0" applyAlignment="0" applyProtection="0"/>
    <xf numFmtId="0" fontId="3" fillId="32" borderId="0" applyNumberFormat="0" applyBorder="0" applyAlignment="0" applyProtection="0"/>
    <xf numFmtId="0" fontId="4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0" xfId="75" applyFont="1" applyFill="1" applyBorder="1" applyAlignment="1">
      <alignment horizontal="left"/>
      <protection/>
    </xf>
    <xf numFmtId="0" fontId="19" fillId="0" borderId="0" xfId="0" applyFont="1" applyFill="1" applyAlignment="1">
      <alignment wrapText="1"/>
    </xf>
    <xf numFmtId="0" fontId="22" fillId="0" borderId="10" xfId="73" applyFont="1" applyFill="1" applyBorder="1" applyAlignment="1">
      <alignment vertical="center" wrapText="1"/>
      <protection/>
    </xf>
    <xf numFmtId="1" fontId="19" fillId="0" borderId="0" xfId="0" applyNumberFormat="1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19" fillId="0" borderId="11" xfId="75" applyFont="1" applyFill="1" applyBorder="1" applyAlignment="1">
      <alignment horizontal="left"/>
      <protection/>
    </xf>
    <xf numFmtId="0" fontId="21" fillId="0" borderId="12" xfId="73" applyFont="1" applyFill="1" applyBorder="1" applyAlignment="1">
      <alignment vertical="center"/>
      <protection/>
    </xf>
    <xf numFmtId="0" fontId="19" fillId="0" borderId="13" xfId="0" applyFont="1" applyFill="1" applyBorder="1" applyAlignment="1">
      <alignment wrapText="1"/>
    </xf>
    <xf numFmtId="0" fontId="19" fillId="0" borderId="14" xfId="75" applyFont="1" applyFill="1" applyBorder="1" applyAlignment="1">
      <alignment horizontal="left"/>
      <protection/>
    </xf>
    <xf numFmtId="4" fontId="19" fillId="0" borderId="15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4" fontId="19" fillId="0" borderId="18" xfId="0" applyNumberFormat="1" applyFont="1" applyFill="1" applyBorder="1" applyAlignment="1">
      <alignment horizontal="center" vertical="center" wrapText="1"/>
    </xf>
    <xf numFmtId="0" fontId="19" fillId="0" borderId="19" xfId="75" applyFont="1" applyFill="1" applyBorder="1" applyAlignment="1">
      <alignment horizontal="left"/>
      <protection/>
    </xf>
    <xf numFmtId="0" fontId="21" fillId="0" borderId="20" xfId="73" applyFont="1" applyFill="1" applyBorder="1" applyAlignment="1">
      <alignment vertical="center"/>
      <protection/>
    </xf>
    <xf numFmtId="0" fontId="19" fillId="0" borderId="20" xfId="0" applyFont="1" applyFill="1" applyBorder="1" applyAlignment="1">
      <alignment wrapText="1"/>
    </xf>
    <xf numFmtId="4" fontId="22" fillId="0" borderId="15" xfId="73" applyNumberFormat="1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 horizontal="center"/>
    </xf>
    <xf numFmtId="1" fontId="22" fillId="0" borderId="12" xfId="73" applyNumberFormat="1" applyFont="1" applyFill="1" applyBorder="1" applyAlignment="1">
      <alignment horizontal="center" vertical="center" wrapText="1"/>
      <protection/>
    </xf>
    <xf numFmtId="4" fontId="22" fillId="0" borderId="12" xfId="73" applyNumberFormat="1" applyFont="1" applyFill="1" applyBorder="1" applyAlignment="1">
      <alignment horizontal="center" vertical="center" wrapText="1"/>
      <protection/>
    </xf>
    <xf numFmtId="0" fontId="22" fillId="0" borderId="10" xfId="73" applyFont="1" applyFill="1" applyBorder="1" applyAlignment="1">
      <alignment horizontal="center" vertical="center"/>
      <protection/>
    </xf>
    <xf numFmtId="1" fontId="19" fillId="0" borderId="12" xfId="0" applyNumberFormat="1" applyFont="1" applyFill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1" fontId="22" fillId="0" borderId="10" xfId="73" applyNumberFormat="1" applyFont="1" applyFill="1" applyBorder="1" applyAlignment="1">
      <alignment horizontal="center" vertical="center" wrapText="1"/>
      <protection/>
    </xf>
    <xf numFmtId="4" fontId="22" fillId="0" borderId="15" xfId="73" applyNumberFormat="1" applyFont="1" applyFill="1" applyBorder="1" applyAlignment="1">
      <alignment horizontal="center" vertical="center" wrapText="1"/>
      <protection/>
    </xf>
    <xf numFmtId="1" fontId="22" fillId="0" borderId="20" xfId="73" applyNumberFormat="1" applyFont="1" applyFill="1" applyBorder="1" applyAlignment="1">
      <alignment horizontal="center" vertical="center" wrapText="1"/>
      <protection/>
    </xf>
    <xf numFmtId="4" fontId="22" fillId="0" borderId="20" xfId="73" applyNumberFormat="1" applyFont="1" applyFill="1" applyBorder="1" applyAlignment="1">
      <alignment horizontal="center" vertical="center" wrapText="1"/>
      <protection/>
    </xf>
    <xf numFmtId="1" fontId="19" fillId="0" borderId="0" xfId="0" applyNumberFormat="1" applyFont="1" applyFill="1" applyAlignment="1">
      <alignment horizontal="center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21" fillId="0" borderId="10" xfId="73" applyFont="1" applyFill="1" applyBorder="1" applyAlignment="1">
      <alignment vertical="center"/>
      <protection/>
    </xf>
    <xf numFmtId="1" fontId="21" fillId="0" borderId="10" xfId="73" applyNumberFormat="1" applyFont="1" applyFill="1" applyBorder="1" applyAlignment="1">
      <alignment horizontal="center" vertical="center" wrapText="1"/>
      <protection/>
    </xf>
    <xf numFmtId="4" fontId="21" fillId="0" borderId="10" xfId="73" applyNumberFormat="1" applyFont="1" applyFill="1" applyBorder="1" applyAlignment="1">
      <alignment horizontal="center" vertical="center" wrapText="1"/>
      <protection/>
    </xf>
    <xf numFmtId="0" fontId="22" fillId="0" borderId="10" xfId="73" applyFont="1" applyFill="1" applyBorder="1" applyAlignment="1">
      <alignment vertical="center"/>
      <protection/>
    </xf>
    <xf numFmtId="0" fontId="23" fillId="0" borderId="10" xfId="73" applyFont="1" applyFill="1" applyBorder="1" applyAlignment="1">
      <alignment vertical="center" wrapText="1"/>
      <protection/>
    </xf>
    <xf numFmtId="4" fontId="22" fillId="0" borderId="10" xfId="73" applyNumberFormat="1" applyFont="1" applyFill="1" applyBorder="1" applyAlignment="1">
      <alignment horizontal="center" vertical="center" wrapText="1"/>
      <protection/>
    </xf>
    <xf numFmtId="1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1" fillId="0" borderId="10" xfId="73" applyFont="1" applyFill="1" applyBorder="1" applyAlignment="1">
      <alignment horizontal="center" vertical="center"/>
      <protection/>
    </xf>
    <xf numFmtId="4" fontId="21" fillId="0" borderId="10" xfId="73" applyNumberFormat="1" applyFont="1" applyFill="1" applyBorder="1" applyAlignment="1">
      <alignment horizontal="center" vertical="center"/>
      <protection/>
    </xf>
    <xf numFmtId="4" fontId="22" fillId="0" borderId="10" xfId="73" applyNumberFormat="1" applyFont="1" applyFill="1" applyBorder="1" applyAlignment="1">
      <alignment horizontal="center" vertical="center"/>
      <protection/>
    </xf>
    <xf numFmtId="4" fontId="22" fillId="0" borderId="10" xfId="73" applyNumberFormat="1" applyFont="1" applyFill="1" applyBorder="1" applyAlignment="1">
      <alignment horizontal="center"/>
      <protection/>
    </xf>
    <xf numFmtId="0" fontId="19" fillId="0" borderId="10" xfId="0" applyFont="1" applyFill="1" applyBorder="1" applyAlignment="1">
      <alignment horizontal="center"/>
    </xf>
    <xf numFmtId="1" fontId="43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0" fontId="44" fillId="0" borderId="10" xfId="73" applyFont="1" applyFill="1" applyBorder="1" applyAlignment="1">
      <alignment vertical="center" wrapText="1"/>
      <protection/>
    </xf>
    <xf numFmtId="0" fontId="20" fillId="0" borderId="10" xfId="75" applyFont="1" applyFill="1" applyBorder="1" applyAlignment="1">
      <alignment horizontal="left"/>
      <protection/>
    </xf>
    <xf numFmtId="0" fontId="21" fillId="0" borderId="10" xfId="73" applyFont="1" applyFill="1" applyBorder="1" applyAlignment="1">
      <alignment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171" fontId="20" fillId="0" borderId="0" xfId="0" applyNumberFormat="1" applyFont="1" applyFill="1" applyBorder="1" applyAlignment="1">
      <alignment/>
    </xf>
    <xf numFmtId="171" fontId="19" fillId="0" borderId="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71" fontId="22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4" fontId="21" fillId="0" borderId="10" xfId="74" applyNumberFormat="1" applyFont="1" applyFill="1" applyBorder="1" applyAlignment="1">
      <alignment horizontal="center" vertical="center"/>
      <protection/>
    </xf>
    <xf numFmtId="4" fontId="22" fillId="0" borderId="10" xfId="74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4" fontId="19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 wrapText="1"/>
    </xf>
    <xf numFmtId="4" fontId="19" fillId="0" borderId="0" xfId="0" applyNumberFormat="1" applyFont="1" applyFill="1" applyAlignment="1">
      <alignment horizontal="center"/>
    </xf>
    <xf numFmtId="4" fontId="19" fillId="0" borderId="0" xfId="0" applyNumberFormat="1" applyFont="1" applyAlignment="1">
      <alignment/>
    </xf>
    <xf numFmtId="4" fontId="22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20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0" fontId="22" fillId="0" borderId="10" xfId="71" applyFont="1" applyFill="1" applyBorder="1" applyAlignment="1">
      <alignment horizontal="left" vertical="center" wrapText="1"/>
      <protection/>
    </xf>
    <xf numFmtId="0" fontId="24" fillId="0" borderId="10" xfId="73" applyFont="1" applyFill="1" applyBorder="1" applyAlignment="1">
      <alignment vertical="center" wrapText="1"/>
      <protection/>
    </xf>
    <xf numFmtId="0" fontId="22" fillId="0" borderId="10" xfId="73" applyFont="1" applyFill="1" applyBorder="1" applyAlignment="1">
      <alignment horizontal="left" vertical="center" wrapText="1"/>
      <protection/>
    </xf>
    <xf numFmtId="0" fontId="28" fillId="0" borderId="10" xfId="0" applyFont="1" applyFill="1" applyBorder="1" applyAlignment="1">
      <alignment horizontal="left" vertical="center" wrapText="1"/>
    </xf>
    <xf numFmtId="4" fontId="27" fillId="0" borderId="10" xfId="74" applyNumberFormat="1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/>
    </xf>
    <xf numFmtId="4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73" applyFont="1" applyFill="1" applyBorder="1" applyAlignment="1">
      <alignment horizontal="center" vertical="center"/>
      <protection/>
    </xf>
    <xf numFmtId="4" fontId="22" fillId="0" borderId="0" xfId="73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4" fontId="45" fillId="0" borderId="0" xfId="73" applyNumberFormat="1" applyFont="1" applyFill="1" applyBorder="1" applyAlignment="1">
      <alignment horizontal="center" vertical="center" wrapText="1"/>
      <protection/>
    </xf>
    <xf numFmtId="1" fontId="46" fillId="0" borderId="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4" fontId="49" fillId="0" borderId="0" xfId="74" applyNumberFormat="1" applyFont="1" applyFill="1" applyBorder="1" applyAlignment="1">
      <alignment horizontal="center" vertical="center"/>
      <protection/>
    </xf>
    <xf numFmtId="4" fontId="0" fillId="0" borderId="0" xfId="0" applyNumberForma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4" fontId="22" fillId="0" borderId="10" xfId="74" applyNumberFormat="1" applyFont="1" applyFill="1" applyBorder="1" applyAlignment="1">
      <alignment horizontal="center"/>
      <protection/>
    </xf>
    <xf numFmtId="0" fontId="30" fillId="0" borderId="10" xfId="73" applyFont="1" applyFill="1" applyBorder="1" applyAlignment="1">
      <alignment vertical="center" wrapText="1"/>
      <protection/>
    </xf>
    <xf numFmtId="1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75" applyFont="1" applyFill="1" applyBorder="1" applyAlignment="1">
      <alignment horizontal="left" vertical="center"/>
      <protection/>
    </xf>
    <xf numFmtId="171" fontId="19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10" xfId="75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1" fillId="0" borderId="10" xfId="73" applyFont="1" applyFill="1" applyBorder="1" applyAlignment="1">
      <alignment vertical="center"/>
      <protection/>
    </xf>
    <xf numFmtId="0" fontId="29" fillId="0" borderId="10" xfId="0" applyFont="1" applyFill="1" applyBorder="1" applyAlignment="1">
      <alignment wrapText="1"/>
    </xf>
    <xf numFmtId="1" fontId="31" fillId="0" borderId="10" xfId="73" applyNumberFormat="1" applyFont="1" applyFill="1" applyBorder="1" applyAlignment="1">
      <alignment horizontal="center" vertical="center" wrapText="1"/>
      <protection/>
    </xf>
    <xf numFmtId="4" fontId="31" fillId="0" borderId="10" xfId="73" applyNumberFormat="1" applyFont="1" applyFill="1" applyBorder="1" applyAlignment="1">
      <alignment horizontal="center" vertical="center" wrapText="1"/>
      <protection/>
    </xf>
    <xf numFmtId="4" fontId="32" fillId="0" borderId="10" xfId="0" applyNumberFormat="1" applyFont="1" applyFill="1" applyBorder="1" applyAlignment="1">
      <alignment horizontal="center"/>
    </xf>
    <xf numFmtId="1" fontId="32" fillId="0" borderId="10" xfId="0" applyNumberFormat="1" applyFont="1" applyFill="1" applyBorder="1" applyAlignment="1">
      <alignment horizontal="center"/>
    </xf>
    <xf numFmtId="171" fontId="32" fillId="0" borderId="0" xfId="0" applyNumberFormat="1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28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171" fontId="2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73" applyFont="1" applyFill="1" applyBorder="1" applyAlignment="1">
      <alignment horizontal="center" vertical="center" wrapText="1"/>
      <protection/>
    </xf>
    <xf numFmtId="171" fontId="19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2" fillId="0" borderId="10" xfId="75" applyFont="1" applyFill="1" applyBorder="1" applyAlignment="1">
      <alignment horizontal="left" vertical="center"/>
      <protection/>
    </xf>
    <xf numFmtId="171" fontId="29" fillId="0" borderId="0" xfId="0" applyNumberFormat="1" applyFont="1" applyFill="1" applyBorder="1" applyAlignment="1">
      <alignment/>
    </xf>
    <xf numFmtId="1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/>
    </xf>
    <xf numFmtId="0" fontId="32" fillId="0" borderId="22" xfId="75" applyFont="1" applyFill="1" applyBorder="1" applyAlignment="1">
      <alignment horizontal="left"/>
      <protection/>
    </xf>
    <xf numFmtId="0" fontId="33" fillId="0" borderId="23" xfId="0" applyFont="1" applyBorder="1" applyAlignment="1">
      <alignment/>
    </xf>
    <xf numFmtId="0" fontId="33" fillId="0" borderId="24" xfId="0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2" fontId="19" fillId="0" borderId="21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Fill="1" applyBorder="1" applyAlignment="1">
      <alignment horizontal="center" vertical="center" wrapText="1"/>
    </xf>
    <xf numFmtId="2" fontId="20" fillId="0" borderId="21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Alignment="1">
      <alignment horizontal="right"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2 2" xfId="71"/>
    <cellStyle name="Обычный 2 3" xfId="72"/>
    <cellStyle name="Обычный_Лист1" xfId="73"/>
    <cellStyle name="Обычный_Лист1 2" xfId="74"/>
    <cellStyle name="Обычный_расчет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37"/>
  <sheetViews>
    <sheetView tabSelected="1" zoomScalePageLayoutView="0" workbookViewId="0" topLeftCell="A73">
      <selection activeCell="E11" sqref="E11:F12"/>
    </sheetView>
  </sheetViews>
  <sheetFormatPr defaultColWidth="9.140625" defaultRowHeight="15"/>
  <cols>
    <col min="1" max="1" width="23.7109375" style="0" customWidth="1"/>
    <col min="2" max="2" width="31.7109375" style="0" customWidth="1"/>
    <col min="3" max="3" width="30.00390625" style="0" customWidth="1"/>
    <col min="4" max="4" width="12.7109375" style="142" customWidth="1"/>
    <col min="5" max="5" width="24.421875" style="75" customWidth="1"/>
    <col min="6" max="6" width="12.28125" style="69" customWidth="1"/>
    <col min="7" max="7" width="22.28125" style="80" customWidth="1"/>
    <col min="8" max="8" width="16.7109375" style="83" customWidth="1"/>
    <col min="9" max="9" width="22.7109375" style="82" customWidth="1"/>
    <col min="10" max="10" width="11.28125" style="0" customWidth="1"/>
    <col min="11" max="11" width="16.28125" style="0" customWidth="1"/>
    <col min="12" max="12" width="12.7109375" style="0" customWidth="1"/>
    <col min="13" max="13" width="16.57421875" style="0" customWidth="1"/>
    <col min="15" max="15" width="14.8515625" style="0" customWidth="1"/>
    <col min="17" max="17" width="16.8515625" style="0" customWidth="1"/>
    <col min="19" max="19" width="16.421875" style="0" customWidth="1"/>
    <col min="20" max="20" width="23.8515625" style="0" customWidth="1"/>
  </cols>
  <sheetData>
    <row r="1" ht="18.75">
      <c r="I1" s="184" t="s">
        <v>218</v>
      </c>
    </row>
    <row r="2" spans="1:39" ht="60" customHeight="1">
      <c r="A2" s="172" t="s">
        <v>138</v>
      </c>
      <c r="B2" s="172"/>
      <c r="C2" s="172"/>
      <c r="D2" s="172"/>
      <c r="E2" s="172"/>
      <c r="F2" s="173"/>
      <c r="G2" s="173"/>
      <c r="H2" s="173"/>
      <c r="I2" s="173"/>
      <c r="J2" s="1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</row>
    <row r="3" spans="1:39" ht="15.75">
      <c r="A3" s="170" t="s">
        <v>33</v>
      </c>
      <c r="B3" s="170" t="s">
        <v>17</v>
      </c>
      <c r="C3" s="170" t="s">
        <v>24</v>
      </c>
      <c r="D3" s="171" t="s">
        <v>140</v>
      </c>
      <c r="E3" s="171"/>
      <c r="F3" s="175" t="s">
        <v>153</v>
      </c>
      <c r="G3" s="176"/>
      <c r="H3" s="175" t="s">
        <v>154</v>
      </c>
      <c r="I3" s="177"/>
      <c r="J3" s="57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</row>
    <row r="4" spans="1:39" ht="60" customHeight="1">
      <c r="A4" s="170"/>
      <c r="B4" s="174"/>
      <c r="C4" s="174"/>
      <c r="D4" s="45" t="s">
        <v>139</v>
      </c>
      <c r="E4" s="46" t="s">
        <v>43</v>
      </c>
      <c r="F4" s="45" t="s">
        <v>139</v>
      </c>
      <c r="G4" s="46" t="s">
        <v>43</v>
      </c>
      <c r="H4" s="45" t="s">
        <v>139</v>
      </c>
      <c r="I4" s="46" t="s">
        <v>43</v>
      </c>
      <c r="J4" s="5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</row>
    <row r="5" spans="1:39" s="151" customFormat="1" ht="18.75">
      <c r="A5" s="143" t="s">
        <v>8</v>
      </c>
      <c r="B5" s="144"/>
      <c r="C5" s="130"/>
      <c r="D5" s="145">
        <f>D6+D8+D10+D14+D17+D19+D21+D30+D36+D39+D41+D56+D60+D62+D65+D80+D84+D88+D91+D95+D98+D101+D104+D108+D110+D112+D114+D116+D118+D120+D123</f>
        <v>254</v>
      </c>
      <c r="E5" s="146">
        <f>E6+E8+E10+E14+E17+E19+E21+E30+E36+E39+E41+E56+E60+E62+E65+E80+E84+E88+E91+E95+E98+E101+E104+E108+E110+E112+E114+E116+E118+E120+E123</f>
        <v>10123295.450000005</v>
      </c>
      <c r="F5" s="145">
        <f>F14+F65+F84+F95</f>
        <v>21</v>
      </c>
      <c r="G5" s="146">
        <f>G14+G65+G84+G95</f>
        <v>2588623.58</v>
      </c>
      <c r="H5" s="145">
        <f>H36+H91</f>
        <v>4</v>
      </c>
      <c r="I5" s="146">
        <f>I36+I91</f>
        <v>60993.94</v>
      </c>
      <c r="J5" s="149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</row>
    <row r="6" spans="1:39" ht="59.25" customHeight="1">
      <c r="A6" s="42" t="s">
        <v>73</v>
      </c>
      <c r="B6" s="35" t="s">
        <v>74</v>
      </c>
      <c r="C6" s="6"/>
      <c r="D6" s="40">
        <v>1</v>
      </c>
      <c r="E6" s="41">
        <v>27825.41</v>
      </c>
      <c r="F6" s="51"/>
      <c r="G6" s="76"/>
      <c r="H6" s="62"/>
      <c r="I6" s="76"/>
      <c r="J6" s="60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</row>
    <row r="7" spans="1:39" ht="15.75">
      <c r="A7" s="39"/>
      <c r="B7" s="35"/>
      <c r="C7" s="43" t="s">
        <v>155</v>
      </c>
      <c r="D7" s="30">
        <v>1</v>
      </c>
      <c r="E7" s="44">
        <v>27825.41</v>
      </c>
      <c r="F7" s="51"/>
      <c r="G7" s="76"/>
      <c r="H7" s="62"/>
      <c r="I7" s="76"/>
      <c r="J7" s="60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</row>
    <row r="8" spans="1:39" ht="45" customHeight="1">
      <c r="A8" s="42" t="s">
        <v>75</v>
      </c>
      <c r="B8" s="35" t="s">
        <v>76</v>
      </c>
      <c r="C8" s="43"/>
      <c r="D8" s="40">
        <v>1</v>
      </c>
      <c r="E8" s="41">
        <v>4910.4</v>
      </c>
      <c r="F8" s="51"/>
      <c r="G8" s="76"/>
      <c r="H8" s="62"/>
      <c r="I8" s="76"/>
      <c r="J8" s="60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</row>
    <row r="9" spans="1:39" ht="15.75">
      <c r="A9" s="39"/>
      <c r="B9" s="35"/>
      <c r="C9" s="43" t="s">
        <v>156</v>
      </c>
      <c r="D9" s="30">
        <v>1</v>
      </c>
      <c r="E9" s="44">
        <v>4910.4</v>
      </c>
      <c r="F9" s="51"/>
      <c r="G9" s="76"/>
      <c r="H9" s="62"/>
      <c r="I9" s="76"/>
      <c r="J9" s="60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</row>
    <row r="10" spans="1:39" ht="33" customHeight="1">
      <c r="A10" s="42" t="s">
        <v>77</v>
      </c>
      <c r="B10" s="35" t="s">
        <v>78</v>
      </c>
      <c r="C10" s="43"/>
      <c r="D10" s="40">
        <f>SUM(D11:D13)</f>
        <v>5</v>
      </c>
      <c r="E10" s="41">
        <f>SUM(E11:E13)</f>
        <v>65462.03999999999</v>
      </c>
      <c r="F10" s="51"/>
      <c r="G10" s="76"/>
      <c r="H10" s="62"/>
      <c r="I10" s="76"/>
      <c r="J10" s="60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</row>
    <row r="11" spans="1:39" ht="18" customHeight="1">
      <c r="A11" s="39"/>
      <c r="B11" s="35"/>
      <c r="C11" s="43" t="s">
        <v>161</v>
      </c>
      <c r="D11" s="30">
        <v>3</v>
      </c>
      <c r="E11" s="44">
        <v>29850.19</v>
      </c>
      <c r="F11" s="51"/>
      <c r="G11" s="76"/>
      <c r="H11" s="62"/>
      <c r="I11" s="76"/>
      <c r="J11" s="60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</row>
    <row r="12" spans="1:39" ht="15.75">
      <c r="A12" s="39"/>
      <c r="B12" s="35"/>
      <c r="C12" s="43" t="s">
        <v>155</v>
      </c>
      <c r="D12" s="30">
        <v>1</v>
      </c>
      <c r="E12" s="44">
        <v>15384.23</v>
      </c>
      <c r="F12" s="51"/>
      <c r="G12" s="76"/>
      <c r="H12" s="62"/>
      <c r="I12" s="76"/>
      <c r="J12" s="60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</row>
    <row r="13" spans="1:39" ht="21" customHeight="1">
      <c r="A13" s="39"/>
      <c r="B13" s="35"/>
      <c r="C13" s="43" t="s">
        <v>157</v>
      </c>
      <c r="D13" s="30">
        <v>1</v>
      </c>
      <c r="E13" s="44">
        <v>20227.62</v>
      </c>
      <c r="F13" s="51"/>
      <c r="G13" s="76"/>
      <c r="H13" s="62"/>
      <c r="I13" s="76"/>
      <c r="J13" s="60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</row>
    <row r="14" spans="1:39" s="139" customFormat="1" ht="39" customHeight="1">
      <c r="A14" s="42" t="s">
        <v>79</v>
      </c>
      <c r="B14" s="153" t="s">
        <v>80</v>
      </c>
      <c r="C14" s="43"/>
      <c r="D14" s="40">
        <f>SUM(D15:D16)</f>
        <v>10</v>
      </c>
      <c r="E14" s="41">
        <f>SUM(E15:E16)</f>
        <v>806685.23</v>
      </c>
      <c r="F14" s="72">
        <f>SUM(F15:F16)</f>
        <v>8</v>
      </c>
      <c r="G14" s="86">
        <f>SUM(G15:G16)</f>
        <v>784759.23</v>
      </c>
      <c r="H14" s="84"/>
      <c r="I14" s="86"/>
      <c r="J14" s="154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</row>
    <row r="15" spans="1:39" ht="15.75">
      <c r="A15" s="39"/>
      <c r="B15" s="35"/>
      <c r="C15" s="43" t="s">
        <v>158</v>
      </c>
      <c r="D15" s="30">
        <v>6</v>
      </c>
      <c r="E15" s="44">
        <v>536884.62</v>
      </c>
      <c r="F15" s="51">
        <v>6</v>
      </c>
      <c r="G15" s="78">
        <v>536884.62</v>
      </c>
      <c r="H15" s="62"/>
      <c r="I15" s="76"/>
      <c r="J15" s="60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</row>
    <row r="16" spans="1:39" s="67" customFormat="1" ht="15.75">
      <c r="A16" s="39"/>
      <c r="B16" s="63"/>
      <c r="C16" s="43" t="s">
        <v>159</v>
      </c>
      <c r="D16" s="30">
        <v>4</v>
      </c>
      <c r="E16" s="44">
        <v>269800.61</v>
      </c>
      <c r="F16" s="64">
        <v>2</v>
      </c>
      <c r="G16" s="44">
        <v>247874.61</v>
      </c>
      <c r="H16" s="65"/>
      <c r="I16" s="81"/>
      <c r="J16" s="66"/>
      <c r="K16" s="99"/>
      <c r="L16" s="99"/>
      <c r="M16" s="100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</row>
    <row r="17" spans="1:39" ht="31.5">
      <c r="A17" s="42" t="s">
        <v>71</v>
      </c>
      <c r="B17" s="36" t="s">
        <v>72</v>
      </c>
      <c r="C17" s="6"/>
      <c r="D17" s="40">
        <v>1</v>
      </c>
      <c r="E17" s="41">
        <v>25438.71</v>
      </c>
      <c r="F17" s="51"/>
      <c r="G17" s="76"/>
      <c r="H17" s="62"/>
      <c r="I17" s="76"/>
      <c r="J17" s="60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</row>
    <row r="18" spans="1:39" ht="19.5" customHeight="1">
      <c r="A18" s="42"/>
      <c r="B18" s="36"/>
      <c r="C18" s="43" t="s">
        <v>161</v>
      </c>
      <c r="D18" s="30">
        <v>1</v>
      </c>
      <c r="E18" s="44">
        <v>25438.71</v>
      </c>
      <c r="F18" s="51"/>
      <c r="G18" s="76"/>
      <c r="H18" s="62"/>
      <c r="I18" s="76"/>
      <c r="J18" s="60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</row>
    <row r="19" spans="1:39" ht="31.5" customHeight="1">
      <c r="A19" s="42" t="s">
        <v>81</v>
      </c>
      <c r="B19" s="36" t="s">
        <v>82</v>
      </c>
      <c r="C19" s="43"/>
      <c r="D19" s="40">
        <v>1</v>
      </c>
      <c r="E19" s="41">
        <v>15118.51</v>
      </c>
      <c r="F19" s="51"/>
      <c r="G19" s="76"/>
      <c r="H19" s="62"/>
      <c r="I19" s="76"/>
      <c r="J19" s="60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</row>
    <row r="20" spans="1:39" ht="15.75">
      <c r="A20" s="42"/>
      <c r="B20" s="36"/>
      <c r="C20" s="43" t="s">
        <v>160</v>
      </c>
      <c r="D20" s="30">
        <v>1</v>
      </c>
      <c r="E20" s="44">
        <v>15118.51</v>
      </c>
      <c r="F20" s="51"/>
      <c r="G20" s="76"/>
      <c r="H20" s="62"/>
      <c r="I20" s="76"/>
      <c r="J20" s="60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</row>
    <row r="21" spans="1:39" s="139" customFormat="1" ht="42" customHeight="1">
      <c r="A21" s="136" t="s">
        <v>163</v>
      </c>
      <c r="B21" s="6" t="s">
        <v>32</v>
      </c>
      <c r="C21" s="6"/>
      <c r="D21" s="45">
        <f>SUM(D22:D29)</f>
        <v>12</v>
      </c>
      <c r="E21" s="46">
        <f>SUM(E22:E29)</f>
        <v>219803.34</v>
      </c>
      <c r="F21" s="70"/>
      <c r="G21" s="85"/>
      <c r="H21" s="90"/>
      <c r="I21" s="85"/>
      <c r="J21" s="137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</row>
    <row r="22" spans="1:39" ht="18" customHeight="1">
      <c r="A22" s="4"/>
      <c r="B22" s="6"/>
      <c r="C22" s="43" t="s">
        <v>162</v>
      </c>
      <c r="D22" s="3">
        <v>2</v>
      </c>
      <c r="E22" s="38">
        <v>14734.97</v>
      </c>
      <c r="F22" s="51"/>
      <c r="G22" s="76"/>
      <c r="H22" s="62"/>
      <c r="I22" s="76"/>
      <c r="J22" s="60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</row>
    <row r="23" spans="1:39" ht="15.75">
      <c r="A23" s="4"/>
      <c r="B23" s="6"/>
      <c r="C23" s="43" t="s">
        <v>164</v>
      </c>
      <c r="D23" s="3">
        <v>1</v>
      </c>
      <c r="E23" s="38">
        <v>18335.09</v>
      </c>
      <c r="F23" s="51"/>
      <c r="G23" s="76"/>
      <c r="H23" s="62"/>
      <c r="I23" s="76"/>
      <c r="J23" s="60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</row>
    <row r="24" spans="1:39" ht="15.75">
      <c r="A24" s="4"/>
      <c r="B24" s="6"/>
      <c r="C24" s="43" t="s">
        <v>165</v>
      </c>
      <c r="D24" s="3">
        <v>1</v>
      </c>
      <c r="E24" s="38">
        <v>7817.52</v>
      </c>
      <c r="F24" s="51"/>
      <c r="G24" s="76"/>
      <c r="H24" s="62"/>
      <c r="I24" s="76"/>
      <c r="J24" s="60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</row>
    <row r="25" spans="1:39" ht="20.25" customHeight="1">
      <c r="A25" s="4"/>
      <c r="B25" s="6"/>
      <c r="C25" s="43" t="s">
        <v>183</v>
      </c>
      <c r="D25" s="3">
        <v>1</v>
      </c>
      <c r="E25" s="38">
        <v>10633.84</v>
      </c>
      <c r="F25" s="51"/>
      <c r="G25" s="76"/>
      <c r="H25" s="62"/>
      <c r="I25" s="76"/>
      <c r="J25" s="60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</row>
    <row r="26" spans="1:39" ht="15.75">
      <c r="A26" s="4"/>
      <c r="B26" s="6"/>
      <c r="C26" s="43" t="s">
        <v>166</v>
      </c>
      <c r="D26" s="3">
        <v>1</v>
      </c>
      <c r="E26" s="38">
        <v>17604.89</v>
      </c>
      <c r="F26" s="51"/>
      <c r="G26" s="76"/>
      <c r="H26" s="62"/>
      <c r="I26" s="76"/>
      <c r="J26" s="60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</row>
    <row r="27" spans="1:39" ht="15.75">
      <c r="A27" s="4"/>
      <c r="B27" s="6"/>
      <c r="C27" s="43" t="s">
        <v>167</v>
      </c>
      <c r="D27" s="3">
        <v>1</v>
      </c>
      <c r="E27" s="38">
        <v>20103.12</v>
      </c>
      <c r="F27" s="51"/>
      <c r="G27" s="76"/>
      <c r="H27" s="62"/>
      <c r="I27" s="76"/>
      <c r="J27" s="60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</row>
    <row r="28" spans="1:39" ht="20.25" customHeight="1">
      <c r="A28" s="4"/>
      <c r="B28" s="6"/>
      <c r="C28" s="43" t="s">
        <v>157</v>
      </c>
      <c r="D28" s="3">
        <v>2</v>
      </c>
      <c r="E28" s="38">
        <v>89146.53</v>
      </c>
      <c r="F28" s="51"/>
      <c r="G28" s="76"/>
      <c r="H28" s="62"/>
      <c r="I28" s="76"/>
      <c r="J28" s="60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</row>
    <row r="29" spans="1:39" ht="15.75">
      <c r="A29" s="4"/>
      <c r="B29" s="6"/>
      <c r="C29" s="43" t="s">
        <v>155</v>
      </c>
      <c r="D29" s="3">
        <v>3</v>
      </c>
      <c r="E29" s="38">
        <v>41427.38</v>
      </c>
      <c r="F29" s="51"/>
      <c r="G29" s="76"/>
      <c r="H29" s="62"/>
      <c r="I29" s="76"/>
      <c r="J29" s="60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</row>
    <row r="30" spans="1:39" s="139" customFormat="1" ht="52.5" customHeight="1">
      <c r="A30" s="136" t="s">
        <v>83</v>
      </c>
      <c r="B30" s="6" t="s">
        <v>0</v>
      </c>
      <c r="C30" s="6"/>
      <c r="D30" s="45">
        <f>SUM(D31:D35)</f>
        <v>11</v>
      </c>
      <c r="E30" s="46">
        <f>SUM(E31:E35)</f>
        <v>306451</v>
      </c>
      <c r="F30" s="70"/>
      <c r="G30" s="85"/>
      <c r="H30" s="90"/>
      <c r="I30" s="85"/>
      <c r="J30" s="137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</row>
    <row r="31" spans="1:39" ht="19.5" customHeight="1">
      <c r="A31" s="4"/>
      <c r="B31" s="6"/>
      <c r="C31" s="43" t="s">
        <v>162</v>
      </c>
      <c r="D31" s="3">
        <v>1</v>
      </c>
      <c r="E31" s="38">
        <v>7969</v>
      </c>
      <c r="F31" s="51"/>
      <c r="G31" s="76"/>
      <c r="H31" s="62"/>
      <c r="I31" s="76"/>
      <c r="J31" s="60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</row>
    <row r="32" spans="1:39" ht="15.75">
      <c r="A32" s="4"/>
      <c r="B32" s="6"/>
      <c r="C32" s="43" t="s">
        <v>168</v>
      </c>
      <c r="D32" s="3">
        <v>1</v>
      </c>
      <c r="E32" s="38">
        <v>20184</v>
      </c>
      <c r="F32" s="51"/>
      <c r="G32" s="76"/>
      <c r="H32" s="62"/>
      <c r="I32" s="76"/>
      <c r="J32" s="60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</row>
    <row r="33" spans="1:39" ht="15.75">
      <c r="A33" s="4"/>
      <c r="B33" s="6"/>
      <c r="C33" s="43" t="s">
        <v>166</v>
      </c>
      <c r="D33" s="3">
        <v>1</v>
      </c>
      <c r="E33" s="38">
        <v>2075</v>
      </c>
      <c r="F33" s="51"/>
      <c r="G33" s="76"/>
      <c r="H33" s="62"/>
      <c r="I33" s="76"/>
      <c r="J33" s="60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</row>
    <row r="34" spans="1:39" ht="15.75">
      <c r="A34" s="4"/>
      <c r="B34" s="6"/>
      <c r="C34" s="43" t="s">
        <v>160</v>
      </c>
      <c r="D34" s="3">
        <v>1</v>
      </c>
      <c r="E34" s="38">
        <v>19397</v>
      </c>
      <c r="F34" s="51"/>
      <c r="G34" s="76"/>
      <c r="H34" s="62"/>
      <c r="I34" s="76"/>
      <c r="J34" s="60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</row>
    <row r="35" spans="1:39" ht="15.75">
      <c r="A35" s="4"/>
      <c r="B35" s="6"/>
      <c r="C35" s="43" t="s">
        <v>155</v>
      </c>
      <c r="D35" s="3">
        <v>7</v>
      </c>
      <c r="E35" s="38">
        <v>256826</v>
      </c>
      <c r="F35" s="51"/>
      <c r="G35" s="76"/>
      <c r="H35" s="62"/>
      <c r="I35" s="76"/>
      <c r="J35" s="60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</row>
    <row r="36" spans="1:39" s="139" customFormat="1" ht="48" customHeight="1">
      <c r="A36" s="136" t="s">
        <v>83</v>
      </c>
      <c r="B36" s="6" t="s">
        <v>84</v>
      </c>
      <c r="C36" s="43"/>
      <c r="D36" s="45">
        <f>SUM(D37:D38)</f>
        <v>2</v>
      </c>
      <c r="E36" s="46">
        <f>SUM(E37:E38)</f>
        <v>23019</v>
      </c>
      <c r="F36" s="70"/>
      <c r="G36" s="85"/>
      <c r="H36" s="84">
        <v>1</v>
      </c>
      <c r="I36" s="86">
        <v>7235</v>
      </c>
      <c r="J36" s="154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</row>
    <row r="37" spans="1:39" ht="45.75" customHeight="1">
      <c r="A37" s="4"/>
      <c r="B37" s="6"/>
      <c r="C37" s="43" t="s">
        <v>162</v>
      </c>
      <c r="D37" s="3">
        <v>1</v>
      </c>
      <c r="E37" s="38">
        <v>9563</v>
      </c>
      <c r="F37" s="51"/>
      <c r="G37" s="76"/>
      <c r="H37" s="62">
        <v>1</v>
      </c>
      <c r="I37" s="76">
        <v>7235</v>
      </c>
      <c r="J37" s="60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</row>
    <row r="38" spans="1:39" ht="15.75">
      <c r="A38" s="4"/>
      <c r="B38" s="6"/>
      <c r="C38" s="43" t="s">
        <v>166</v>
      </c>
      <c r="D38" s="3">
        <v>1</v>
      </c>
      <c r="E38" s="38">
        <v>13456</v>
      </c>
      <c r="F38" s="51"/>
      <c r="G38" s="76"/>
      <c r="H38" s="62"/>
      <c r="I38" s="76"/>
      <c r="J38" s="60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</row>
    <row r="39" spans="1:39" s="139" customFormat="1" ht="36.75" customHeight="1">
      <c r="A39" s="136" t="s">
        <v>83</v>
      </c>
      <c r="B39" s="6" t="s">
        <v>85</v>
      </c>
      <c r="C39" s="43"/>
      <c r="D39" s="45">
        <v>2</v>
      </c>
      <c r="E39" s="46">
        <v>39862</v>
      </c>
      <c r="F39" s="70"/>
      <c r="G39" s="85"/>
      <c r="H39" s="90"/>
      <c r="I39" s="85"/>
      <c r="J39" s="137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</row>
    <row r="40" spans="1:39" ht="15.75">
      <c r="A40" s="4"/>
      <c r="B40" s="6"/>
      <c r="C40" s="43" t="s">
        <v>160</v>
      </c>
      <c r="D40" s="3">
        <v>2</v>
      </c>
      <c r="E40" s="38">
        <v>39862</v>
      </c>
      <c r="F40" s="51"/>
      <c r="G40" s="76"/>
      <c r="H40" s="62"/>
      <c r="I40" s="76"/>
      <c r="J40" s="60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</row>
    <row r="41" spans="1:39" s="139" customFormat="1" ht="33" customHeight="1">
      <c r="A41" s="136" t="s">
        <v>83</v>
      </c>
      <c r="B41" s="6" t="s">
        <v>6</v>
      </c>
      <c r="C41" s="6"/>
      <c r="D41" s="45">
        <f>SUM(D42:D51)</f>
        <v>20</v>
      </c>
      <c r="E41" s="46">
        <f>SUM(E42:E51)</f>
        <v>882414</v>
      </c>
      <c r="F41" s="70"/>
      <c r="G41" s="85"/>
      <c r="H41" s="90"/>
      <c r="I41" s="85"/>
      <c r="J41" s="137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</row>
    <row r="42" spans="1:39" ht="15.75">
      <c r="A42" s="4"/>
      <c r="B42" s="6"/>
      <c r="C42" s="43" t="s">
        <v>156</v>
      </c>
      <c r="D42" s="3">
        <v>1</v>
      </c>
      <c r="E42" s="38">
        <v>78700</v>
      </c>
      <c r="F42" s="51"/>
      <c r="G42" s="76"/>
      <c r="H42" s="62"/>
      <c r="I42" s="76"/>
      <c r="J42" s="60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</row>
    <row r="43" spans="1:39" ht="15.75">
      <c r="A43" s="4"/>
      <c r="B43" s="6"/>
      <c r="C43" s="43" t="s">
        <v>168</v>
      </c>
      <c r="D43" s="3">
        <v>5</v>
      </c>
      <c r="E43" s="38">
        <v>89064</v>
      </c>
      <c r="F43" s="51"/>
      <c r="G43" s="76"/>
      <c r="H43" s="62"/>
      <c r="I43" s="76"/>
      <c r="J43" s="60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</row>
    <row r="44" spans="1:39" ht="15.75">
      <c r="A44" s="4"/>
      <c r="B44" s="6"/>
      <c r="C44" s="43" t="s">
        <v>169</v>
      </c>
      <c r="D44" s="3">
        <v>1</v>
      </c>
      <c r="E44" s="38">
        <v>17870</v>
      </c>
      <c r="F44" s="51"/>
      <c r="G44" s="76"/>
      <c r="H44" s="62"/>
      <c r="I44" s="76"/>
      <c r="J44" s="60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</row>
    <row r="45" spans="1:39" ht="15.75">
      <c r="A45" s="4"/>
      <c r="B45" s="6"/>
      <c r="C45" s="43" t="s">
        <v>164</v>
      </c>
      <c r="D45" s="3">
        <v>2</v>
      </c>
      <c r="E45" s="38">
        <v>72903</v>
      </c>
      <c r="F45" s="51"/>
      <c r="G45" s="76"/>
      <c r="H45" s="62"/>
      <c r="I45" s="76"/>
      <c r="J45" s="60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</row>
    <row r="46" spans="1:39" ht="23.25" customHeight="1">
      <c r="A46" s="4"/>
      <c r="B46" s="6"/>
      <c r="C46" s="43" t="s">
        <v>182</v>
      </c>
      <c r="D46" s="3">
        <v>2</v>
      </c>
      <c r="E46" s="38">
        <v>26734</v>
      </c>
      <c r="F46" s="51"/>
      <c r="G46" s="76"/>
      <c r="H46" s="62"/>
      <c r="I46" s="76"/>
      <c r="J46" s="60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</row>
    <row r="47" spans="1:39" ht="15.75">
      <c r="A47" s="4"/>
      <c r="B47" s="6"/>
      <c r="C47" s="43" t="s">
        <v>159</v>
      </c>
      <c r="D47" s="3">
        <v>1</v>
      </c>
      <c r="E47" s="38">
        <v>21926</v>
      </c>
      <c r="F47" s="51"/>
      <c r="G47" s="76"/>
      <c r="H47" s="62"/>
      <c r="I47" s="76"/>
      <c r="J47" s="60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</row>
    <row r="48" spans="1:39" ht="15.75">
      <c r="A48" s="4"/>
      <c r="B48" s="6"/>
      <c r="C48" s="43" t="s">
        <v>170</v>
      </c>
      <c r="D48" s="3">
        <v>1</v>
      </c>
      <c r="E48" s="38">
        <v>25084</v>
      </c>
      <c r="F48" s="51"/>
      <c r="G48" s="76"/>
      <c r="H48" s="62"/>
      <c r="I48" s="76"/>
      <c r="J48" s="60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</row>
    <row r="49" spans="1:39" ht="15.75">
      <c r="A49" s="4"/>
      <c r="B49" s="6"/>
      <c r="C49" s="43" t="s">
        <v>166</v>
      </c>
      <c r="D49" s="3">
        <v>1</v>
      </c>
      <c r="E49" s="38">
        <v>52467</v>
      </c>
      <c r="F49" s="51"/>
      <c r="G49" s="76"/>
      <c r="H49" s="62"/>
      <c r="I49" s="76"/>
      <c r="J49" s="60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</row>
    <row r="50" spans="1:39" ht="15.75">
      <c r="A50" s="4"/>
      <c r="B50" s="6"/>
      <c r="C50" s="43" t="s">
        <v>160</v>
      </c>
      <c r="D50" s="3">
        <v>4</v>
      </c>
      <c r="E50" s="38">
        <v>424740</v>
      </c>
      <c r="F50" s="51"/>
      <c r="G50" s="76"/>
      <c r="H50" s="62"/>
      <c r="I50" s="76"/>
      <c r="J50" s="60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</row>
    <row r="51" spans="1:39" ht="15.75">
      <c r="A51" s="4"/>
      <c r="B51" s="6"/>
      <c r="C51" s="43" t="s">
        <v>171</v>
      </c>
      <c r="D51" s="3">
        <v>2</v>
      </c>
      <c r="E51" s="38">
        <v>72926</v>
      </c>
      <c r="F51" s="51"/>
      <c r="G51" s="76"/>
      <c r="H51" s="62"/>
      <c r="I51" s="76"/>
      <c r="J51" s="60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</row>
    <row r="52" spans="1:39" s="139" customFormat="1" ht="30" customHeight="1">
      <c r="A52" s="136" t="s">
        <v>83</v>
      </c>
      <c r="B52" s="6" t="s">
        <v>86</v>
      </c>
      <c r="C52" s="43"/>
      <c r="D52" s="45">
        <f>SUM(D53:D55)</f>
        <v>5</v>
      </c>
      <c r="E52" s="46">
        <f>SUM(E53:E55)</f>
        <v>370899</v>
      </c>
      <c r="F52" s="70"/>
      <c r="G52" s="85"/>
      <c r="H52" s="90"/>
      <c r="I52" s="85"/>
      <c r="J52" s="137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</row>
    <row r="53" spans="1:39" ht="15.75">
      <c r="A53" s="4"/>
      <c r="B53" s="6"/>
      <c r="C53" s="43" t="s">
        <v>168</v>
      </c>
      <c r="D53" s="3">
        <v>2</v>
      </c>
      <c r="E53" s="38">
        <v>139460</v>
      </c>
      <c r="F53" s="51"/>
      <c r="G53" s="76"/>
      <c r="H53" s="62"/>
      <c r="I53" s="76"/>
      <c r="J53" s="60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</row>
    <row r="54" spans="1:39" ht="15.75">
      <c r="A54" s="4"/>
      <c r="B54" s="6"/>
      <c r="C54" s="43" t="s">
        <v>164</v>
      </c>
      <c r="D54" s="3">
        <v>2</v>
      </c>
      <c r="E54" s="38">
        <v>178054</v>
      </c>
      <c r="F54" s="51"/>
      <c r="G54" s="76"/>
      <c r="H54" s="62"/>
      <c r="I54" s="76"/>
      <c r="J54" s="60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</row>
    <row r="55" spans="1:39" ht="20.25" customHeight="1">
      <c r="A55" s="4"/>
      <c r="B55" s="6"/>
      <c r="C55" s="43" t="s">
        <v>157</v>
      </c>
      <c r="D55" s="3">
        <v>1</v>
      </c>
      <c r="E55" s="38">
        <v>53385</v>
      </c>
      <c r="F55" s="51"/>
      <c r="G55" s="76"/>
      <c r="H55" s="62"/>
      <c r="I55" s="76"/>
      <c r="J55" s="60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</row>
    <row r="56" spans="1:39" s="139" customFormat="1" ht="61.5" customHeight="1">
      <c r="A56" s="136" t="s">
        <v>34</v>
      </c>
      <c r="B56" s="6" t="s">
        <v>172</v>
      </c>
      <c r="C56" s="43"/>
      <c r="D56" s="45">
        <f>SUM(D57:D59)</f>
        <v>4</v>
      </c>
      <c r="E56" s="46">
        <f>SUM(E57:E59)</f>
        <v>100874.62000000001</v>
      </c>
      <c r="F56" s="70"/>
      <c r="G56" s="85"/>
      <c r="H56" s="90"/>
      <c r="I56" s="85"/>
      <c r="J56" s="137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</row>
    <row r="57" spans="1:39" ht="15.75">
      <c r="A57" s="4"/>
      <c r="B57" s="6"/>
      <c r="C57" s="43" t="s">
        <v>167</v>
      </c>
      <c r="D57" s="3">
        <v>2</v>
      </c>
      <c r="E57" s="38">
        <v>55446.12</v>
      </c>
      <c r="F57" s="51"/>
      <c r="G57" s="76"/>
      <c r="H57" s="62"/>
      <c r="I57" s="76"/>
      <c r="J57" s="60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</row>
    <row r="58" spans="1:39" ht="15.75">
      <c r="A58" s="4"/>
      <c r="B58" s="6"/>
      <c r="C58" s="43" t="s">
        <v>166</v>
      </c>
      <c r="D58" s="3">
        <v>1</v>
      </c>
      <c r="E58" s="38">
        <v>27449.36</v>
      </c>
      <c r="F58" s="51"/>
      <c r="G58" s="76"/>
      <c r="H58" s="62"/>
      <c r="I58" s="76"/>
      <c r="J58" s="60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</row>
    <row r="59" spans="1:39" ht="15.75">
      <c r="A59" s="4"/>
      <c r="B59" s="6"/>
      <c r="C59" s="43" t="s">
        <v>173</v>
      </c>
      <c r="D59" s="3">
        <v>1</v>
      </c>
      <c r="E59" s="38">
        <v>17979.14</v>
      </c>
      <c r="F59" s="51"/>
      <c r="G59" s="76"/>
      <c r="H59" s="62"/>
      <c r="I59" s="76"/>
      <c r="J59" s="60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</row>
    <row r="60" spans="1:39" s="139" customFormat="1" ht="49.5" customHeight="1">
      <c r="A60" s="136" t="s">
        <v>34</v>
      </c>
      <c r="B60" s="6" t="s">
        <v>87</v>
      </c>
      <c r="C60" s="43"/>
      <c r="D60" s="45">
        <v>4</v>
      </c>
      <c r="E60" s="46">
        <v>62188.38</v>
      </c>
      <c r="F60" s="70"/>
      <c r="G60" s="85"/>
      <c r="H60" s="90"/>
      <c r="I60" s="85"/>
      <c r="J60" s="137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</row>
    <row r="61" spans="1:39" ht="33.75" customHeight="1">
      <c r="A61" s="4"/>
      <c r="B61" s="6"/>
      <c r="C61" s="43" t="s">
        <v>157</v>
      </c>
      <c r="D61" s="3">
        <v>4</v>
      </c>
      <c r="E61" s="38">
        <v>62188.38</v>
      </c>
      <c r="F61" s="51"/>
      <c r="G61" s="76"/>
      <c r="H61" s="62"/>
      <c r="I61" s="76"/>
      <c r="J61" s="60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</row>
    <row r="62" spans="1:39" s="139" customFormat="1" ht="45.75" customHeight="1">
      <c r="A62" s="136" t="s">
        <v>34</v>
      </c>
      <c r="B62" s="6" t="s">
        <v>88</v>
      </c>
      <c r="C62" s="43"/>
      <c r="D62" s="45">
        <f>SUM(D63:D64)</f>
        <v>3</v>
      </c>
      <c r="E62" s="46">
        <f>SUM(E63:E64)</f>
        <v>74117.4</v>
      </c>
      <c r="F62" s="70"/>
      <c r="G62" s="85"/>
      <c r="H62" s="90"/>
      <c r="I62" s="85"/>
      <c r="J62" s="137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</row>
    <row r="63" spans="1:39" ht="15.75">
      <c r="A63" s="4"/>
      <c r="B63" s="6"/>
      <c r="C63" s="43" t="s">
        <v>164</v>
      </c>
      <c r="D63" s="3">
        <v>2</v>
      </c>
      <c r="E63" s="38">
        <v>60495.09</v>
      </c>
      <c r="F63" s="51"/>
      <c r="G63" s="76"/>
      <c r="H63" s="62"/>
      <c r="I63" s="76"/>
      <c r="J63" s="60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</row>
    <row r="64" spans="1:39" ht="15.75">
      <c r="A64" s="4"/>
      <c r="B64" s="6"/>
      <c r="C64" s="43" t="s">
        <v>166</v>
      </c>
      <c r="D64" s="3">
        <v>1</v>
      </c>
      <c r="E64" s="38">
        <v>13622.31</v>
      </c>
      <c r="F64" s="51"/>
      <c r="G64" s="76"/>
      <c r="H64" s="62"/>
      <c r="I64" s="76"/>
      <c r="J64" s="60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</row>
    <row r="65" spans="1:39" s="139" customFormat="1" ht="37.5" customHeight="1">
      <c r="A65" s="136" t="s">
        <v>34</v>
      </c>
      <c r="B65" s="6" t="s">
        <v>10</v>
      </c>
      <c r="C65" s="6"/>
      <c r="D65" s="47">
        <f>SUM(D66:D79)</f>
        <v>140</v>
      </c>
      <c r="E65" s="48">
        <f>SUM(E66:E79)</f>
        <v>6137829.940000001</v>
      </c>
      <c r="F65" s="72">
        <f>SUM(F66:F79)</f>
        <v>10</v>
      </c>
      <c r="G65" s="86">
        <f>SUM(G66:G79)</f>
        <v>1529703.8</v>
      </c>
      <c r="H65" s="84"/>
      <c r="I65" s="86"/>
      <c r="J65" s="154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</row>
    <row r="66" spans="1:39" ht="17.25" customHeight="1">
      <c r="A66" s="4"/>
      <c r="B66" s="6"/>
      <c r="C66" s="43" t="s">
        <v>161</v>
      </c>
      <c r="D66" s="27">
        <v>17</v>
      </c>
      <c r="E66" s="49">
        <v>1103520.66</v>
      </c>
      <c r="F66" s="51">
        <v>3</v>
      </c>
      <c r="G66" s="74">
        <v>377306.67</v>
      </c>
      <c r="H66" s="62"/>
      <c r="I66" s="76"/>
      <c r="J66" s="60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</row>
    <row r="67" spans="1:39" ht="15.75">
      <c r="A67" s="4"/>
      <c r="B67" s="6"/>
      <c r="C67" s="43" t="s">
        <v>156</v>
      </c>
      <c r="D67" s="27">
        <v>11</v>
      </c>
      <c r="E67" s="49">
        <v>277864.95</v>
      </c>
      <c r="F67" s="51"/>
      <c r="G67" s="76"/>
      <c r="H67" s="62"/>
      <c r="I67" s="76"/>
      <c r="J67" s="60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</row>
    <row r="68" spans="1:39" ht="15.75">
      <c r="A68" s="4"/>
      <c r="B68" s="6"/>
      <c r="C68" s="43" t="s">
        <v>168</v>
      </c>
      <c r="D68" s="27">
        <v>36</v>
      </c>
      <c r="E68" s="49">
        <v>2015033.94</v>
      </c>
      <c r="F68" s="51">
        <v>5</v>
      </c>
      <c r="G68" s="76">
        <v>962239.93</v>
      </c>
      <c r="H68" s="62"/>
      <c r="I68" s="76"/>
      <c r="J68" s="60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</row>
    <row r="69" spans="1:39" ht="15.75">
      <c r="A69" s="4"/>
      <c r="B69" s="6"/>
      <c r="C69" s="43" t="s">
        <v>164</v>
      </c>
      <c r="D69" s="27">
        <v>10</v>
      </c>
      <c r="E69" s="49">
        <v>271162.98</v>
      </c>
      <c r="F69" s="51"/>
      <c r="G69" s="76"/>
      <c r="H69" s="62"/>
      <c r="I69" s="76"/>
      <c r="J69" s="60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</row>
    <row r="70" spans="1:39" ht="15.75">
      <c r="A70" s="4"/>
      <c r="B70" s="6"/>
      <c r="C70" s="43" t="s">
        <v>174</v>
      </c>
      <c r="D70" s="27">
        <v>13</v>
      </c>
      <c r="E70" s="49">
        <v>595540.55</v>
      </c>
      <c r="F70" s="51"/>
      <c r="G70" s="76"/>
      <c r="H70" s="62"/>
      <c r="I70" s="76"/>
      <c r="J70" s="60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</row>
    <row r="71" spans="1:39" ht="15.75">
      <c r="A71" s="4"/>
      <c r="B71" s="6"/>
      <c r="C71" s="43" t="s">
        <v>175</v>
      </c>
      <c r="D71" s="27">
        <v>3</v>
      </c>
      <c r="E71" s="49">
        <v>96919.49</v>
      </c>
      <c r="F71" s="51">
        <v>1</v>
      </c>
      <c r="G71" s="74">
        <v>70754.63</v>
      </c>
      <c r="H71" s="62"/>
      <c r="I71" s="76"/>
      <c r="J71" s="60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</row>
    <row r="72" spans="1:39" ht="18" customHeight="1">
      <c r="A72" s="4"/>
      <c r="B72" s="6"/>
      <c r="C72" s="43" t="s">
        <v>176</v>
      </c>
      <c r="D72" s="27">
        <v>14</v>
      </c>
      <c r="E72" s="49">
        <v>434440.61</v>
      </c>
      <c r="F72" s="51"/>
      <c r="G72" s="76"/>
      <c r="H72" s="62"/>
      <c r="I72" s="76"/>
      <c r="J72" s="60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</row>
    <row r="73" spans="1:39" ht="18" customHeight="1">
      <c r="A73" s="4"/>
      <c r="B73" s="6"/>
      <c r="C73" s="43" t="s">
        <v>170</v>
      </c>
      <c r="D73" s="27">
        <v>1</v>
      </c>
      <c r="E73" s="49">
        <v>23363.72</v>
      </c>
      <c r="F73" s="51"/>
      <c r="G73" s="76"/>
      <c r="H73" s="62"/>
      <c r="I73" s="76"/>
      <c r="J73" s="60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</row>
    <row r="74" spans="1:39" ht="15.75">
      <c r="A74" s="4"/>
      <c r="B74" s="6"/>
      <c r="C74" s="43" t="s">
        <v>177</v>
      </c>
      <c r="D74" s="27">
        <v>12</v>
      </c>
      <c r="E74" s="49">
        <v>557152.84</v>
      </c>
      <c r="F74" s="51">
        <v>1</v>
      </c>
      <c r="G74" s="76">
        <v>119402.57</v>
      </c>
      <c r="H74" s="62"/>
      <c r="I74" s="76"/>
      <c r="J74" s="60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</row>
    <row r="75" spans="1:39" ht="30" customHeight="1">
      <c r="A75" s="4"/>
      <c r="B75" s="6"/>
      <c r="C75" s="43" t="s">
        <v>178</v>
      </c>
      <c r="D75" s="27">
        <v>12</v>
      </c>
      <c r="E75" s="49">
        <v>452142.88</v>
      </c>
      <c r="F75" s="51"/>
      <c r="G75" s="76"/>
      <c r="H75" s="62"/>
      <c r="I75" s="76"/>
      <c r="J75" s="60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</row>
    <row r="76" spans="1:39" ht="19.5" customHeight="1">
      <c r="A76" s="4"/>
      <c r="B76" s="6"/>
      <c r="C76" s="43" t="s">
        <v>27</v>
      </c>
      <c r="D76" s="27">
        <v>2</v>
      </c>
      <c r="E76" s="49">
        <v>43785.66</v>
      </c>
      <c r="F76" s="51"/>
      <c r="G76" s="76"/>
      <c r="H76" s="62"/>
      <c r="I76" s="76"/>
      <c r="J76" s="60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</row>
    <row r="77" spans="1:39" ht="15.75">
      <c r="A77" s="4"/>
      <c r="B77" s="6"/>
      <c r="C77" s="43" t="s">
        <v>160</v>
      </c>
      <c r="D77" s="27">
        <v>1</v>
      </c>
      <c r="E77" s="49">
        <v>29052.9</v>
      </c>
      <c r="F77" s="51"/>
      <c r="G77" s="76"/>
      <c r="H77" s="62"/>
      <c r="I77" s="76"/>
      <c r="J77" s="60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</row>
    <row r="78" spans="1:39" ht="15.75">
      <c r="A78" s="4"/>
      <c r="B78" s="6"/>
      <c r="C78" s="43" t="s">
        <v>155</v>
      </c>
      <c r="D78" s="27">
        <v>1</v>
      </c>
      <c r="E78" s="49">
        <v>59880.48</v>
      </c>
      <c r="F78" s="51"/>
      <c r="G78" s="76"/>
      <c r="H78" s="62"/>
      <c r="I78" s="76"/>
      <c r="J78" s="60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</row>
    <row r="79" spans="1:39" ht="15.75">
      <c r="A79" s="4"/>
      <c r="B79" s="6"/>
      <c r="C79" s="43" t="s">
        <v>171</v>
      </c>
      <c r="D79" s="27">
        <v>7</v>
      </c>
      <c r="E79" s="49">
        <v>177968.28</v>
      </c>
      <c r="F79" s="51"/>
      <c r="G79" s="76"/>
      <c r="H79" s="62"/>
      <c r="I79" s="76"/>
      <c r="J79" s="60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</row>
    <row r="80" spans="1:39" s="139" customFormat="1" ht="41.25" customHeight="1">
      <c r="A80" s="136" t="s">
        <v>34</v>
      </c>
      <c r="B80" s="6" t="s">
        <v>89</v>
      </c>
      <c r="C80" s="43"/>
      <c r="D80" s="47">
        <f>SUM(D81:D83)</f>
        <v>3</v>
      </c>
      <c r="E80" s="48">
        <f>SUM(E81:E83)</f>
        <v>71419.03</v>
      </c>
      <c r="F80" s="70"/>
      <c r="G80" s="85"/>
      <c r="H80" s="90"/>
      <c r="I80" s="85"/>
      <c r="J80" s="137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</row>
    <row r="81" spans="1:39" ht="18.75" customHeight="1">
      <c r="A81" s="4"/>
      <c r="B81" s="6"/>
      <c r="C81" s="43" t="s">
        <v>179</v>
      </c>
      <c r="D81" s="27">
        <v>1</v>
      </c>
      <c r="E81" s="49">
        <v>17273.69</v>
      </c>
      <c r="F81" s="51"/>
      <c r="G81" s="76"/>
      <c r="H81" s="62"/>
      <c r="I81" s="76"/>
      <c r="J81" s="60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</row>
    <row r="82" spans="1:39" ht="15.75">
      <c r="A82" s="4"/>
      <c r="B82" s="6"/>
      <c r="C82" s="43" t="s">
        <v>180</v>
      </c>
      <c r="D82" s="27">
        <v>1</v>
      </c>
      <c r="E82" s="49">
        <v>28867.69</v>
      </c>
      <c r="F82" s="51"/>
      <c r="G82" s="76"/>
      <c r="H82" s="62"/>
      <c r="I82" s="76"/>
      <c r="J82" s="60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</row>
    <row r="83" spans="1:39" ht="17.25" customHeight="1">
      <c r="A83" s="4"/>
      <c r="B83" s="6"/>
      <c r="C83" s="43" t="s">
        <v>157</v>
      </c>
      <c r="D83" s="27">
        <v>1</v>
      </c>
      <c r="E83" s="49">
        <v>25277.65</v>
      </c>
      <c r="F83" s="51"/>
      <c r="G83" s="76"/>
      <c r="H83" s="62"/>
      <c r="I83" s="76"/>
      <c r="J83" s="60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</row>
    <row r="84" spans="1:39" s="139" customFormat="1" ht="29.25" customHeight="1">
      <c r="A84" s="136" t="s">
        <v>34</v>
      </c>
      <c r="B84" s="6" t="s">
        <v>90</v>
      </c>
      <c r="C84" s="43"/>
      <c r="D84" s="47">
        <f>SUM(D85:D87)</f>
        <v>4</v>
      </c>
      <c r="E84" s="48">
        <f>SUM(E85:E87)</f>
        <v>152209.71</v>
      </c>
      <c r="F84" s="72">
        <f>SUM(F85:F87)</f>
        <v>1</v>
      </c>
      <c r="G84" s="86">
        <f>SUM(G85:G87)</f>
        <v>111112.55</v>
      </c>
      <c r="H84" s="84"/>
      <c r="I84" s="86"/>
      <c r="J84" s="154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</row>
    <row r="85" spans="1:39" ht="15.75">
      <c r="A85" s="4"/>
      <c r="B85" s="6"/>
      <c r="C85" s="43" t="s">
        <v>159</v>
      </c>
      <c r="D85" s="27">
        <v>1</v>
      </c>
      <c r="E85" s="49">
        <v>8057.84</v>
      </c>
      <c r="F85" s="51"/>
      <c r="G85" s="76"/>
      <c r="H85" s="62"/>
      <c r="I85" s="76"/>
      <c r="J85" s="60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</row>
    <row r="86" spans="1:39" ht="16.5" customHeight="1">
      <c r="A86" s="4"/>
      <c r="B86" s="6"/>
      <c r="C86" s="43" t="s">
        <v>181</v>
      </c>
      <c r="D86" s="27">
        <v>1</v>
      </c>
      <c r="E86" s="49">
        <v>111112.55</v>
      </c>
      <c r="F86" s="51">
        <v>1</v>
      </c>
      <c r="G86" s="76">
        <v>111112.55</v>
      </c>
      <c r="H86" s="62"/>
      <c r="I86" s="76"/>
      <c r="J86" s="60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</row>
    <row r="87" spans="1:39" ht="16.5" customHeight="1">
      <c r="A87" s="4"/>
      <c r="B87" s="6"/>
      <c r="C87" s="43" t="s">
        <v>182</v>
      </c>
      <c r="D87" s="27">
        <v>2</v>
      </c>
      <c r="E87" s="49">
        <v>33039.32</v>
      </c>
      <c r="F87" s="51"/>
      <c r="G87" s="76"/>
      <c r="H87" s="62"/>
      <c r="I87" s="76"/>
      <c r="J87" s="60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</row>
    <row r="88" spans="1:39" s="139" customFormat="1" ht="29.25" customHeight="1">
      <c r="A88" s="136" t="s">
        <v>91</v>
      </c>
      <c r="B88" s="6" t="s">
        <v>94</v>
      </c>
      <c r="C88" s="43"/>
      <c r="D88" s="47">
        <f>SUM(D89:D90)</f>
        <v>2</v>
      </c>
      <c r="E88" s="48">
        <f>SUM(E89:E90)</f>
        <v>62836.11</v>
      </c>
      <c r="F88" s="70"/>
      <c r="G88" s="85"/>
      <c r="H88" s="90"/>
      <c r="I88" s="85"/>
      <c r="J88" s="137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</row>
    <row r="89" spans="1:39" ht="15.75">
      <c r="A89" s="4"/>
      <c r="B89" s="6"/>
      <c r="C89" s="43" t="s">
        <v>168</v>
      </c>
      <c r="D89" s="27">
        <v>1</v>
      </c>
      <c r="E89" s="49">
        <v>22416.63</v>
      </c>
      <c r="F89" s="51"/>
      <c r="G89" s="76"/>
      <c r="H89" s="62"/>
      <c r="I89" s="76"/>
      <c r="J89" s="60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</row>
    <row r="90" spans="1:39" ht="15.75">
      <c r="A90" s="4"/>
      <c r="B90" s="6"/>
      <c r="C90" s="43" t="s">
        <v>155</v>
      </c>
      <c r="D90" s="27">
        <v>1</v>
      </c>
      <c r="E90" s="49">
        <v>40419.48</v>
      </c>
      <c r="F90" s="51"/>
      <c r="G90" s="76"/>
      <c r="H90" s="62"/>
      <c r="I90" s="76"/>
      <c r="J90" s="60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</row>
    <row r="91" spans="1:39" s="139" customFormat="1" ht="34.5" customHeight="1">
      <c r="A91" s="136" t="s">
        <v>91</v>
      </c>
      <c r="B91" s="6" t="s">
        <v>92</v>
      </c>
      <c r="C91" s="43"/>
      <c r="D91" s="47">
        <v>2</v>
      </c>
      <c r="E91" s="48">
        <v>55922.32</v>
      </c>
      <c r="F91" s="70"/>
      <c r="G91" s="85"/>
      <c r="H91" s="84">
        <f>SUM(H92:H94)</f>
        <v>3</v>
      </c>
      <c r="I91" s="86">
        <f>SUM(I92:I94)</f>
        <v>53758.94</v>
      </c>
      <c r="J91" s="154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</row>
    <row r="92" spans="1:39" ht="15.75">
      <c r="A92" s="4"/>
      <c r="B92" s="6"/>
      <c r="C92" s="43" t="s">
        <v>155</v>
      </c>
      <c r="D92" s="27">
        <v>2</v>
      </c>
      <c r="E92" s="49">
        <v>55922.32</v>
      </c>
      <c r="F92" s="51"/>
      <c r="G92" s="76"/>
      <c r="H92" s="62"/>
      <c r="I92" s="76"/>
      <c r="J92" s="60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</row>
    <row r="93" spans="1:39" ht="15.75">
      <c r="A93" s="4"/>
      <c r="B93" s="6"/>
      <c r="C93" s="43" t="s">
        <v>168</v>
      </c>
      <c r="D93" s="27"/>
      <c r="E93" s="49"/>
      <c r="F93" s="51"/>
      <c r="G93" s="76"/>
      <c r="H93" s="62">
        <v>1</v>
      </c>
      <c r="I93" s="76">
        <v>6627.46</v>
      </c>
      <c r="J93" s="60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</row>
    <row r="94" spans="1:39" ht="19.5" customHeight="1">
      <c r="A94" s="4"/>
      <c r="B94" s="6"/>
      <c r="C94" s="43" t="s">
        <v>162</v>
      </c>
      <c r="D94" s="27"/>
      <c r="E94" s="49"/>
      <c r="F94" s="51"/>
      <c r="G94" s="76"/>
      <c r="H94" s="62">
        <v>2</v>
      </c>
      <c r="I94" s="76">
        <v>47131.48</v>
      </c>
      <c r="J94" s="60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</row>
    <row r="95" spans="1:39" s="156" customFormat="1" ht="30.75" customHeight="1">
      <c r="A95" s="136" t="s">
        <v>145</v>
      </c>
      <c r="B95" s="91" t="s">
        <v>184</v>
      </c>
      <c r="C95" s="43"/>
      <c r="D95" s="47">
        <v>2</v>
      </c>
      <c r="E95" s="73">
        <v>163048</v>
      </c>
      <c r="F95" s="72">
        <v>2</v>
      </c>
      <c r="G95" s="73">
        <v>163048</v>
      </c>
      <c r="H95" s="84"/>
      <c r="I95" s="86"/>
      <c r="J95" s="137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</row>
    <row r="96" spans="1:39" s="71" customFormat="1" ht="15.75">
      <c r="A96" s="4"/>
      <c r="B96" s="6"/>
      <c r="C96" s="152" t="s">
        <v>26</v>
      </c>
      <c r="D96" s="27">
        <v>2</v>
      </c>
      <c r="E96" s="74">
        <v>163048</v>
      </c>
      <c r="F96" s="70">
        <v>2</v>
      </c>
      <c r="G96" s="74">
        <v>163048</v>
      </c>
      <c r="H96" s="62"/>
      <c r="I96" s="76"/>
      <c r="J96" s="60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</row>
    <row r="97" spans="1:39" ht="15.75">
      <c r="A97" s="4"/>
      <c r="B97" s="6"/>
      <c r="C97" s="43"/>
      <c r="D97" s="27"/>
      <c r="E97" s="49"/>
      <c r="F97" s="51"/>
      <c r="G97" s="76"/>
      <c r="H97" s="62"/>
      <c r="I97" s="76"/>
      <c r="J97" s="60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</row>
    <row r="98" spans="1:39" s="160" customFormat="1" ht="30.75" customHeight="1">
      <c r="A98" s="136" t="s">
        <v>93</v>
      </c>
      <c r="B98" s="93" t="s">
        <v>95</v>
      </c>
      <c r="C98" s="157"/>
      <c r="D98" s="47">
        <f>SUM(D99:D100)</f>
        <v>2</v>
      </c>
      <c r="E98" s="48">
        <f>SUM(E99:E100)</f>
        <v>34321.630000000005</v>
      </c>
      <c r="F98" s="51"/>
      <c r="G98" s="76"/>
      <c r="H98" s="62"/>
      <c r="I98" s="76"/>
      <c r="J98" s="158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</row>
    <row r="99" spans="1:39" ht="19.5" customHeight="1">
      <c r="A99" s="4"/>
      <c r="B99" s="6"/>
      <c r="C99" s="43" t="s">
        <v>162</v>
      </c>
      <c r="D99" s="27">
        <v>1</v>
      </c>
      <c r="E99" s="49">
        <v>15980.7</v>
      </c>
      <c r="F99" s="51"/>
      <c r="G99" s="76"/>
      <c r="H99" s="62"/>
      <c r="I99" s="76"/>
      <c r="J99" s="60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</row>
    <row r="100" spans="1:39" ht="19.5" customHeight="1">
      <c r="A100" s="4"/>
      <c r="B100" s="6"/>
      <c r="C100" s="43" t="s">
        <v>185</v>
      </c>
      <c r="D100" s="27">
        <v>1</v>
      </c>
      <c r="E100" s="49">
        <v>18340.93</v>
      </c>
      <c r="F100" s="51"/>
      <c r="G100" s="76"/>
      <c r="H100" s="62"/>
      <c r="I100" s="76"/>
      <c r="J100" s="60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</row>
    <row r="101" spans="1:39" s="139" customFormat="1" ht="42" customHeight="1">
      <c r="A101" s="136" t="s">
        <v>96</v>
      </c>
      <c r="B101" s="6" t="s">
        <v>97</v>
      </c>
      <c r="C101" s="43"/>
      <c r="D101" s="47">
        <f>SUM(D102:D103)</f>
        <v>2</v>
      </c>
      <c r="E101" s="48">
        <f>SUM(E102:E103)</f>
        <v>50015.46</v>
      </c>
      <c r="F101" s="70"/>
      <c r="G101" s="85"/>
      <c r="H101" s="90"/>
      <c r="I101" s="85"/>
      <c r="J101" s="137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</row>
    <row r="102" spans="1:39" ht="20.25" customHeight="1">
      <c r="A102" s="4"/>
      <c r="B102" s="6"/>
      <c r="C102" s="43" t="s">
        <v>183</v>
      </c>
      <c r="D102" s="27">
        <v>1</v>
      </c>
      <c r="E102" s="49">
        <v>24353.1</v>
      </c>
      <c r="F102" s="51"/>
      <c r="G102" s="76"/>
      <c r="H102" s="62"/>
      <c r="I102" s="76"/>
      <c r="J102" s="60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</row>
    <row r="103" spans="1:39" ht="15.75">
      <c r="A103" s="4"/>
      <c r="B103" s="6"/>
      <c r="C103" s="43" t="s">
        <v>160</v>
      </c>
      <c r="D103" s="27">
        <v>1</v>
      </c>
      <c r="E103" s="49">
        <v>25662.36</v>
      </c>
      <c r="F103" s="51"/>
      <c r="G103" s="76"/>
      <c r="H103" s="62"/>
      <c r="I103" s="76"/>
      <c r="J103" s="60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</row>
    <row r="104" spans="1:39" s="139" customFormat="1" ht="35.25" customHeight="1">
      <c r="A104" s="136" t="s">
        <v>98</v>
      </c>
      <c r="B104" s="6" t="s">
        <v>99</v>
      </c>
      <c r="C104" s="43"/>
      <c r="D104" s="47">
        <f>SUM(D105:D107)</f>
        <v>4</v>
      </c>
      <c r="E104" s="48">
        <f>SUM(E105:E107)</f>
        <v>59427.100000000006</v>
      </c>
      <c r="F104" s="70"/>
      <c r="G104" s="85"/>
      <c r="H104" s="90"/>
      <c r="I104" s="85"/>
      <c r="J104" s="137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</row>
    <row r="105" spans="1:39" ht="33.75" customHeight="1">
      <c r="A105" s="4"/>
      <c r="B105" s="6"/>
      <c r="C105" s="43" t="s">
        <v>178</v>
      </c>
      <c r="D105" s="27">
        <v>1</v>
      </c>
      <c r="E105" s="49">
        <v>14086.7</v>
      </c>
      <c r="F105" s="51"/>
      <c r="G105" s="76"/>
      <c r="H105" s="62"/>
      <c r="I105" s="76"/>
      <c r="J105" s="60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</row>
    <row r="106" spans="1:39" ht="15.75">
      <c r="A106" s="4"/>
      <c r="B106" s="6"/>
      <c r="C106" s="43" t="s">
        <v>166</v>
      </c>
      <c r="D106" s="27">
        <v>1</v>
      </c>
      <c r="E106" s="49">
        <v>10322</v>
      </c>
      <c r="F106" s="51"/>
      <c r="G106" s="76"/>
      <c r="H106" s="62"/>
      <c r="I106" s="76"/>
      <c r="J106" s="60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</row>
    <row r="107" spans="1:39" ht="15.75">
      <c r="A107" s="4"/>
      <c r="B107" s="6"/>
      <c r="C107" s="43" t="s">
        <v>155</v>
      </c>
      <c r="D107" s="27">
        <v>2</v>
      </c>
      <c r="E107" s="49">
        <v>35018.4</v>
      </c>
      <c r="F107" s="51"/>
      <c r="G107" s="76"/>
      <c r="H107" s="62"/>
      <c r="I107" s="76"/>
      <c r="J107" s="60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</row>
    <row r="108" spans="1:39" s="139" customFormat="1" ht="40.5" customHeight="1">
      <c r="A108" s="136" t="s">
        <v>100</v>
      </c>
      <c r="B108" s="6" t="s">
        <v>101</v>
      </c>
      <c r="C108" s="43"/>
      <c r="D108" s="47">
        <v>1</v>
      </c>
      <c r="E108" s="48">
        <v>17633.08</v>
      </c>
      <c r="F108" s="70"/>
      <c r="G108" s="85"/>
      <c r="H108" s="90"/>
      <c r="I108" s="85"/>
      <c r="J108" s="137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</row>
    <row r="109" spans="1:39" ht="18" customHeight="1">
      <c r="A109" s="4"/>
      <c r="B109" s="6"/>
      <c r="C109" s="43" t="s">
        <v>162</v>
      </c>
      <c r="D109" s="27">
        <v>1</v>
      </c>
      <c r="E109" s="49">
        <v>17633.08</v>
      </c>
      <c r="F109" s="51"/>
      <c r="G109" s="76"/>
      <c r="H109" s="62"/>
      <c r="I109" s="76"/>
      <c r="J109" s="60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</row>
    <row r="110" spans="1:39" ht="43.5" customHeight="1">
      <c r="A110" s="136" t="s">
        <v>100</v>
      </c>
      <c r="B110" s="6" t="s">
        <v>102</v>
      </c>
      <c r="C110" s="43"/>
      <c r="D110" s="47">
        <v>1</v>
      </c>
      <c r="E110" s="48">
        <v>8721.74</v>
      </c>
      <c r="F110" s="51"/>
      <c r="G110" s="76"/>
      <c r="H110" s="62"/>
      <c r="I110" s="76"/>
      <c r="J110" s="60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</row>
    <row r="111" spans="1:39" ht="18.75" customHeight="1">
      <c r="A111" s="4"/>
      <c r="B111" s="6"/>
      <c r="C111" s="43" t="s">
        <v>161</v>
      </c>
      <c r="D111" s="27">
        <v>1</v>
      </c>
      <c r="E111" s="49">
        <v>8721.74</v>
      </c>
      <c r="F111" s="51"/>
      <c r="G111" s="76"/>
      <c r="H111" s="62"/>
      <c r="I111" s="76"/>
      <c r="J111" s="60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</row>
    <row r="112" spans="1:39" ht="68.25" customHeight="1">
      <c r="A112" s="136" t="s">
        <v>100</v>
      </c>
      <c r="B112" s="6" t="s">
        <v>103</v>
      </c>
      <c r="C112" s="43"/>
      <c r="D112" s="47">
        <v>1</v>
      </c>
      <c r="E112" s="48">
        <v>4550.47</v>
      </c>
      <c r="F112" s="51"/>
      <c r="G112" s="76"/>
      <c r="H112" s="62"/>
      <c r="I112" s="76"/>
      <c r="J112" s="60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</row>
    <row r="113" spans="1:39" ht="21.75" customHeight="1">
      <c r="A113" s="4"/>
      <c r="B113" s="6"/>
      <c r="C113" s="43" t="s">
        <v>185</v>
      </c>
      <c r="D113" s="27">
        <v>1</v>
      </c>
      <c r="E113" s="49">
        <v>4550.47</v>
      </c>
      <c r="F113" s="51"/>
      <c r="G113" s="76"/>
      <c r="H113" s="62"/>
      <c r="I113" s="76"/>
      <c r="J113" s="60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</row>
    <row r="114" spans="1:39" ht="44.25" customHeight="1">
      <c r="A114" s="136" t="s">
        <v>104</v>
      </c>
      <c r="B114" s="6" t="s">
        <v>106</v>
      </c>
      <c r="C114" s="43"/>
      <c r="D114" s="47">
        <v>1</v>
      </c>
      <c r="E114" s="48">
        <v>5006.21</v>
      </c>
      <c r="F114" s="51"/>
      <c r="G114" s="76"/>
      <c r="H114" s="62"/>
      <c r="I114" s="76"/>
      <c r="J114" s="60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</row>
    <row r="115" spans="1:39" ht="15.75">
      <c r="A115" s="4"/>
      <c r="B115" s="6"/>
      <c r="C115" s="43" t="s">
        <v>166</v>
      </c>
      <c r="D115" s="27">
        <v>1</v>
      </c>
      <c r="E115" s="49">
        <v>5006.21</v>
      </c>
      <c r="F115" s="51"/>
      <c r="G115" s="76"/>
      <c r="H115" s="62"/>
      <c r="I115" s="76"/>
      <c r="J115" s="60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</row>
    <row r="116" spans="1:39" ht="53.25" customHeight="1">
      <c r="A116" s="136" t="s">
        <v>127</v>
      </c>
      <c r="B116" s="6" t="s">
        <v>128</v>
      </c>
      <c r="C116" s="43"/>
      <c r="D116" s="47">
        <v>1</v>
      </c>
      <c r="E116" s="48">
        <v>31881.42</v>
      </c>
      <c r="F116" s="51"/>
      <c r="G116" s="76"/>
      <c r="H116" s="62"/>
      <c r="I116" s="76"/>
      <c r="J116" s="60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</row>
    <row r="117" spans="1:39" ht="15.75">
      <c r="A117" s="4"/>
      <c r="B117" s="6"/>
      <c r="C117" s="43" t="s">
        <v>164</v>
      </c>
      <c r="D117" s="27">
        <v>1</v>
      </c>
      <c r="E117" s="49">
        <v>31881.42</v>
      </c>
      <c r="F117" s="51"/>
      <c r="G117" s="76"/>
      <c r="H117" s="62"/>
      <c r="I117" s="76"/>
      <c r="J117" s="60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</row>
    <row r="118" spans="1:39" ht="38.25" customHeight="1">
      <c r="A118" s="136" t="s">
        <v>105</v>
      </c>
      <c r="B118" s="6" t="s">
        <v>107</v>
      </c>
      <c r="C118" s="43"/>
      <c r="D118" s="47">
        <v>1</v>
      </c>
      <c r="E118" s="48">
        <v>15125.64</v>
      </c>
      <c r="F118" s="51"/>
      <c r="G118" s="76"/>
      <c r="H118" s="62"/>
      <c r="I118" s="76"/>
      <c r="J118" s="60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</row>
    <row r="119" spans="1:39" ht="15.75">
      <c r="A119" s="4"/>
      <c r="B119" s="6"/>
      <c r="C119" s="43" t="s">
        <v>155</v>
      </c>
      <c r="D119" s="27">
        <v>1</v>
      </c>
      <c r="E119" s="49">
        <v>15125.64</v>
      </c>
      <c r="F119" s="51"/>
      <c r="G119" s="76"/>
      <c r="H119" s="62"/>
      <c r="I119" s="76"/>
      <c r="J119" s="60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</row>
    <row r="120" spans="1:39" ht="45.75" customHeight="1">
      <c r="A120" s="136" t="s">
        <v>36</v>
      </c>
      <c r="B120" s="6" t="s">
        <v>108</v>
      </c>
      <c r="C120" s="43"/>
      <c r="D120" s="47">
        <f>SUM(D121:D122)</f>
        <v>6</v>
      </c>
      <c r="E120" s="48">
        <f>SUM(E121:E122)</f>
        <v>360684.15</v>
      </c>
      <c r="F120" s="51"/>
      <c r="G120" s="76"/>
      <c r="H120" s="62"/>
      <c r="I120" s="76"/>
      <c r="J120" s="60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</row>
    <row r="121" spans="1:39" ht="15.75">
      <c r="A121" s="4"/>
      <c r="B121" s="6"/>
      <c r="C121" s="43" t="s">
        <v>168</v>
      </c>
      <c r="D121" s="27">
        <v>5</v>
      </c>
      <c r="E121" s="49">
        <v>262819.95</v>
      </c>
      <c r="F121" s="51"/>
      <c r="G121" s="76"/>
      <c r="H121" s="62"/>
      <c r="I121" s="76"/>
      <c r="J121" s="60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</row>
    <row r="122" spans="1:39" ht="15.75">
      <c r="A122" s="4"/>
      <c r="B122" s="6"/>
      <c r="C122" s="43" t="s">
        <v>155</v>
      </c>
      <c r="D122" s="27">
        <v>1</v>
      </c>
      <c r="E122" s="49">
        <v>97864.2</v>
      </c>
      <c r="F122" s="51"/>
      <c r="G122" s="76"/>
      <c r="H122" s="62"/>
      <c r="I122" s="76"/>
      <c r="J122" s="60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</row>
    <row r="123" spans="1:39" ht="47.25" customHeight="1">
      <c r="A123" s="136" t="s">
        <v>36</v>
      </c>
      <c r="B123" s="6" t="s">
        <v>109</v>
      </c>
      <c r="C123" s="43"/>
      <c r="D123" s="47">
        <f>SUM(D124:D126)</f>
        <v>4</v>
      </c>
      <c r="E123" s="48">
        <f>SUM(E124:E126)</f>
        <v>238493.40000000002</v>
      </c>
      <c r="F123" s="51"/>
      <c r="G123" s="76"/>
      <c r="H123" s="62"/>
      <c r="I123" s="76"/>
      <c r="J123" s="60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</row>
    <row r="124" spans="1:39" ht="20.25" customHeight="1">
      <c r="A124" s="4"/>
      <c r="B124" s="6"/>
      <c r="C124" s="43" t="s">
        <v>185</v>
      </c>
      <c r="D124" s="27">
        <v>2</v>
      </c>
      <c r="E124" s="49">
        <v>51291.8</v>
      </c>
      <c r="F124" s="51"/>
      <c r="G124" s="76"/>
      <c r="H124" s="62"/>
      <c r="I124" s="76"/>
      <c r="J124" s="60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</row>
    <row r="125" spans="1:39" ht="22.5" customHeight="1">
      <c r="A125" s="4"/>
      <c r="B125" s="6"/>
      <c r="C125" s="43" t="s">
        <v>186</v>
      </c>
      <c r="D125" s="27">
        <v>1</v>
      </c>
      <c r="E125" s="49">
        <v>125538.6</v>
      </c>
      <c r="F125" s="51"/>
      <c r="G125" s="76"/>
      <c r="H125" s="62"/>
      <c r="I125" s="76"/>
      <c r="J125" s="60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</row>
    <row r="126" spans="1:39" ht="15.75">
      <c r="A126" s="4"/>
      <c r="B126" s="6"/>
      <c r="C126" s="43" t="s">
        <v>164</v>
      </c>
      <c r="D126" s="27">
        <v>1</v>
      </c>
      <c r="E126" s="49">
        <v>61663</v>
      </c>
      <c r="F126" s="51"/>
      <c r="G126" s="76"/>
      <c r="H126" s="62"/>
      <c r="I126" s="76"/>
      <c r="J126" s="60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</row>
    <row r="127" spans="1:39" s="151" customFormat="1" ht="26.25" customHeight="1">
      <c r="A127" s="143" t="s">
        <v>23</v>
      </c>
      <c r="B127" s="144"/>
      <c r="C127" s="130"/>
      <c r="D127" s="145">
        <f>D128+D130+D132+D134+D137+D139+D141+D145+D147+D149+D152+D154+D156+D158+D163+D165+D168+D170+D172+D196+D208+D210+D212+D214+D216+D219+D223+D225+D243+D245+D248+D250+D254+D258+D261+D263+D266+D284+D286+D289+D292+D296+D303+D305+D307+D312+D316+D322+D324+D327+D336+D344+D346+D355+D360+D364+D366+D368+D370+D372+D374+D376</f>
        <v>2948</v>
      </c>
      <c r="E127" s="146">
        <f>E128+E130+E132+E134+E137+E139+E141+E145+E147+E149+E152+E154+E156+E158+E163+E165+E168+E170+E172+E196+E208+E210+E212+E214+E216+E219+E223+E225+E243+E245+E248+E250+E254+E258+E261+E263+E266+E284+E286+E289+E292+E296+E303+E305+E307+E312+E316+E322+E324+E327+E336+E344+E346+E355+E360+E364+E366+E368+E370+E372+E374+E376</f>
        <v>136038110.03000006</v>
      </c>
      <c r="F127" s="148">
        <f>F132+F134+F141+F145+F147+F158+F165+F172+F196+F208+F223+F225+F243+F245+F248+F254+F258+F261+F263+F266+F284+F289+F296+F305+F316+F322+F324+F327+F336+F344+F360+F366+F370+F372+F376</f>
        <v>545</v>
      </c>
      <c r="G127" s="147">
        <f>G132+G134+G141+G145+G147+G158+G165+G172+G196+G208+G223+G225+G243+G245+G248+G254+G258+G261+G263+G266+G284+G289+G296+G305+G316+G322+G324+G327+G336+G344+G360+G366+G370+G372+G376</f>
        <v>62848629.940000005</v>
      </c>
      <c r="H127" s="148">
        <f>H143+H149+H172+H263+H266+H289+H307+H312+H316+H327+H346</f>
        <v>46</v>
      </c>
      <c r="I127" s="147">
        <f>I143+I149+I172+I263+I266+I289+I307+I312+I316+I327+I346</f>
        <v>589470.1199999999</v>
      </c>
      <c r="J127" s="149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</row>
    <row r="128" spans="1:39" ht="34.5" customHeight="1">
      <c r="A128" s="136" t="s">
        <v>35</v>
      </c>
      <c r="B128" s="6" t="s">
        <v>3</v>
      </c>
      <c r="C128" s="6"/>
      <c r="D128" s="45">
        <v>11</v>
      </c>
      <c r="E128" s="46">
        <v>220944.61</v>
      </c>
      <c r="F128" s="51"/>
      <c r="G128" s="76"/>
      <c r="H128" s="62"/>
      <c r="I128" s="76"/>
      <c r="J128" s="60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</row>
    <row r="129" spans="1:39" ht="15.75">
      <c r="A129" s="136"/>
      <c r="B129" s="6"/>
      <c r="C129" s="43" t="s">
        <v>175</v>
      </c>
      <c r="D129" s="3">
        <v>11</v>
      </c>
      <c r="E129" s="38">
        <v>220944.61</v>
      </c>
      <c r="F129" s="51"/>
      <c r="G129" s="76"/>
      <c r="H129" s="62"/>
      <c r="I129" s="76"/>
      <c r="J129" s="60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</row>
    <row r="130" spans="1:39" ht="31.5" customHeight="1">
      <c r="A130" s="136" t="s">
        <v>35</v>
      </c>
      <c r="B130" s="6" t="s">
        <v>110</v>
      </c>
      <c r="C130" s="6"/>
      <c r="D130" s="45">
        <v>1</v>
      </c>
      <c r="E130" s="46">
        <v>81260.57</v>
      </c>
      <c r="F130" s="51"/>
      <c r="G130" s="76"/>
      <c r="H130" s="62"/>
      <c r="I130" s="76"/>
      <c r="J130" s="60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</row>
    <row r="131" spans="1:39" ht="29.25" customHeight="1">
      <c r="A131" s="136"/>
      <c r="B131" s="6"/>
      <c r="C131" s="43" t="s">
        <v>155</v>
      </c>
      <c r="D131" s="3">
        <v>1</v>
      </c>
      <c r="E131" s="38">
        <v>81260.57</v>
      </c>
      <c r="F131" s="51"/>
      <c r="G131" s="76"/>
      <c r="H131" s="62"/>
      <c r="I131" s="76"/>
      <c r="J131" s="60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</row>
    <row r="132" spans="1:39" ht="78.75">
      <c r="A132" s="136" t="s">
        <v>147</v>
      </c>
      <c r="B132" s="6" t="s">
        <v>4</v>
      </c>
      <c r="C132" s="6"/>
      <c r="D132" s="45">
        <f>SUM(D133)</f>
        <v>290</v>
      </c>
      <c r="E132" s="46">
        <f>SUM(E133)</f>
        <v>5893535.92</v>
      </c>
      <c r="F132" s="84">
        <v>23</v>
      </c>
      <c r="G132" s="86">
        <f>SUM(G133)</f>
        <v>1553990</v>
      </c>
      <c r="H132" s="62"/>
      <c r="I132" s="76"/>
      <c r="J132" s="60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</row>
    <row r="133" spans="1:39" s="71" customFormat="1" ht="15" customHeight="1">
      <c r="A133" s="136"/>
      <c r="B133" s="6"/>
      <c r="C133" s="43" t="s">
        <v>175</v>
      </c>
      <c r="D133" s="3">
        <v>290</v>
      </c>
      <c r="E133" s="38">
        <v>5893535.92</v>
      </c>
      <c r="F133" s="70">
        <v>23</v>
      </c>
      <c r="G133" s="74">
        <v>1553990</v>
      </c>
      <c r="H133" s="62"/>
      <c r="I133" s="76"/>
      <c r="J133" s="60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</row>
    <row r="134" spans="1:39" ht="58.5" customHeight="1">
      <c r="A134" s="136" t="s">
        <v>147</v>
      </c>
      <c r="B134" s="6" t="s">
        <v>21</v>
      </c>
      <c r="C134" s="6"/>
      <c r="D134" s="45">
        <f>SUM(D135:D136)</f>
        <v>294</v>
      </c>
      <c r="E134" s="46">
        <f>SUM(E135:E136)</f>
        <v>33776511.22</v>
      </c>
      <c r="F134" s="72">
        <f>SUM(F135:F136)</f>
        <v>281</v>
      </c>
      <c r="G134" s="86">
        <f>SUM(G135:G136)</f>
        <v>33706383.57</v>
      </c>
      <c r="H134" s="61"/>
      <c r="I134" s="77"/>
      <c r="J134" s="59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</row>
    <row r="135" spans="1:39" ht="21.75" customHeight="1">
      <c r="A135" s="136"/>
      <c r="B135" s="6"/>
      <c r="C135" s="43" t="s">
        <v>157</v>
      </c>
      <c r="D135" s="3">
        <v>286</v>
      </c>
      <c r="E135" s="38">
        <v>32818319.05</v>
      </c>
      <c r="F135" s="51">
        <v>273</v>
      </c>
      <c r="G135" s="76">
        <v>32748191.4</v>
      </c>
      <c r="H135" s="62"/>
      <c r="I135" s="76"/>
      <c r="J135" s="60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</row>
    <row r="136" spans="1:39" s="67" customFormat="1" ht="18" customHeight="1">
      <c r="A136" s="161"/>
      <c r="B136" s="6"/>
      <c r="C136" s="43" t="s">
        <v>174</v>
      </c>
      <c r="D136" s="87">
        <v>8</v>
      </c>
      <c r="E136" s="88">
        <v>958192.17</v>
      </c>
      <c r="F136" s="89">
        <v>8</v>
      </c>
      <c r="G136" s="88">
        <v>958192.17</v>
      </c>
      <c r="H136" s="65"/>
      <c r="I136" s="81"/>
      <c r="J136" s="66"/>
      <c r="K136" s="99"/>
      <c r="L136" s="99"/>
      <c r="M136" s="99"/>
      <c r="N136" s="99"/>
      <c r="O136" s="99"/>
      <c r="P136" s="102"/>
      <c r="Q136" s="66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</row>
    <row r="137" spans="1:39" ht="31.5">
      <c r="A137" s="136" t="s">
        <v>111</v>
      </c>
      <c r="B137" s="6" t="s">
        <v>112</v>
      </c>
      <c r="C137" s="43"/>
      <c r="D137" s="45">
        <v>1</v>
      </c>
      <c r="E137" s="46">
        <v>29976</v>
      </c>
      <c r="F137" s="51"/>
      <c r="G137" s="76"/>
      <c r="H137" s="62"/>
      <c r="I137" s="76"/>
      <c r="J137" s="60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</row>
    <row r="138" spans="1:39" ht="15.75">
      <c r="A138" s="136"/>
      <c r="B138" s="6"/>
      <c r="C138" s="43" t="s">
        <v>168</v>
      </c>
      <c r="D138" s="3">
        <v>1</v>
      </c>
      <c r="E138" s="38">
        <v>29976</v>
      </c>
      <c r="F138" s="51"/>
      <c r="G138" s="76"/>
      <c r="H138" s="62"/>
      <c r="I138" s="76"/>
      <c r="J138" s="60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</row>
    <row r="139" spans="1:39" ht="62.25" customHeight="1">
      <c r="A139" s="136" t="s">
        <v>113</v>
      </c>
      <c r="B139" s="6" t="s">
        <v>187</v>
      </c>
      <c r="C139" s="43"/>
      <c r="D139" s="45">
        <v>2</v>
      </c>
      <c r="E139" s="46">
        <v>14405.65</v>
      </c>
      <c r="F139" s="51"/>
      <c r="G139" s="76"/>
      <c r="H139" s="62"/>
      <c r="I139" s="76"/>
      <c r="J139" s="60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</row>
    <row r="140" spans="1:39" ht="17.25" customHeight="1">
      <c r="A140" s="136"/>
      <c r="B140" s="6"/>
      <c r="C140" s="43" t="s">
        <v>161</v>
      </c>
      <c r="D140" s="3">
        <v>2</v>
      </c>
      <c r="E140" s="38">
        <v>14405.65</v>
      </c>
      <c r="F140" s="51"/>
      <c r="G140" s="76"/>
      <c r="H140" s="62"/>
      <c r="I140" s="76"/>
      <c r="J140" s="60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</row>
    <row r="141" spans="1:39" ht="34.5" customHeight="1">
      <c r="A141" s="136" t="s">
        <v>77</v>
      </c>
      <c r="B141" s="6" t="s">
        <v>114</v>
      </c>
      <c r="C141" s="43"/>
      <c r="D141" s="45">
        <v>5</v>
      </c>
      <c r="E141" s="46">
        <v>217847.46</v>
      </c>
      <c r="F141" s="72">
        <v>1</v>
      </c>
      <c r="G141" s="86">
        <v>102879</v>
      </c>
      <c r="H141" s="61"/>
      <c r="I141" s="77"/>
      <c r="J141" s="59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</row>
    <row r="142" spans="1:39" ht="15.75">
      <c r="A142" s="136"/>
      <c r="B142" s="6"/>
      <c r="C142" s="43" t="s">
        <v>159</v>
      </c>
      <c r="D142" s="3">
        <v>5</v>
      </c>
      <c r="E142" s="38">
        <v>217847.46</v>
      </c>
      <c r="F142" s="51">
        <v>1</v>
      </c>
      <c r="G142" s="76">
        <v>102879</v>
      </c>
      <c r="H142" s="62"/>
      <c r="I142" s="76"/>
      <c r="J142" s="60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</row>
    <row r="143" spans="1:39" ht="60" customHeight="1">
      <c r="A143" s="136" t="s">
        <v>71</v>
      </c>
      <c r="B143" s="6" t="s">
        <v>141</v>
      </c>
      <c r="C143" s="43"/>
      <c r="D143" s="3"/>
      <c r="E143" s="38"/>
      <c r="F143" s="51"/>
      <c r="G143" s="76"/>
      <c r="H143" s="61">
        <v>1</v>
      </c>
      <c r="I143" s="77">
        <v>9660.6</v>
      </c>
      <c r="J143" s="59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</row>
    <row r="144" spans="1:39" ht="18" customHeight="1">
      <c r="A144" s="136"/>
      <c r="B144" s="6"/>
      <c r="C144" s="43" t="s">
        <v>162</v>
      </c>
      <c r="D144" s="3"/>
      <c r="E144" s="38"/>
      <c r="F144" s="51"/>
      <c r="G144" s="76"/>
      <c r="H144" s="62">
        <v>1</v>
      </c>
      <c r="I144" s="76">
        <v>9660.6</v>
      </c>
      <c r="J144" s="60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</row>
    <row r="145" spans="1:39" ht="51" customHeight="1">
      <c r="A145" s="136" t="s">
        <v>115</v>
      </c>
      <c r="B145" s="6" t="s">
        <v>116</v>
      </c>
      <c r="C145" s="43"/>
      <c r="D145" s="45">
        <v>3</v>
      </c>
      <c r="E145" s="46">
        <v>359504.74</v>
      </c>
      <c r="F145" s="72">
        <v>2</v>
      </c>
      <c r="G145" s="86">
        <v>234906.72</v>
      </c>
      <c r="H145" s="61"/>
      <c r="I145" s="77"/>
      <c r="J145" s="59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</row>
    <row r="146" spans="1:39" ht="30" customHeight="1">
      <c r="A146" s="136"/>
      <c r="B146" s="6"/>
      <c r="C146" s="43" t="s">
        <v>157</v>
      </c>
      <c r="D146" s="3">
        <v>3</v>
      </c>
      <c r="E146" s="38">
        <v>359504.74</v>
      </c>
      <c r="F146" s="51">
        <v>2</v>
      </c>
      <c r="G146" s="76">
        <v>234906.72</v>
      </c>
      <c r="H146" s="62"/>
      <c r="I146" s="76"/>
      <c r="J146" s="60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</row>
    <row r="147" spans="1:39" ht="54" customHeight="1">
      <c r="A147" s="136" t="s">
        <v>83</v>
      </c>
      <c r="B147" s="6" t="s">
        <v>117</v>
      </c>
      <c r="C147" s="43"/>
      <c r="D147" s="45">
        <f>SUM(D148)</f>
        <v>4</v>
      </c>
      <c r="E147" s="46">
        <f>SUM(E148)</f>
        <v>684990</v>
      </c>
      <c r="F147" s="72">
        <v>4</v>
      </c>
      <c r="G147" s="86">
        <f>SUM(G148)</f>
        <v>684990</v>
      </c>
      <c r="H147" s="61"/>
      <c r="I147" s="77"/>
      <c r="J147" s="59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</row>
    <row r="148" spans="1:39" ht="15.75">
      <c r="A148" s="136"/>
      <c r="B148" s="6"/>
      <c r="C148" s="43" t="s">
        <v>156</v>
      </c>
      <c r="D148" s="3">
        <v>4</v>
      </c>
      <c r="E148" s="38">
        <v>684990</v>
      </c>
      <c r="F148" s="51">
        <v>4</v>
      </c>
      <c r="G148" s="76">
        <v>684990</v>
      </c>
      <c r="H148" s="62"/>
      <c r="I148" s="76"/>
      <c r="J148" s="60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</row>
    <row r="149" spans="1:39" ht="31.5">
      <c r="A149" s="136" t="s">
        <v>83</v>
      </c>
      <c r="B149" s="6" t="s">
        <v>118</v>
      </c>
      <c r="C149" s="43"/>
      <c r="D149" s="45">
        <v>3</v>
      </c>
      <c r="E149" s="46">
        <v>137904</v>
      </c>
      <c r="F149" s="51"/>
      <c r="G149" s="76"/>
      <c r="H149" s="84">
        <v>1</v>
      </c>
      <c r="I149" s="86">
        <v>35123</v>
      </c>
      <c r="J149" s="59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</row>
    <row r="150" spans="1:39" ht="18.75" customHeight="1">
      <c r="A150" s="136"/>
      <c r="B150" s="6"/>
      <c r="C150" s="43" t="s">
        <v>186</v>
      </c>
      <c r="D150" s="3">
        <v>3</v>
      </c>
      <c r="E150" s="38">
        <v>137904</v>
      </c>
      <c r="F150" s="51"/>
      <c r="G150" s="76"/>
      <c r="H150" s="62"/>
      <c r="I150" s="85"/>
      <c r="J150" s="60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</row>
    <row r="151" spans="1:39" ht="31.5" customHeight="1">
      <c r="A151" s="136"/>
      <c r="B151" s="6"/>
      <c r="C151" s="43" t="s">
        <v>157</v>
      </c>
      <c r="D151" s="3"/>
      <c r="E151" s="38"/>
      <c r="F151" s="51"/>
      <c r="G151" s="76"/>
      <c r="H151" s="90">
        <v>1</v>
      </c>
      <c r="I151" s="85">
        <v>35123</v>
      </c>
      <c r="J151" s="60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</row>
    <row r="152" spans="1:39" ht="46.5" customHeight="1">
      <c r="A152" s="136" t="s">
        <v>83</v>
      </c>
      <c r="B152" s="6" t="s">
        <v>119</v>
      </c>
      <c r="C152" s="43"/>
      <c r="D152" s="45">
        <v>8</v>
      </c>
      <c r="E152" s="46">
        <v>673654</v>
      </c>
      <c r="F152" s="51"/>
      <c r="G152" s="76"/>
      <c r="H152" s="62"/>
      <c r="I152" s="76"/>
      <c r="J152" s="60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</row>
    <row r="153" spans="1:39" ht="20.25" customHeight="1">
      <c r="A153" s="136"/>
      <c r="B153" s="6"/>
      <c r="C153" s="43" t="s">
        <v>186</v>
      </c>
      <c r="D153" s="3">
        <v>8</v>
      </c>
      <c r="E153" s="38">
        <v>673654</v>
      </c>
      <c r="F153" s="51"/>
      <c r="G153" s="76"/>
      <c r="H153" s="62"/>
      <c r="I153" s="76"/>
      <c r="J153" s="60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</row>
    <row r="154" spans="1:39" s="71" customFormat="1" ht="54" customHeight="1">
      <c r="A154" s="136" t="s">
        <v>83</v>
      </c>
      <c r="B154" s="91" t="s">
        <v>146</v>
      </c>
      <c r="C154" s="92"/>
      <c r="D154" s="45">
        <v>1</v>
      </c>
      <c r="E154" s="46">
        <v>133317</v>
      </c>
      <c r="F154" s="51">
        <v>1</v>
      </c>
      <c r="G154" s="76">
        <v>133317</v>
      </c>
      <c r="H154" s="62"/>
      <c r="I154" s="76"/>
      <c r="J154" s="60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</row>
    <row r="155" spans="1:39" s="71" customFormat="1" ht="15.75">
      <c r="A155" s="136"/>
      <c r="B155" s="6"/>
      <c r="C155" s="37" t="s">
        <v>174</v>
      </c>
      <c r="D155" s="3">
        <v>1</v>
      </c>
      <c r="E155" s="74">
        <v>133317</v>
      </c>
      <c r="F155" s="51">
        <v>1</v>
      </c>
      <c r="G155" s="76">
        <v>133317</v>
      </c>
      <c r="H155" s="62"/>
      <c r="I155" s="76"/>
      <c r="J155" s="60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</row>
    <row r="156" spans="1:39" ht="40.5" customHeight="1">
      <c r="A156" s="136" t="s">
        <v>83</v>
      </c>
      <c r="B156" s="6" t="s">
        <v>120</v>
      </c>
      <c r="C156" s="43"/>
      <c r="D156" s="45">
        <v>2</v>
      </c>
      <c r="E156" s="46">
        <v>754998</v>
      </c>
      <c r="F156" s="51"/>
      <c r="G156" s="76"/>
      <c r="H156" s="62"/>
      <c r="I156" s="76"/>
      <c r="J156" s="60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</row>
    <row r="157" spans="1:39" ht="20.25" customHeight="1">
      <c r="A157" s="136"/>
      <c r="B157" s="6"/>
      <c r="C157" s="43" t="s">
        <v>186</v>
      </c>
      <c r="D157" s="3">
        <v>2</v>
      </c>
      <c r="E157" s="38">
        <v>754998</v>
      </c>
      <c r="F157" s="51"/>
      <c r="G157" s="76"/>
      <c r="H157" s="62"/>
      <c r="I157" s="76"/>
      <c r="J157" s="60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</row>
    <row r="158" spans="1:39" ht="33.75" customHeight="1">
      <c r="A158" s="136" t="s">
        <v>145</v>
      </c>
      <c r="B158" s="6" t="s">
        <v>12</v>
      </c>
      <c r="C158" s="6"/>
      <c r="D158" s="45">
        <f>SUM(D159:D162)</f>
        <v>52</v>
      </c>
      <c r="E158" s="46">
        <f>SUM(E159:E162)</f>
        <v>2604613.41</v>
      </c>
      <c r="F158" s="72">
        <f>SUM(F159:F162)</f>
        <v>16</v>
      </c>
      <c r="G158" s="86">
        <f>SUM(G159:G162)</f>
        <v>1681414.68</v>
      </c>
      <c r="H158" s="61"/>
      <c r="I158" s="77"/>
      <c r="J158" s="59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</row>
    <row r="159" spans="1:39" ht="15.75">
      <c r="A159" s="136"/>
      <c r="B159" s="6"/>
      <c r="C159" s="43" t="s">
        <v>167</v>
      </c>
      <c r="D159" s="3">
        <v>22</v>
      </c>
      <c r="E159" s="38">
        <v>578402.4</v>
      </c>
      <c r="F159" s="51">
        <v>2</v>
      </c>
      <c r="G159" s="76">
        <v>132264.68</v>
      </c>
      <c r="H159" s="62"/>
      <c r="I159" s="76"/>
      <c r="J159" s="60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</row>
    <row r="160" spans="1:39" ht="21.75" customHeight="1">
      <c r="A160" s="136"/>
      <c r="B160" s="6"/>
      <c r="C160" s="43" t="s">
        <v>157</v>
      </c>
      <c r="D160" s="3">
        <v>20</v>
      </c>
      <c r="E160" s="38">
        <v>1295018.73</v>
      </c>
      <c r="F160" s="51">
        <v>10</v>
      </c>
      <c r="G160" s="76">
        <v>1098549.92</v>
      </c>
      <c r="H160" s="62"/>
      <c r="I160" s="76"/>
      <c r="J160" s="60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</row>
    <row r="161" spans="1:39" ht="15.75">
      <c r="A161" s="136"/>
      <c r="B161" s="6"/>
      <c r="C161" s="43" t="s">
        <v>188</v>
      </c>
      <c r="D161" s="3">
        <v>1</v>
      </c>
      <c r="E161" s="38">
        <v>24715.84</v>
      </c>
      <c r="F161" s="51"/>
      <c r="G161" s="76"/>
      <c r="H161" s="62"/>
      <c r="I161" s="76"/>
      <c r="J161" s="60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</row>
    <row r="162" spans="1:39" ht="15.75">
      <c r="A162" s="136"/>
      <c r="B162" s="6"/>
      <c r="C162" s="43" t="s">
        <v>155</v>
      </c>
      <c r="D162" s="3">
        <v>9</v>
      </c>
      <c r="E162" s="38">
        <v>706476.44</v>
      </c>
      <c r="F162" s="51">
        <v>4</v>
      </c>
      <c r="G162" s="76">
        <v>450600.08</v>
      </c>
      <c r="H162" s="62"/>
      <c r="I162" s="76"/>
      <c r="J162" s="60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</row>
    <row r="163" spans="1:39" ht="54" customHeight="1">
      <c r="A163" s="136" t="s">
        <v>121</v>
      </c>
      <c r="B163" s="6" t="s">
        <v>122</v>
      </c>
      <c r="C163" s="43"/>
      <c r="D163" s="45">
        <v>2</v>
      </c>
      <c r="E163" s="46">
        <v>26277.02</v>
      </c>
      <c r="F163" s="51"/>
      <c r="G163" s="76"/>
      <c r="H163" s="62"/>
      <c r="I163" s="76"/>
      <c r="J163" s="60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</row>
    <row r="164" spans="1:39" ht="15.75">
      <c r="A164" s="136"/>
      <c r="B164" s="6"/>
      <c r="C164" s="43" t="s">
        <v>175</v>
      </c>
      <c r="D164" s="3">
        <v>2</v>
      </c>
      <c r="E164" s="38">
        <v>26277.02</v>
      </c>
      <c r="F164" s="51"/>
      <c r="G164" s="76"/>
      <c r="H164" s="62"/>
      <c r="I164" s="76"/>
      <c r="J164" s="60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</row>
    <row r="165" spans="1:39" ht="57" customHeight="1">
      <c r="A165" s="136" t="s">
        <v>93</v>
      </c>
      <c r="B165" s="6" t="s">
        <v>13</v>
      </c>
      <c r="C165" s="6"/>
      <c r="D165" s="40">
        <f>SUM(D166:D167)</f>
        <v>299</v>
      </c>
      <c r="E165" s="41">
        <f>SUM(E166:E167)</f>
        <v>12739856.44</v>
      </c>
      <c r="F165" s="72">
        <f>SUM(F166:F167)</f>
        <v>50</v>
      </c>
      <c r="G165" s="86">
        <f>SUM(G166:G167)</f>
        <v>8279241.9</v>
      </c>
      <c r="H165" s="61"/>
      <c r="I165" s="77"/>
      <c r="J165" s="59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</row>
    <row r="166" spans="1:39" ht="15.75">
      <c r="A166" s="136"/>
      <c r="B166" s="6"/>
      <c r="C166" s="43" t="s">
        <v>168</v>
      </c>
      <c r="D166" s="30">
        <v>2</v>
      </c>
      <c r="E166" s="44">
        <v>66568.4</v>
      </c>
      <c r="F166" s="51"/>
      <c r="G166" s="76"/>
      <c r="H166" s="62"/>
      <c r="I166" s="76"/>
      <c r="J166" s="60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</row>
    <row r="167" spans="1:39" ht="31.5">
      <c r="A167" s="136"/>
      <c r="B167" s="6"/>
      <c r="C167" s="43" t="s">
        <v>178</v>
      </c>
      <c r="D167" s="3">
        <v>297</v>
      </c>
      <c r="E167" s="38">
        <v>12673288.04</v>
      </c>
      <c r="F167" s="70">
        <v>50</v>
      </c>
      <c r="G167" s="85">
        <v>8279241.9</v>
      </c>
      <c r="H167" s="62"/>
      <c r="I167" s="76"/>
      <c r="J167" s="60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</row>
    <row r="168" spans="1:39" ht="47.25">
      <c r="A168" s="136" t="s">
        <v>123</v>
      </c>
      <c r="B168" s="6" t="s">
        <v>124</v>
      </c>
      <c r="C168" s="43"/>
      <c r="D168" s="45">
        <v>1</v>
      </c>
      <c r="E168" s="46">
        <v>16670.94</v>
      </c>
      <c r="F168" s="51"/>
      <c r="G168" s="76"/>
      <c r="H168" s="62"/>
      <c r="I168" s="76"/>
      <c r="J168" s="60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</row>
    <row r="169" spans="1:39" ht="15.75">
      <c r="A169" s="136"/>
      <c r="B169" s="6"/>
      <c r="C169" s="43" t="s">
        <v>168</v>
      </c>
      <c r="D169" s="3">
        <v>1</v>
      </c>
      <c r="E169" s="38">
        <v>16670.94</v>
      </c>
      <c r="F169" s="51"/>
      <c r="G169" s="76"/>
      <c r="H169" s="62"/>
      <c r="I169" s="76"/>
      <c r="J169" s="60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</row>
    <row r="170" spans="1:39" ht="32.25" customHeight="1">
      <c r="A170" s="136" t="s">
        <v>96</v>
      </c>
      <c r="B170" s="6" t="s">
        <v>125</v>
      </c>
      <c r="C170" s="43"/>
      <c r="D170" s="45">
        <v>4</v>
      </c>
      <c r="E170" s="46">
        <v>49406.75</v>
      </c>
      <c r="F170" s="51"/>
      <c r="G170" s="76"/>
      <c r="H170" s="62"/>
      <c r="I170" s="76"/>
      <c r="J170" s="60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</row>
    <row r="171" spans="1:39" ht="15.75">
      <c r="A171" s="136"/>
      <c r="B171" s="6"/>
      <c r="C171" s="43" t="s">
        <v>160</v>
      </c>
      <c r="D171" s="3">
        <v>4</v>
      </c>
      <c r="E171" s="38">
        <v>49406.75</v>
      </c>
      <c r="F171" s="51"/>
      <c r="G171" s="76"/>
      <c r="H171" s="62"/>
      <c r="I171" s="76"/>
      <c r="J171" s="60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</row>
    <row r="172" spans="1:39" ht="37.5" customHeight="1">
      <c r="A172" s="136" t="s">
        <v>142</v>
      </c>
      <c r="B172" s="6" t="s">
        <v>25</v>
      </c>
      <c r="C172" s="6"/>
      <c r="D172" s="45">
        <f aca="true" t="shared" si="0" ref="D172:I172">SUM(D173:D195)</f>
        <v>1290</v>
      </c>
      <c r="E172" s="46">
        <f t="shared" si="0"/>
        <v>47769616.99000001</v>
      </c>
      <c r="F172" s="72">
        <f t="shared" si="0"/>
        <v>26</v>
      </c>
      <c r="G172" s="86">
        <f t="shared" si="0"/>
        <v>2390167.5999999996</v>
      </c>
      <c r="H172" s="84">
        <f t="shared" si="0"/>
        <v>32</v>
      </c>
      <c r="I172" s="86">
        <f t="shared" si="0"/>
        <v>184124.51</v>
      </c>
      <c r="J172" s="59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</row>
    <row r="173" spans="1:39" ht="15.75">
      <c r="A173" s="136"/>
      <c r="B173" s="6"/>
      <c r="C173" s="43" t="s">
        <v>185</v>
      </c>
      <c r="D173" s="3">
        <v>34</v>
      </c>
      <c r="E173" s="38">
        <v>1924229.97</v>
      </c>
      <c r="F173" s="51"/>
      <c r="G173" s="76"/>
      <c r="H173" s="62"/>
      <c r="I173" s="76"/>
      <c r="J173" s="60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</row>
    <row r="174" spans="1:39" ht="21" customHeight="1">
      <c r="A174" s="136"/>
      <c r="B174" s="6"/>
      <c r="C174" s="43" t="s">
        <v>161</v>
      </c>
      <c r="D174" s="3">
        <v>19</v>
      </c>
      <c r="E174" s="38">
        <v>366861.17</v>
      </c>
      <c r="F174" s="51"/>
      <c r="G174" s="76"/>
      <c r="H174" s="62"/>
      <c r="I174" s="76"/>
      <c r="J174" s="60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</row>
    <row r="175" spans="1:39" ht="21.75" customHeight="1">
      <c r="A175" s="136"/>
      <c r="B175" s="6"/>
      <c r="C175" s="43" t="s">
        <v>156</v>
      </c>
      <c r="D175" s="3">
        <v>30</v>
      </c>
      <c r="E175" s="38">
        <v>450165.21</v>
      </c>
      <c r="F175" s="51"/>
      <c r="G175" s="76"/>
      <c r="H175" s="62"/>
      <c r="I175" s="76"/>
      <c r="J175" s="60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</row>
    <row r="176" spans="1:39" ht="15.75">
      <c r="A176" s="136"/>
      <c r="B176" s="6"/>
      <c r="C176" s="43" t="s">
        <v>158</v>
      </c>
      <c r="D176" s="3">
        <v>38</v>
      </c>
      <c r="E176" s="38">
        <v>1852918.76</v>
      </c>
      <c r="F176" s="51"/>
      <c r="G176" s="76"/>
      <c r="H176" s="62"/>
      <c r="I176" s="76"/>
      <c r="J176" s="60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</row>
    <row r="177" spans="1:39" ht="19.5" customHeight="1">
      <c r="A177" s="136"/>
      <c r="B177" s="6"/>
      <c r="C177" s="43" t="s">
        <v>169</v>
      </c>
      <c r="D177" s="3">
        <v>72</v>
      </c>
      <c r="E177" s="38">
        <v>1140326.6</v>
      </c>
      <c r="F177" s="51">
        <v>1</v>
      </c>
      <c r="G177" s="76">
        <v>119774.02</v>
      </c>
      <c r="H177" s="62"/>
      <c r="I177" s="76"/>
      <c r="J177" s="60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</row>
    <row r="178" spans="1:39" ht="19.5" customHeight="1">
      <c r="A178" s="136"/>
      <c r="B178" s="6"/>
      <c r="C178" s="43" t="s">
        <v>186</v>
      </c>
      <c r="D178" s="3">
        <v>27</v>
      </c>
      <c r="E178" s="38">
        <v>581065.52</v>
      </c>
      <c r="F178" s="51"/>
      <c r="G178" s="76"/>
      <c r="H178" s="62"/>
      <c r="I178" s="76"/>
      <c r="J178" s="60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</row>
    <row r="179" spans="1:39" ht="15.75">
      <c r="A179" s="136"/>
      <c r="B179" s="6"/>
      <c r="C179" s="43" t="s">
        <v>164</v>
      </c>
      <c r="D179" s="3">
        <v>1</v>
      </c>
      <c r="E179" s="38">
        <v>24541.5</v>
      </c>
      <c r="F179" s="51"/>
      <c r="G179" s="76"/>
      <c r="H179" s="62"/>
      <c r="I179" s="76"/>
      <c r="J179" s="60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</row>
    <row r="180" spans="1:39" ht="21.75" customHeight="1">
      <c r="A180" s="136"/>
      <c r="B180" s="6"/>
      <c r="C180" s="43" t="s">
        <v>180</v>
      </c>
      <c r="D180" s="3">
        <v>49</v>
      </c>
      <c r="E180" s="38">
        <v>995145.51</v>
      </c>
      <c r="F180" s="51"/>
      <c r="G180" s="76"/>
      <c r="H180" s="62">
        <v>26</v>
      </c>
      <c r="I180" s="76">
        <v>155098.7</v>
      </c>
      <c r="J180" s="60"/>
      <c r="K180" s="98"/>
      <c r="L180" s="52"/>
      <c r="M180" s="53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</row>
    <row r="181" spans="1:39" ht="18.75" customHeight="1">
      <c r="A181" s="136"/>
      <c r="B181" s="6"/>
      <c r="C181" s="43" t="s">
        <v>159</v>
      </c>
      <c r="D181" s="3">
        <v>8</v>
      </c>
      <c r="E181" s="38">
        <v>799942.27</v>
      </c>
      <c r="F181" s="51"/>
      <c r="G181" s="76"/>
      <c r="H181" s="62"/>
      <c r="I181" s="76"/>
      <c r="J181" s="60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</row>
    <row r="182" spans="1:39" ht="15.75">
      <c r="A182" s="136"/>
      <c r="B182" s="6"/>
      <c r="C182" s="43" t="s">
        <v>176</v>
      </c>
      <c r="D182" s="3">
        <v>107</v>
      </c>
      <c r="E182" s="38">
        <v>1576344.94</v>
      </c>
      <c r="F182" s="51"/>
      <c r="G182" s="76"/>
      <c r="H182" s="62"/>
      <c r="I182" s="76"/>
      <c r="J182" s="60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</row>
    <row r="183" spans="1:39" ht="15.75">
      <c r="A183" s="136"/>
      <c r="B183" s="6"/>
      <c r="C183" s="43" t="s">
        <v>177</v>
      </c>
      <c r="D183" s="3">
        <v>11</v>
      </c>
      <c r="E183" s="38">
        <v>213840.2</v>
      </c>
      <c r="F183" s="51"/>
      <c r="G183" s="76"/>
      <c r="H183" s="62"/>
      <c r="I183" s="76"/>
      <c r="J183" s="60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</row>
    <row r="184" spans="1:39" ht="29.25" customHeight="1">
      <c r="A184" s="136"/>
      <c r="B184" s="6"/>
      <c r="C184" s="43" t="s">
        <v>157</v>
      </c>
      <c r="D184" s="3">
        <v>141</v>
      </c>
      <c r="E184" s="38">
        <v>3771021.3</v>
      </c>
      <c r="F184" s="37">
        <v>6</v>
      </c>
      <c r="G184" s="85">
        <v>675090</v>
      </c>
      <c r="H184" s="62"/>
      <c r="I184" s="76"/>
      <c r="J184" s="60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</row>
    <row r="185" spans="1:39" ht="15.75">
      <c r="A185" s="136"/>
      <c r="B185" s="6"/>
      <c r="C185" s="43" t="s">
        <v>155</v>
      </c>
      <c r="D185" s="3">
        <v>173</v>
      </c>
      <c r="E185" s="38">
        <v>17326668.69</v>
      </c>
      <c r="F185" s="51">
        <v>2</v>
      </c>
      <c r="G185" s="74">
        <v>210186</v>
      </c>
      <c r="H185" s="62">
        <v>1</v>
      </c>
      <c r="I185" s="76">
        <v>4455.61</v>
      </c>
      <c r="J185" s="60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</row>
    <row r="186" spans="1:39" ht="18.75" customHeight="1">
      <c r="A186" s="136"/>
      <c r="B186" s="6"/>
      <c r="C186" s="43" t="s">
        <v>189</v>
      </c>
      <c r="D186" s="3">
        <v>93</v>
      </c>
      <c r="E186" s="38">
        <v>1407913.06</v>
      </c>
      <c r="F186" s="51">
        <v>1</v>
      </c>
      <c r="G186" s="76">
        <v>98679</v>
      </c>
      <c r="H186" s="62"/>
      <c r="I186" s="76"/>
      <c r="J186" s="60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</row>
    <row r="187" spans="1:39" ht="15.75">
      <c r="A187" s="136"/>
      <c r="B187" s="6"/>
      <c r="C187" s="43" t="s">
        <v>171</v>
      </c>
      <c r="D187" s="3">
        <v>46</v>
      </c>
      <c r="E187" s="38">
        <v>1283120.72</v>
      </c>
      <c r="F187" s="51"/>
      <c r="G187" s="76"/>
      <c r="H187" s="62"/>
      <c r="I187" s="76"/>
      <c r="J187" s="60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</row>
    <row r="188" spans="1:39" ht="15.75">
      <c r="A188" s="136"/>
      <c r="B188" s="6"/>
      <c r="C188" s="43" t="s">
        <v>190</v>
      </c>
      <c r="D188" s="3">
        <v>65</v>
      </c>
      <c r="E188" s="38">
        <v>2076791.8</v>
      </c>
      <c r="F188" s="51">
        <v>1</v>
      </c>
      <c r="G188" s="74">
        <v>86080</v>
      </c>
      <c r="H188" s="62"/>
      <c r="I188" s="76"/>
      <c r="J188" s="60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</row>
    <row r="189" spans="1:39" ht="15.75">
      <c r="A189" s="136"/>
      <c r="B189" s="6"/>
      <c r="C189" s="43" t="s">
        <v>191</v>
      </c>
      <c r="D189" s="3">
        <v>1</v>
      </c>
      <c r="E189" s="38">
        <v>16970.45</v>
      </c>
      <c r="F189" s="51"/>
      <c r="G189" s="76"/>
      <c r="H189" s="62"/>
      <c r="I189" s="76"/>
      <c r="J189" s="60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  <c r="AM189" s="98"/>
    </row>
    <row r="190" spans="1:39" ht="15.75">
      <c r="A190" s="136"/>
      <c r="B190" s="6"/>
      <c r="C190" s="43" t="s">
        <v>168</v>
      </c>
      <c r="D190" s="3">
        <v>74</v>
      </c>
      <c r="E190" s="38">
        <v>1679488.96</v>
      </c>
      <c r="F190" s="51">
        <v>1</v>
      </c>
      <c r="G190" s="74">
        <v>189767</v>
      </c>
      <c r="H190" s="62"/>
      <c r="I190" s="76"/>
      <c r="J190" s="60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  <c r="AM190" s="98"/>
    </row>
    <row r="191" spans="1:39" ht="18.75" customHeight="1">
      <c r="A191" s="136"/>
      <c r="B191" s="6"/>
      <c r="C191" s="43" t="s">
        <v>183</v>
      </c>
      <c r="D191" s="3">
        <v>60</v>
      </c>
      <c r="E191" s="38">
        <v>924129.25</v>
      </c>
      <c r="F191" s="70">
        <v>1</v>
      </c>
      <c r="G191" s="74">
        <v>50712</v>
      </c>
      <c r="H191" s="62"/>
      <c r="I191" s="76"/>
      <c r="J191" s="60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</row>
    <row r="192" spans="1:39" ht="31.5">
      <c r="A192" s="136"/>
      <c r="B192" s="6"/>
      <c r="C192" s="43" t="s">
        <v>178</v>
      </c>
      <c r="D192" s="3">
        <v>145</v>
      </c>
      <c r="E192" s="38">
        <v>5892725.76</v>
      </c>
      <c r="F192" s="51">
        <v>10</v>
      </c>
      <c r="G192" s="76">
        <v>406394.88</v>
      </c>
      <c r="H192" s="62"/>
      <c r="I192" s="76"/>
      <c r="J192" s="60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</row>
    <row r="193" spans="1:39" ht="21.75" customHeight="1">
      <c r="A193" s="136"/>
      <c r="B193" s="6"/>
      <c r="C193" s="43" t="s">
        <v>192</v>
      </c>
      <c r="D193" s="3">
        <v>9</v>
      </c>
      <c r="E193" s="38">
        <v>1660454.09</v>
      </c>
      <c r="F193" s="51">
        <v>3</v>
      </c>
      <c r="G193" s="76">
        <v>553484.7</v>
      </c>
      <c r="H193" s="62"/>
      <c r="I193" s="76"/>
      <c r="J193" s="60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</row>
    <row r="194" spans="1:39" ht="25.5" customHeight="1">
      <c r="A194" s="136"/>
      <c r="B194" s="6"/>
      <c r="C194" s="43" t="s">
        <v>166</v>
      </c>
      <c r="D194" s="3">
        <v>21</v>
      </c>
      <c r="E194" s="38">
        <v>415035.56</v>
      </c>
      <c r="F194" s="51"/>
      <c r="G194" s="76"/>
      <c r="H194" s="90">
        <v>5</v>
      </c>
      <c r="I194" s="85">
        <v>24570.2</v>
      </c>
      <c r="J194" s="60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</row>
    <row r="195" spans="1:39" ht="15.75">
      <c r="A195" s="136"/>
      <c r="B195" s="6"/>
      <c r="C195" s="43" t="s">
        <v>160</v>
      </c>
      <c r="D195" s="3">
        <v>66</v>
      </c>
      <c r="E195" s="38">
        <v>1389915.7</v>
      </c>
      <c r="F195" s="51"/>
      <c r="G195" s="76"/>
      <c r="H195" s="62"/>
      <c r="I195" s="76"/>
      <c r="J195" s="60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98"/>
      <c r="AM195" s="98"/>
    </row>
    <row r="196" spans="1:39" ht="66.75" customHeight="1">
      <c r="A196" s="136" t="s">
        <v>98</v>
      </c>
      <c r="B196" s="6" t="s">
        <v>1</v>
      </c>
      <c r="C196" s="6"/>
      <c r="D196" s="40">
        <f>SUM(D197:D207)</f>
        <v>137</v>
      </c>
      <c r="E196" s="41">
        <f>SUM(E197:E207)</f>
        <v>2578042.4499999997</v>
      </c>
      <c r="F196" s="72">
        <f>SUM(F197:F207)</f>
        <v>6</v>
      </c>
      <c r="G196" s="86">
        <f>SUM(G197:G207)</f>
        <v>369035.35</v>
      </c>
      <c r="H196" s="61"/>
      <c r="I196" s="77"/>
      <c r="J196" s="59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</row>
    <row r="197" spans="1:39" ht="15.75">
      <c r="A197" s="136"/>
      <c r="B197" s="6"/>
      <c r="C197" s="43" t="s">
        <v>156</v>
      </c>
      <c r="D197" s="27">
        <v>2</v>
      </c>
      <c r="E197" s="49">
        <v>23986</v>
      </c>
      <c r="F197" s="51"/>
      <c r="G197" s="76"/>
      <c r="H197" s="62"/>
      <c r="I197" s="76"/>
      <c r="J197" s="60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</row>
    <row r="198" spans="1:39" ht="15.75">
      <c r="A198" s="136"/>
      <c r="B198" s="6"/>
      <c r="C198" s="43" t="s">
        <v>190</v>
      </c>
      <c r="D198" s="27">
        <v>8</v>
      </c>
      <c r="E198" s="49">
        <v>107243.8</v>
      </c>
      <c r="F198" s="51"/>
      <c r="G198" s="76"/>
      <c r="H198" s="62"/>
      <c r="I198" s="76"/>
      <c r="J198" s="60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</row>
    <row r="199" spans="1:39" ht="14.25" customHeight="1">
      <c r="A199" s="136"/>
      <c r="B199" s="6"/>
      <c r="C199" s="43" t="s">
        <v>179</v>
      </c>
      <c r="D199" s="27">
        <v>38</v>
      </c>
      <c r="E199" s="49">
        <v>1075653.65</v>
      </c>
      <c r="F199" s="70">
        <v>5</v>
      </c>
      <c r="G199" s="85">
        <v>312126.25</v>
      </c>
      <c r="H199" s="62"/>
      <c r="I199" s="76"/>
      <c r="J199" s="60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</row>
    <row r="200" spans="1:39" ht="15.75">
      <c r="A200" s="136"/>
      <c r="B200" s="6"/>
      <c r="C200" s="43" t="s">
        <v>193</v>
      </c>
      <c r="D200" s="3">
        <v>1</v>
      </c>
      <c r="E200" s="49">
        <v>22597</v>
      </c>
      <c r="F200" s="51"/>
      <c r="G200" s="76"/>
      <c r="H200" s="62"/>
      <c r="I200" s="76"/>
      <c r="J200" s="60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</row>
    <row r="201" spans="1:39" ht="15.75">
      <c r="A201" s="136"/>
      <c r="B201" s="6"/>
      <c r="C201" s="43" t="s">
        <v>164</v>
      </c>
      <c r="D201" s="27">
        <v>20</v>
      </c>
      <c r="E201" s="49">
        <v>314394</v>
      </c>
      <c r="F201" s="51"/>
      <c r="G201" s="76"/>
      <c r="H201" s="62"/>
      <c r="I201" s="76"/>
      <c r="J201" s="60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</row>
    <row r="202" spans="1:39" ht="15.75">
      <c r="A202" s="136"/>
      <c r="B202" s="6"/>
      <c r="C202" s="43" t="s">
        <v>159</v>
      </c>
      <c r="D202" s="27">
        <v>3</v>
      </c>
      <c r="E202" s="49">
        <v>62210.9</v>
      </c>
      <c r="F202" s="51"/>
      <c r="G202" s="76"/>
      <c r="H202" s="62"/>
      <c r="I202" s="76"/>
      <c r="J202" s="60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</row>
    <row r="203" spans="1:39" ht="20.25" customHeight="1">
      <c r="A203" s="136"/>
      <c r="B203" s="6"/>
      <c r="C203" s="43" t="s">
        <v>194</v>
      </c>
      <c r="D203" s="27">
        <v>1</v>
      </c>
      <c r="E203" s="49">
        <v>19789.9</v>
      </c>
      <c r="F203" s="51"/>
      <c r="G203" s="76"/>
      <c r="H203" s="62"/>
      <c r="I203" s="76"/>
      <c r="J203" s="60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</row>
    <row r="204" spans="1:39" ht="15.75">
      <c r="A204" s="136"/>
      <c r="B204" s="6"/>
      <c r="C204" s="43" t="s">
        <v>175</v>
      </c>
      <c r="D204" s="3">
        <v>42</v>
      </c>
      <c r="E204" s="49">
        <v>527969.5</v>
      </c>
      <c r="F204" s="51"/>
      <c r="G204" s="76"/>
      <c r="H204" s="62"/>
      <c r="I204" s="76"/>
      <c r="J204" s="60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</row>
    <row r="205" spans="1:39" ht="15.75">
      <c r="A205" s="136"/>
      <c r="B205" s="6"/>
      <c r="C205" s="43" t="s">
        <v>166</v>
      </c>
      <c r="D205" s="3">
        <v>4</v>
      </c>
      <c r="E205" s="49">
        <v>77818.4</v>
      </c>
      <c r="F205" s="51"/>
      <c r="G205" s="76"/>
      <c r="H205" s="62"/>
      <c r="I205" s="76"/>
      <c r="J205" s="60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</row>
    <row r="206" spans="1:39" ht="15.75">
      <c r="A206" s="136"/>
      <c r="B206" s="6"/>
      <c r="C206" s="43" t="s">
        <v>167</v>
      </c>
      <c r="D206" s="27">
        <v>13</v>
      </c>
      <c r="E206" s="49">
        <v>195797.3</v>
      </c>
      <c r="F206" s="51"/>
      <c r="G206" s="76"/>
      <c r="H206" s="62"/>
      <c r="I206" s="76"/>
      <c r="J206" s="60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</row>
    <row r="207" spans="1:39" ht="15.75">
      <c r="A207" s="136"/>
      <c r="B207" s="6"/>
      <c r="C207" s="43" t="s">
        <v>160</v>
      </c>
      <c r="D207" s="27">
        <v>5</v>
      </c>
      <c r="E207" s="49">
        <v>150582</v>
      </c>
      <c r="F207" s="51">
        <v>1</v>
      </c>
      <c r="G207" s="76">
        <v>56909.1</v>
      </c>
      <c r="H207" s="62"/>
      <c r="I207" s="76"/>
      <c r="J207" s="60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</row>
    <row r="208" spans="1:39" ht="45.75" customHeight="1">
      <c r="A208" s="136" t="s">
        <v>98</v>
      </c>
      <c r="B208" s="6" t="s">
        <v>217</v>
      </c>
      <c r="C208" s="43"/>
      <c r="D208" s="47">
        <f>SUM(D209)</f>
        <v>4</v>
      </c>
      <c r="E208" s="48">
        <f>SUM(E209)</f>
        <v>376248.4</v>
      </c>
      <c r="F208" s="72">
        <f>SUM(F209)</f>
        <v>3</v>
      </c>
      <c r="G208" s="86">
        <f>SUM(G209)</f>
        <v>342794.1</v>
      </c>
      <c r="H208" s="61"/>
      <c r="I208" s="77"/>
      <c r="J208" s="59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</row>
    <row r="209" spans="1:39" ht="20.25" customHeight="1">
      <c r="A209" s="136"/>
      <c r="B209" s="6"/>
      <c r="C209" s="43" t="s">
        <v>157</v>
      </c>
      <c r="D209" s="27">
        <v>4</v>
      </c>
      <c r="E209" s="49">
        <v>376248.4</v>
      </c>
      <c r="F209" s="70">
        <v>3</v>
      </c>
      <c r="G209" s="85">
        <v>342794.1</v>
      </c>
      <c r="H209" s="62"/>
      <c r="I209" s="76"/>
      <c r="J209" s="60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  <c r="AM209" s="98"/>
    </row>
    <row r="210" spans="1:39" ht="50.25" customHeight="1">
      <c r="A210" s="136" t="s">
        <v>100</v>
      </c>
      <c r="B210" s="6" t="s">
        <v>195</v>
      </c>
      <c r="C210" s="43"/>
      <c r="D210" s="47">
        <v>1</v>
      </c>
      <c r="E210" s="48">
        <v>13272.21</v>
      </c>
      <c r="F210" s="51"/>
      <c r="G210" s="76"/>
      <c r="H210" s="62"/>
      <c r="I210" s="76"/>
      <c r="J210" s="60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</row>
    <row r="211" spans="1:39" ht="21" customHeight="1">
      <c r="A211" s="136"/>
      <c r="B211" s="6"/>
      <c r="C211" s="43" t="s">
        <v>190</v>
      </c>
      <c r="D211" s="27">
        <v>1</v>
      </c>
      <c r="E211" s="49">
        <v>13272.21</v>
      </c>
      <c r="F211" s="51"/>
      <c r="G211" s="76"/>
      <c r="H211" s="62"/>
      <c r="I211" s="76"/>
      <c r="J211" s="60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</row>
    <row r="212" spans="1:39" ht="51" customHeight="1">
      <c r="A212" s="136" t="s">
        <v>100</v>
      </c>
      <c r="B212" s="6" t="s">
        <v>196</v>
      </c>
      <c r="C212" s="43"/>
      <c r="D212" s="47">
        <v>1</v>
      </c>
      <c r="E212" s="48">
        <v>55799.76</v>
      </c>
      <c r="F212" s="51"/>
      <c r="G212" s="76"/>
      <c r="H212" s="62"/>
      <c r="I212" s="76"/>
      <c r="J212" s="60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</row>
    <row r="213" spans="1:39" ht="15.75">
      <c r="A213" s="136"/>
      <c r="B213" s="6"/>
      <c r="C213" s="43" t="s">
        <v>192</v>
      </c>
      <c r="D213" s="27">
        <v>1</v>
      </c>
      <c r="E213" s="49">
        <v>55799.76</v>
      </c>
      <c r="F213" s="51"/>
      <c r="G213" s="76"/>
      <c r="H213" s="62"/>
      <c r="I213" s="76"/>
      <c r="J213" s="60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</row>
    <row r="214" spans="1:39" s="67" customFormat="1" ht="31.5">
      <c r="A214" s="161" t="s">
        <v>150</v>
      </c>
      <c r="B214" s="6" t="s">
        <v>149</v>
      </c>
      <c r="C214" s="43"/>
      <c r="D214" s="47">
        <v>8</v>
      </c>
      <c r="E214" s="48">
        <v>1218407.2</v>
      </c>
      <c r="F214" s="64"/>
      <c r="G214" s="81"/>
      <c r="H214" s="65"/>
      <c r="I214" s="81"/>
      <c r="J214" s="66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</row>
    <row r="215" spans="1:39" s="67" customFormat="1" ht="15.75">
      <c r="A215" s="161"/>
      <c r="B215" s="6"/>
      <c r="C215" s="43" t="s">
        <v>174</v>
      </c>
      <c r="D215" s="27">
        <v>8</v>
      </c>
      <c r="E215" s="49">
        <v>1218407.2</v>
      </c>
      <c r="F215" s="64"/>
      <c r="G215" s="81"/>
      <c r="H215" s="65"/>
      <c r="I215" s="81"/>
      <c r="J215" s="66"/>
      <c r="K215" s="99"/>
      <c r="L215" s="99"/>
      <c r="M215" s="99"/>
      <c r="N215" s="99"/>
      <c r="O215" s="99"/>
      <c r="P215" s="103"/>
      <c r="Q215" s="104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</row>
    <row r="216" spans="1:39" ht="31.5">
      <c r="A216" s="136" t="s">
        <v>105</v>
      </c>
      <c r="B216" s="6" t="s">
        <v>126</v>
      </c>
      <c r="C216" s="43"/>
      <c r="D216" s="47">
        <v>3</v>
      </c>
      <c r="E216" s="48">
        <v>136411.51</v>
      </c>
      <c r="F216" s="51"/>
      <c r="G216" s="76"/>
      <c r="H216" s="62"/>
      <c r="I216" s="76"/>
      <c r="J216" s="60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  <c r="AM216" s="98"/>
    </row>
    <row r="217" spans="1:39" ht="15.75">
      <c r="A217" s="136"/>
      <c r="B217" s="6"/>
      <c r="C217" s="43" t="s">
        <v>168</v>
      </c>
      <c r="D217" s="27">
        <v>1</v>
      </c>
      <c r="E217" s="49">
        <v>27107.81</v>
      </c>
      <c r="F217" s="51"/>
      <c r="G217" s="76"/>
      <c r="H217" s="62"/>
      <c r="I217" s="76"/>
      <c r="J217" s="60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  <c r="AM217" s="98"/>
    </row>
    <row r="218" spans="1:39" ht="29.25" customHeight="1">
      <c r="A218" s="136"/>
      <c r="B218" s="6"/>
      <c r="C218" s="43" t="s">
        <v>178</v>
      </c>
      <c r="D218" s="27">
        <v>2</v>
      </c>
      <c r="E218" s="49">
        <v>109303.7</v>
      </c>
      <c r="F218" s="51"/>
      <c r="G218" s="76"/>
      <c r="H218" s="62"/>
      <c r="I218" s="76"/>
      <c r="J218" s="60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</row>
    <row r="219" spans="1:39" ht="39.75" customHeight="1">
      <c r="A219" s="136" t="s">
        <v>34</v>
      </c>
      <c r="B219" s="6" t="s">
        <v>197</v>
      </c>
      <c r="C219" s="43"/>
      <c r="D219" s="47">
        <f>SUM(D220:D222)</f>
        <v>11</v>
      </c>
      <c r="E219" s="48">
        <f>SUM(E220:E222)</f>
        <v>245763.09</v>
      </c>
      <c r="F219" s="51"/>
      <c r="G219" s="76"/>
      <c r="H219" s="62"/>
      <c r="I219" s="76"/>
      <c r="J219" s="60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8"/>
      <c r="AM219" s="98"/>
    </row>
    <row r="220" spans="1:39" ht="29.25" customHeight="1">
      <c r="A220" s="136"/>
      <c r="B220" s="6"/>
      <c r="C220" s="43" t="s">
        <v>198</v>
      </c>
      <c r="D220" s="27">
        <v>1</v>
      </c>
      <c r="E220" s="49">
        <v>8195.8</v>
      </c>
      <c r="F220" s="51"/>
      <c r="G220" s="76"/>
      <c r="H220" s="62"/>
      <c r="I220" s="76"/>
      <c r="J220" s="60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  <c r="AM220" s="98"/>
    </row>
    <row r="221" spans="1:39" ht="15.75">
      <c r="A221" s="136"/>
      <c r="B221" s="6"/>
      <c r="C221" s="43" t="s">
        <v>168</v>
      </c>
      <c r="D221" s="27">
        <v>9</v>
      </c>
      <c r="E221" s="49">
        <v>217692.72</v>
      </c>
      <c r="F221" s="51"/>
      <c r="G221" s="76"/>
      <c r="H221" s="62"/>
      <c r="I221" s="76"/>
      <c r="J221" s="60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  <c r="AM221" s="98"/>
    </row>
    <row r="222" spans="1:39" ht="27" customHeight="1">
      <c r="A222" s="136"/>
      <c r="B222" s="6"/>
      <c r="C222" s="43" t="s">
        <v>178</v>
      </c>
      <c r="D222" s="27">
        <v>1</v>
      </c>
      <c r="E222" s="49">
        <v>19874.57</v>
      </c>
      <c r="F222" s="51"/>
      <c r="G222" s="76"/>
      <c r="H222" s="62"/>
      <c r="I222" s="76"/>
      <c r="J222" s="60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  <c r="AM222" s="98"/>
    </row>
    <row r="223" spans="1:39" ht="63.75" customHeight="1">
      <c r="A223" s="136" t="s">
        <v>34</v>
      </c>
      <c r="B223" s="6" t="s">
        <v>31</v>
      </c>
      <c r="C223" s="6"/>
      <c r="D223" s="45">
        <f>SUM(D224)</f>
        <v>16</v>
      </c>
      <c r="E223" s="46">
        <f>SUM(E224)</f>
        <v>332721.85</v>
      </c>
      <c r="F223" s="72">
        <v>1</v>
      </c>
      <c r="G223" s="73">
        <v>70754.63</v>
      </c>
      <c r="H223" s="62"/>
      <c r="I223" s="76"/>
      <c r="J223" s="60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8"/>
      <c r="AM223" s="98"/>
    </row>
    <row r="224" spans="1:39" ht="15.75">
      <c r="A224" s="136"/>
      <c r="B224" s="6"/>
      <c r="C224" s="43" t="s">
        <v>175</v>
      </c>
      <c r="D224" s="3">
        <v>16</v>
      </c>
      <c r="E224" s="38">
        <v>332721.85</v>
      </c>
      <c r="F224" s="51">
        <v>1</v>
      </c>
      <c r="G224" s="74">
        <v>70754.63</v>
      </c>
      <c r="H224" s="62"/>
      <c r="I224" s="76"/>
      <c r="J224" s="60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98"/>
      <c r="AM224" s="98"/>
    </row>
    <row r="225" spans="1:39" ht="48.75" customHeight="1">
      <c r="A225" s="136" t="s">
        <v>34</v>
      </c>
      <c r="B225" s="6" t="s">
        <v>20</v>
      </c>
      <c r="C225" s="6"/>
      <c r="D225" s="45">
        <f>SUM(D226:D242)</f>
        <v>81</v>
      </c>
      <c r="E225" s="46">
        <f>SUM(E226:E242)</f>
        <v>3050283.18</v>
      </c>
      <c r="F225" s="72">
        <f>SUM(F226:F242)</f>
        <v>3</v>
      </c>
      <c r="G225" s="86">
        <f>SUM(G226:G242)</f>
        <v>288321.05</v>
      </c>
      <c r="H225" s="62"/>
      <c r="I225" s="76"/>
      <c r="J225" s="60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  <c r="AM225" s="98"/>
    </row>
    <row r="226" spans="1:39" ht="21" customHeight="1">
      <c r="A226" s="136"/>
      <c r="B226" s="6"/>
      <c r="C226" s="43" t="s">
        <v>162</v>
      </c>
      <c r="D226" s="3">
        <v>2</v>
      </c>
      <c r="E226" s="38">
        <v>60787.18</v>
      </c>
      <c r="F226" s="51"/>
      <c r="G226" s="76"/>
      <c r="H226" s="62"/>
      <c r="I226" s="76"/>
      <c r="J226" s="60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  <c r="AM226" s="98"/>
    </row>
    <row r="227" spans="1:39" ht="33" customHeight="1">
      <c r="A227" s="136"/>
      <c r="B227" s="6"/>
      <c r="C227" s="43" t="s">
        <v>198</v>
      </c>
      <c r="D227" s="27">
        <v>5</v>
      </c>
      <c r="E227" s="49">
        <v>391390.67</v>
      </c>
      <c r="F227" s="51"/>
      <c r="G227" s="76"/>
      <c r="H227" s="62"/>
      <c r="I227" s="76"/>
      <c r="J227" s="60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  <c r="AM227" s="98"/>
    </row>
    <row r="228" spans="1:39" ht="30.75" customHeight="1">
      <c r="A228" s="136"/>
      <c r="B228" s="6"/>
      <c r="C228" s="43" t="s">
        <v>156</v>
      </c>
      <c r="D228" s="27">
        <v>4</v>
      </c>
      <c r="E228" s="49">
        <v>98638.97</v>
      </c>
      <c r="F228" s="51"/>
      <c r="G228" s="76"/>
      <c r="H228" s="62"/>
      <c r="I228" s="76"/>
      <c r="J228" s="60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/>
      <c r="AM228" s="98"/>
    </row>
    <row r="229" spans="1:39" ht="27" customHeight="1">
      <c r="A229" s="136"/>
      <c r="B229" s="6"/>
      <c r="C229" s="43" t="s">
        <v>190</v>
      </c>
      <c r="D229" s="27">
        <v>3</v>
      </c>
      <c r="E229" s="49">
        <v>82689.72</v>
      </c>
      <c r="F229" s="51"/>
      <c r="G229" s="76"/>
      <c r="H229" s="62"/>
      <c r="I229" s="76"/>
      <c r="J229" s="60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/>
      <c r="AM229" s="98"/>
    </row>
    <row r="230" spans="1:39" ht="15.75">
      <c r="A230" s="136"/>
      <c r="B230" s="6"/>
      <c r="C230" s="43" t="s">
        <v>168</v>
      </c>
      <c r="D230" s="27">
        <v>4</v>
      </c>
      <c r="E230" s="49">
        <v>97097.35</v>
      </c>
      <c r="F230" s="51"/>
      <c r="G230" s="76"/>
      <c r="H230" s="62"/>
      <c r="I230" s="76"/>
      <c r="J230" s="60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  <c r="AM230" s="98"/>
    </row>
    <row r="231" spans="1:39" ht="24" customHeight="1">
      <c r="A231" s="136"/>
      <c r="B231" s="6"/>
      <c r="C231" s="43" t="s">
        <v>169</v>
      </c>
      <c r="D231" s="27">
        <v>5</v>
      </c>
      <c r="E231" s="49">
        <v>334173.16</v>
      </c>
      <c r="F231" s="51">
        <v>1</v>
      </c>
      <c r="G231" s="76">
        <v>119774.02</v>
      </c>
      <c r="H231" s="62"/>
      <c r="I231" s="76"/>
      <c r="J231" s="60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</row>
    <row r="232" spans="1:39" ht="15.75">
      <c r="A232" s="136"/>
      <c r="B232" s="6"/>
      <c r="C232" s="43" t="s">
        <v>164</v>
      </c>
      <c r="D232" s="27">
        <v>13</v>
      </c>
      <c r="E232" s="49">
        <v>389134.6</v>
      </c>
      <c r="F232" s="51"/>
      <c r="G232" s="76"/>
      <c r="H232" s="62"/>
      <c r="I232" s="76"/>
      <c r="J232" s="60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  <c r="AM232" s="98"/>
    </row>
    <row r="233" spans="1:39" ht="15.75">
      <c r="A233" s="136"/>
      <c r="B233" s="6"/>
      <c r="C233" s="43" t="s">
        <v>180</v>
      </c>
      <c r="D233" s="27">
        <v>1</v>
      </c>
      <c r="E233" s="49">
        <v>72783.23</v>
      </c>
      <c r="F233" s="51"/>
      <c r="G233" s="76"/>
      <c r="H233" s="62"/>
      <c r="I233" s="76"/>
      <c r="J233" s="60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  <c r="AM233" s="98"/>
    </row>
    <row r="234" spans="1:39" ht="19.5" customHeight="1">
      <c r="A234" s="136"/>
      <c r="B234" s="6"/>
      <c r="C234" s="43" t="s">
        <v>182</v>
      </c>
      <c r="D234" s="27">
        <v>1</v>
      </c>
      <c r="E234" s="49">
        <v>22935.89</v>
      </c>
      <c r="F234" s="51"/>
      <c r="G234" s="76"/>
      <c r="H234" s="62"/>
      <c r="I234" s="76"/>
      <c r="J234" s="60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  <c r="AM234" s="98"/>
    </row>
    <row r="235" spans="1:39" ht="15.75">
      <c r="A235" s="136"/>
      <c r="B235" s="6"/>
      <c r="C235" s="43" t="s">
        <v>167</v>
      </c>
      <c r="D235" s="27">
        <v>4</v>
      </c>
      <c r="E235" s="49">
        <v>127321.33</v>
      </c>
      <c r="F235" s="51">
        <v>1</v>
      </c>
      <c r="G235" s="74">
        <v>74286.72</v>
      </c>
      <c r="H235" s="62"/>
      <c r="I235" s="76"/>
      <c r="J235" s="60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</row>
    <row r="236" spans="1:39" ht="15.75">
      <c r="A236" s="136"/>
      <c r="B236" s="6"/>
      <c r="C236" s="43" t="s">
        <v>176</v>
      </c>
      <c r="D236" s="27">
        <v>1</v>
      </c>
      <c r="E236" s="49">
        <v>23115.42</v>
      </c>
      <c r="F236" s="51"/>
      <c r="G236" s="76"/>
      <c r="H236" s="62"/>
      <c r="I236" s="76"/>
      <c r="J236" s="60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  <c r="AM236" s="98"/>
    </row>
    <row r="237" spans="1:39" ht="15.75">
      <c r="A237" s="136"/>
      <c r="B237" s="6"/>
      <c r="C237" s="43" t="s">
        <v>177</v>
      </c>
      <c r="D237" s="27">
        <v>5</v>
      </c>
      <c r="E237" s="49">
        <v>302301.95</v>
      </c>
      <c r="F237" s="51"/>
      <c r="G237" s="76"/>
      <c r="H237" s="62"/>
      <c r="I237" s="76"/>
      <c r="J237" s="60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  <c r="AM237" s="98"/>
    </row>
    <row r="238" spans="1:39" ht="15.75">
      <c r="A238" s="136"/>
      <c r="B238" s="6"/>
      <c r="C238" s="43" t="s">
        <v>166</v>
      </c>
      <c r="D238" s="27">
        <v>16</v>
      </c>
      <c r="E238" s="49">
        <v>397600.41</v>
      </c>
      <c r="F238" s="51"/>
      <c r="G238" s="76"/>
      <c r="H238" s="62"/>
      <c r="I238" s="76"/>
      <c r="J238" s="60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</row>
    <row r="239" spans="1:39" ht="24" customHeight="1">
      <c r="A239" s="136"/>
      <c r="B239" s="6"/>
      <c r="C239" s="43" t="s">
        <v>192</v>
      </c>
      <c r="D239" s="27">
        <v>1</v>
      </c>
      <c r="E239" s="49">
        <v>59880.48</v>
      </c>
      <c r="F239" s="51"/>
      <c r="G239" s="76"/>
      <c r="H239" s="62"/>
      <c r="I239" s="76"/>
      <c r="J239" s="60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  <c r="AM239" s="98"/>
    </row>
    <row r="240" spans="1:39" ht="15.75">
      <c r="A240" s="136"/>
      <c r="B240" s="6"/>
      <c r="C240" s="43" t="s">
        <v>160</v>
      </c>
      <c r="D240" s="27">
        <v>6</v>
      </c>
      <c r="E240" s="49">
        <v>270402.71</v>
      </c>
      <c r="F240" s="51">
        <v>1</v>
      </c>
      <c r="G240" s="74">
        <v>94260.31</v>
      </c>
      <c r="H240" s="62"/>
      <c r="I240" s="76"/>
      <c r="J240" s="60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</row>
    <row r="241" spans="1:39" ht="15.75">
      <c r="A241" s="136"/>
      <c r="B241" s="6"/>
      <c r="C241" s="43" t="s">
        <v>155</v>
      </c>
      <c r="D241" s="27">
        <v>7</v>
      </c>
      <c r="E241" s="49">
        <v>265572.47</v>
      </c>
      <c r="F241" s="51"/>
      <c r="G241" s="76"/>
      <c r="H241" s="62"/>
      <c r="I241" s="76"/>
      <c r="J241" s="60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</row>
    <row r="242" spans="1:39" ht="18.75" customHeight="1">
      <c r="A242" s="136"/>
      <c r="B242" s="6"/>
      <c r="C242" s="43" t="s">
        <v>181</v>
      </c>
      <c r="D242" s="27">
        <v>3</v>
      </c>
      <c r="E242" s="49">
        <v>54457.64</v>
      </c>
      <c r="F242" s="51"/>
      <c r="G242" s="76"/>
      <c r="H242" s="62"/>
      <c r="I242" s="76"/>
      <c r="J242" s="60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  <c r="AM242" s="98"/>
    </row>
    <row r="243" spans="1:39" s="1" customFormat="1" ht="38.25" customHeight="1">
      <c r="A243" s="136" t="s">
        <v>34</v>
      </c>
      <c r="B243" s="91" t="s">
        <v>214</v>
      </c>
      <c r="C243" s="43"/>
      <c r="D243" s="47">
        <v>5</v>
      </c>
      <c r="E243" s="48">
        <v>637855.73</v>
      </c>
      <c r="F243" s="72">
        <v>5</v>
      </c>
      <c r="G243" s="86">
        <v>637855.73</v>
      </c>
      <c r="H243" s="62"/>
      <c r="I243" s="76"/>
      <c r="J243" s="60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</row>
    <row r="244" spans="1:39" s="1" customFormat="1" ht="15.75">
      <c r="A244" s="136"/>
      <c r="B244" s="93"/>
      <c r="C244" s="94" t="s">
        <v>177</v>
      </c>
      <c r="D244" s="27">
        <v>5</v>
      </c>
      <c r="E244" s="74">
        <v>637855.73</v>
      </c>
      <c r="F244" s="51">
        <v>5</v>
      </c>
      <c r="G244" s="76" t="s">
        <v>144</v>
      </c>
      <c r="H244" s="62"/>
      <c r="I244" s="76"/>
      <c r="J244" s="60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</row>
    <row r="245" spans="1:39" s="1" customFormat="1" ht="63" customHeight="1">
      <c r="A245" s="136" t="s">
        <v>34</v>
      </c>
      <c r="B245" s="91" t="s">
        <v>215</v>
      </c>
      <c r="C245" s="43"/>
      <c r="D245" s="47">
        <v>5</v>
      </c>
      <c r="E245" s="48">
        <f>SUM(E246:E247)</f>
        <v>743335.37</v>
      </c>
      <c r="F245" s="72">
        <v>5</v>
      </c>
      <c r="G245" s="86">
        <f>SUM(G246:G247)</f>
        <v>743335.37</v>
      </c>
      <c r="H245" s="62"/>
      <c r="I245" s="76"/>
      <c r="J245" s="60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</row>
    <row r="246" spans="1:39" s="1" customFormat="1" ht="15.75">
      <c r="A246" s="136"/>
      <c r="B246" s="93"/>
      <c r="C246" s="94" t="s">
        <v>193</v>
      </c>
      <c r="D246" s="27">
        <v>2</v>
      </c>
      <c r="E246" s="74">
        <v>286432.66</v>
      </c>
      <c r="F246" s="51">
        <v>2</v>
      </c>
      <c r="G246" s="74">
        <v>286432.66</v>
      </c>
      <c r="H246" s="62"/>
      <c r="I246" s="76"/>
      <c r="J246" s="60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</row>
    <row r="247" spans="1:39" s="1" customFormat="1" ht="15.75">
      <c r="A247" s="136"/>
      <c r="B247" s="93"/>
      <c r="C247" s="94" t="s">
        <v>174</v>
      </c>
      <c r="D247" s="27">
        <v>3</v>
      </c>
      <c r="E247" s="74">
        <v>456902.71</v>
      </c>
      <c r="F247" s="51">
        <v>3</v>
      </c>
      <c r="G247" s="74">
        <v>456902.71</v>
      </c>
      <c r="H247" s="62"/>
      <c r="I247" s="76"/>
      <c r="J247" s="60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</row>
    <row r="248" spans="1:39" s="1" customFormat="1" ht="58.5" customHeight="1">
      <c r="A248" s="136" t="s">
        <v>34</v>
      </c>
      <c r="B248" s="91" t="s">
        <v>216</v>
      </c>
      <c r="C248" s="43"/>
      <c r="D248" s="47">
        <v>13</v>
      </c>
      <c r="E248" s="48">
        <f>SUM(E249)</f>
        <v>1479012.21</v>
      </c>
      <c r="F248" s="72">
        <v>13</v>
      </c>
      <c r="G248" s="86">
        <f>SUM(G249)</f>
        <v>1479012.21</v>
      </c>
      <c r="H248" s="62"/>
      <c r="I248" s="76"/>
      <c r="J248" s="60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</row>
    <row r="249" spans="1:39" s="1" customFormat="1" ht="15.75">
      <c r="A249" s="136"/>
      <c r="B249" s="6"/>
      <c r="C249" s="94" t="s">
        <v>159</v>
      </c>
      <c r="D249" s="27">
        <v>13</v>
      </c>
      <c r="E249" s="74">
        <v>1479012.21</v>
      </c>
      <c r="F249" s="51">
        <v>13</v>
      </c>
      <c r="G249" s="74">
        <v>1479012.21</v>
      </c>
      <c r="H249" s="62"/>
      <c r="I249" s="76"/>
      <c r="J249" s="60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</row>
    <row r="250" spans="1:39" ht="31.5" customHeight="1">
      <c r="A250" s="136" t="s">
        <v>34</v>
      </c>
      <c r="B250" s="6" t="s">
        <v>2</v>
      </c>
      <c r="C250" s="54"/>
      <c r="D250" s="40">
        <f>SUM(D251:D253)</f>
        <v>5</v>
      </c>
      <c r="E250" s="41">
        <f>SUM(E251:E253)</f>
        <v>188937.13</v>
      </c>
      <c r="F250" s="51"/>
      <c r="G250" s="76"/>
      <c r="H250" s="62"/>
      <c r="I250" s="76"/>
      <c r="J250" s="60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  <c r="AM250" s="98"/>
    </row>
    <row r="251" spans="1:39" ht="15.75">
      <c r="A251" s="136"/>
      <c r="B251" s="6"/>
      <c r="C251" s="43" t="s">
        <v>159</v>
      </c>
      <c r="D251" s="30">
        <v>2</v>
      </c>
      <c r="E251" s="44">
        <v>113092.74</v>
      </c>
      <c r="F251" s="51"/>
      <c r="G251" s="76"/>
      <c r="H251" s="62"/>
      <c r="I251" s="76"/>
      <c r="J251" s="60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  <c r="AM251" s="98"/>
    </row>
    <row r="252" spans="1:39" ht="15.75">
      <c r="A252" s="136"/>
      <c r="B252" s="6"/>
      <c r="C252" s="43" t="s">
        <v>155</v>
      </c>
      <c r="D252" s="30">
        <v>1</v>
      </c>
      <c r="E252" s="44">
        <v>29307.91</v>
      </c>
      <c r="F252" s="51"/>
      <c r="G252" s="76"/>
      <c r="H252" s="62"/>
      <c r="I252" s="76"/>
      <c r="J252" s="60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  <c r="AM252" s="98"/>
    </row>
    <row r="253" spans="1:39" ht="15.75">
      <c r="A253" s="136"/>
      <c r="B253" s="6"/>
      <c r="C253" s="43" t="s">
        <v>199</v>
      </c>
      <c r="D253" s="3">
        <v>2</v>
      </c>
      <c r="E253" s="38">
        <v>46536.48</v>
      </c>
      <c r="F253" s="51"/>
      <c r="G253" s="76"/>
      <c r="H253" s="62"/>
      <c r="I253" s="76"/>
      <c r="J253" s="60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  <c r="AM253" s="98"/>
    </row>
    <row r="254" spans="1:39" ht="44.25" customHeight="1">
      <c r="A254" s="136" t="s">
        <v>34</v>
      </c>
      <c r="B254" s="6" t="s">
        <v>200</v>
      </c>
      <c r="C254" s="43"/>
      <c r="D254" s="45">
        <f>SUM(D255:D257)</f>
        <v>36</v>
      </c>
      <c r="E254" s="46">
        <f>SUM(E255:E257)</f>
        <v>2251018.5300000003</v>
      </c>
      <c r="F254" s="72">
        <f>SUM(F255:F257)</f>
        <v>13</v>
      </c>
      <c r="G254" s="86">
        <f>SUM(G255:G257)</f>
        <v>1220561.92</v>
      </c>
      <c r="H254" s="61"/>
      <c r="I254" s="77"/>
      <c r="J254" s="59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</row>
    <row r="255" spans="1:39" ht="34.5" customHeight="1">
      <c r="A255" s="136"/>
      <c r="B255" s="6"/>
      <c r="C255" s="43" t="s">
        <v>198</v>
      </c>
      <c r="D255" s="3">
        <v>1</v>
      </c>
      <c r="E255" s="38">
        <v>8195.8</v>
      </c>
      <c r="F255" s="51"/>
      <c r="G255" s="76"/>
      <c r="H255" s="62"/>
      <c r="I255" s="76"/>
      <c r="J255" s="60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</row>
    <row r="256" spans="1:39" ht="15.75">
      <c r="A256" s="136"/>
      <c r="B256" s="6"/>
      <c r="C256" s="43" t="s">
        <v>159</v>
      </c>
      <c r="D256" s="3">
        <v>17</v>
      </c>
      <c r="E256" s="38">
        <v>1413926.57</v>
      </c>
      <c r="F256" s="51">
        <v>5</v>
      </c>
      <c r="G256" s="76">
        <v>573167</v>
      </c>
      <c r="H256" s="62"/>
      <c r="I256" s="76"/>
      <c r="J256" s="60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</row>
    <row r="257" spans="1:39" ht="15.75">
      <c r="A257" s="136"/>
      <c r="B257" s="6"/>
      <c r="C257" s="43" t="s">
        <v>160</v>
      </c>
      <c r="D257" s="3">
        <v>18</v>
      </c>
      <c r="E257" s="38">
        <v>828896.16</v>
      </c>
      <c r="F257" s="51">
        <v>8</v>
      </c>
      <c r="G257" s="74">
        <v>647394.92</v>
      </c>
      <c r="H257" s="62"/>
      <c r="I257" s="76"/>
      <c r="J257" s="60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</row>
    <row r="258" spans="1:39" ht="50.25" customHeight="1">
      <c r="A258" s="136" t="s">
        <v>34</v>
      </c>
      <c r="B258" s="91" t="s">
        <v>201</v>
      </c>
      <c r="C258" s="43"/>
      <c r="D258" s="45">
        <f>SUM(D259:D260)</f>
        <v>8</v>
      </c>
      <c r="E258" s="46">
        <f>SUM(E259:E260)</f>
        <v>783743.47</v>
      </c>
      <c r="F258" s="72">
        <f>SUM(F259:F260)</f>
        <v>8</v>
      </c>
      <c r="G258" s="46">
        <f>SUM(G259:G260)</f>
        <v>783743.47</v>
      </c>
      <c r="H258" s="62"/>
      <c r="I258" s="76"/>
      <c r="J258" s="60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</row>
    <row r="259" spans="1:39" ht="15.75">
      <c r="A259" s="136"/>
      <c r="B259" s="6"/>
      <c r="C259" s="94" t="s">
        <v>190</v>
      </c>
      <c r="D259" s="3">
        <v>7</v>
      </c>
      <c r="E259" s="74">
        <v>689483.16</v>
      </c>
      <c r="F259" s="51">
        <v>7</v>
      </c>
      <c r="G259" s="76">
        <v>689483.16</v>
      </c>
      <c r="H259" s="62"/>
      <c r="I259" s="76"/>
      <c r="J259" s="60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</row>
    <row r="260" spans="1:39" ht="16.5" customHeight="1">
      <c r="A260" s="136"/>
      <c r="B260" s="6"/>
      <c r="C260" s="94" t="s">
        <v>179</v>
      </c>
      <c r="D260" s="3">
        <v>1</v>
      </c>
      <c r="E260" s="74">
        <v>94260.31</v>
      </c>
      <c r="F260" s="51">
        <v>1</v>
      </c>
      <c r="G260" s="74">
        <v>94260.31</v>
      </c>
      <c r="H260" s="62"/>
      <c r="I260" s="76"/>
      <c r="J260" s="60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</row>
    <row r="261" spans="1:39" s="1" customFormat="1" ht="55.5" customHeight="1">
      <c r="A261" s="136" t="s">
        <v>34</v>
      </c>
      <c r="B261" s="91" t="s">
        <v>202</v>
      </c>
      <c r="C261" s="43"/>
      <c r="D261" s="45">
        <f>SUM(D262)</f>
        <v>1</v>
      </c>
      <c r="E261" s="46">
        <f>SUM(E262)</f>
        <v>121251.1</v>
      </c>
      <c r="F261" s="72">
        <v>1</v>
      </c>
      <c r="G261" s="86">
        <v>121251.1</v>
      </c>
      <c r="H261" s="62"/>
      <c r="I261" s="76"/>
      <c r="J261" s="60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</row>
    <row r="262" spans="1:39" s="1" customFormat="1" ht="15.75">
      <c r="A262" s="136"/>
      <c r="B262" s="6"/>
      <c r="C262" s="94" t="s">
        <v>168</v>
      </c>
      <c r="D262" s="3">
        <v>1</v>
      </c>
      <c r="E262" s="74">
        <v>121251.1</v>
      </c>
      <c r="F262" s="51">
        <v>1</v>
      </c>
      <c r="G262" s="74">
        <v>121251.1</v>
      </c>
      <c r="H262" s="62"/>
      <c r="I262" s="76"/>
      <c r="J262" s="60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</row>
    <row r="263" spans="1:39" ht="56.25" customHeight="1">
      <c r="A263" s="136" t="s">
        <v>34</v>
      </c>
      <c r="B263" s="6" t="s">
        <v>16</v>
      </c>
      <c r="C263" s="6"/>
      <c r="D263" s="45">
        <f>SUM(D264:D265)</f>
        <v>40</v>
      </c>
      <c r="E263" s="46">
        <f>SUM(E264:E265)</f>
        <v>1018922.45</v>
      </c>
      <c r="F263" s="72">
        <v>8</v>
      </c>
      <c r="G263" s="86">
        <f>SUM(G264:G265)</f>
        <v>526270.77</v>
      </c>
      <c r="H263" s="84">
        <v>1</v>
      </c>
      <c r="I263" s="86">
        <v>5071.68</v>
      </c>
      <c r="J263" s="59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  <c r="AM263" s="98"/>
    </row>
    <row r="264" spans="1:39" s="96" customFormat="1" ht="15.75" customHeight="1">
      <c r="A264" s="136"/>
      <c r="B264" s="6"/>
      <c r="C264" s="43" t="s">
        <v>175</v>
      </c>
      <c r="D264" s="3">
        <v>40</v>
      </c>
      <c r="E264" s="95">
        <v>1018922.45</v>
      </c>
      <c r="F264" s="51">
        <v>8</v>
      </c>
      <c r="G264" s="74">
        <v>526270.77</v>
      </c>
      <c r="H264" s="61"/>
      <c r="I264" s="77"/>
      <c r="J264" s="59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</row>
    <row r="265" spans="1:39" ht="15.75">
      <c r="A265" s="136"/>
      <c r="B265" s="6"/>
      <c r="C265" s="43" t="s">
        <v>155</v>
      </c>
      <c r="D265" s="3"/>
      <c r="E265" s="38"/>
      <c r="F265" s="51"/>
      <c r="G265" s="76"/>
      <c r="H265" s="62">
        <v>1</v>
      </c>
      <c r="I265" s="76">
        <v>5071.68</v>
      </c>
      <c r="J265" s="60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8"/>
      <c r="AL265" s="98"/>
      <c r="AM265" s="98"/>
    </row>
    <row r="266" spans="1:39" ht="45.75" customHeight="1">
      <c r="A266" s="136" t="s">
        <v>34</v>
      </c>
      <c r="B266" s="6" t="s">
        <v>29</v>
      </c>
      <c r="C266" s="6"/>
      <c r="D266" s="40">
        <f aca="true" t="shared" si="1" ref="D266:I266">SUM(D267:D283)</f>
        <v>146</v>
      </c>
      <c r="E266" s="41">
        <f t="shared" si="1"/>
        <v>5726734.58</v>
      </c>
      <c r="F266" s="72">
        <f t="shared" si="1"/>
        <v>34</v>
      </c>
      <c r="G266" s="86">
        <f t="shared" si="1"/>
        <v>2236417.46</v>
      </c>
      <c r="H266" s="84">
        <f t="shared" si="1"/>
        <v>2</v>
      </c>
      <c r="I266" s="86">
        <f t="shared" si="1"/>
        <v>11995.05</v>
      </c>
      <c r="J266" s="59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  <c r="AL266" s="98"/>
      <c r="AM266" s="98"/>
    </row>
    <row r="267" spans="1:39" ht="15.75">
      <c r="A267" s="136"/>
      <c r="B267" s="6"/>
      <c r="C267" s="43" t="s">
        <v>156</v>
      </c>
      <c r="D267" s="27">
        <v>4</v>
      </c>
      <c r="E267" s="49">
        <v>123047.12</v>
      </c>
      <c r="F267" s="51"/>
      <c r="G267" s="76"/>
      <c r="H267" s="62"/>
      <c r="I267" s="76"/>
      <c r="J267" s="60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  <c r="AM267" s="98"/>
    </row>
    <row r="268" spans="1:39" ht="15.75">
      <c r="A268" s="136"/>
      <c r="B268" s="6"/>
      <c r="C268" s="43" t="s">
        <v>158</v>
      </c>
      <c r="D268" s="27">
        <v>1</v>
      </c>
      <c r="E268" s="49">
        <v>35078.32</v>
      </c>
      <c r="F268" s="51"/>
      <c r="G268" s="76"/>
      <c r="H268" s="62"/>
      <c r="I268" s="76"/>
      <c r="J268" s="60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  <c r="AM268" s="98"/>
    </row>
    <row r="269" spans="1:39" ht="18" customHeight="1">
      <c r="A269" s="136"/>
      <c r="B269" s="6"/>
      <c r="C269" s="43" t="s">
        <v>207</v>
      </c>
      <c r="D269" s="3">
        <v>4</v>
      </c>
      <c r="E269" s="38">
        <v>117863.46</v>
      </c>
      <c r="F269" s="51"/>
      <c r="G269" s="76"/>
      <c r="H269" s="62"/>
      <c r="I269" s="76"/>
      <c r="J269" s="60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/>
      <c r="AM269" s="98"/>
    </row>
    <row r="270" spans="1:39" s="71" customFormat="1" ht="20.25" customHeight="1">
      <c r="A270" s="136"/>
      <c r="B270" s="6"/>
      <c r="C270" s="43" t="s">
        <v>179</v>
      </c>
      <c r="D270" s="27">
        <v>13</v>
      </c>
      <c r="E270" s="38">
        <v>576201.12</v>
      </c>
      <c r="F270" s="70">
        <v>2</v>
      </c>
      <c r="G270" s="74">
        <v>282780.93</v>
      </c>
      <c r="H270" s="62"/>
      <c r="I270" s="76"/>
      <c r="J270" s="60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</row>
    <row r="271" spans="1:39" ht="15.75">
      <c r="A271" s="136"/>
      <c r="B271" s="6"/>
      <c r="C271" s="43" t="s">
        <v>193</v>
      </c>
      <c r="D271" s="3">
        <v>13</v>
      </c>
      <c r="E271" s="38">
        <v>1077635.14</v>
      </c>
      <c r="F271" s="51">
        <v>6</v>
      </c>
      <c r="G271" s="76">
        <v>854899.72</v>
      </c>
      <c r="H271" s="62"/>
      <c r="I271" s="76"/>
      <c r="J271" s="60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  <c r="AM271" s="98"/>
    </row>
    <row r="272" spans="1:39" ht="15.75">
      <c r="A272" s="136"/>
      <c r="B272" s="6"/>
      <c r="C272" s="43" t="s">
        <v>206</v>
      </c>
      <c r="D272" s="3">
        <v>16</v>
      </c>
      <c r="E272" s="38">
        <v>548627.56</v>
      </c>
      <c r="F272" s="51"/>
      <c r="G272" s="76"/>
      <c r="H272" s="62"/>
      <c r="I272" s="76"/>
      <c r="J272" s="60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  <c r="AM272" s="98"/>
    </row>
    <row r="273" spans="1:39" ht="15.75">
      <c r="A273" s="136"/>
      <c r="B273" s="6"/>
      <c r="C273" s="43" t="s">
        <v>164</v>
      </c>
      <c r="D273" s="27">
        <v>5</v>
      </c>
      <c r="E273" s="38">
        <v>214548.54</v>
      </c>
      <c r="F273" s="51"/>
      <c r="G273" s="76"/>
      <c r="H273" s="62"/>
      <c r="I273" s="76"/>
      <c r="J273" s="60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  <c r="AM273" s="98"/>
    </row>
    <row r="274" spans="1:39" ht="15.75">
      <c r="A274" s="136"/>
      <c r="B274" s="6"/>
      <c r="C274" s="43" t="s">
        <v>174</v>
      </c>
      <c r="D274" s="27">
        <v>2</v>
      </c>
      <c r="E274" s="38">
        <v>91895.86</v>
      </c>
      <c r="F274" s="51"/>
      <c r="G274" s="76"/>
      <c r="H274" s="62"/>
      <c r="I274" s="76"/>
      <c r="J274" s="60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  <c r="AM274" s="98"/>
    </row>
    <row r="275" spans="1:39" ht="15.75">
      <c r="A275" s="136"/>
      <c r="B275" s="6"/>
      <c r="C275" s="43" t="s">
        <v>180</v>
      </c>
      <c r="D275" s="27">
        <v>11</v>
      </c>
      <c r="E275" s="38">
        <v>535909</v>
      </c>
      <c r="F275" s="51"/>
      <c r="G275" s="76"/>
      <c r="H275" s="62"/>
      <c r="I275" s="76"/>
      <c r="J275" s="60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98"/>
      <c r="AJ275" s="98"/>
      <c r="AK275" s="98"/>
      <c r="AL275" s="98"/>
      <c r="AM275" s="98"/>
    </row>
    <row r="276" spans="1:39" ht="18" customHeight="1">
      <c r="A276" s="136"/>
      <c r="B276" s="6"/>
      <c r="C276" s="43" t="s">
        <v>182</v>
      </c>
      <c r="D276" s="27">
        <v>3</v>
      </c>
      <c r="E276" s="38">
        <v>128206.36</v>
      </c>
      <c r="F276" s="51">
        <v>1</v>
      </c>
      <c r="G276" s="76">
        <v>60900</v>
      </c>
      <c r="H276" s="62"/>
      <c r="I276" s="76"/>
      <c r="J276" s="60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  <c r="AM276" s="98"/>
    </row>
    <row r="277" spans="1:39" ht="15.75">
      <c r="A277" s="136"/>
      <c r="B277" s="6"/>
      <c r="C277" s="43" t="s">
        <v>175</v>
      </c>
      <c r="D277" s="3">
        <v>40</v>
      </c>
      <c r="E277" s="38">
        <v>1403824.2</v>
      </c>
      <c r="F277" s="51">
        <v>25</v>
      </c>
      <c r="G277" s="76">
        <v>1037836.81</v>
      </c>
      <c r="H277" s="62"/>
      <c r="I277" s="76"/>
      <c r="J277" s="60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  <c r="AM277" s="98"/>
    </row>
    <row r="278" spans="1:39" ht="15.75">
      <c r="A278" s="136"/>
      <c r="B278" s="6"/>
      <c r="C278" s="43" t="s">
        <v>167</v>
      </c>
      <c r="D278" s="27">
        <v>2</v>
      </c>
      <c r="E278" s="49">
        <v>25405.91</v>
      </c>
      <c r="F278" s="51"/>
      <c r="G278" s="76"/>
      <c r="H278" s="62">
        <v>2</v>
      </c>
      <c r="I278" s="76">
        <v>11995.05</v>
      </c>
      <c r="J278" s="60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  <c r="AM278" s="98"/>
    </row>
    <row r="279" spans="1:39" ht="20.25" customHeight="1">
      <c r="A279" s="136"/>
      <c r="B279" s="6"/>
      <c r="C279" s="43" t="s">
        <v>170</v>
      </c>
      <c r="D279" s="27">
        <v>3</v>
      </c>
      <c r="E279" s="49">
        <v>38898.87</v>
      </c>
      <c r="F279" s="51"/>
      <c r="G279" s="76"/>
      <c r="H279" s="62"/>
      <c r="I279" s="76"/>
      <c r="J279" s="60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  <c r="AL279" s="98"/>
      <c r="AM279" s="98"/>
    </row>
    <row r="280" spans="1:39" ht="30.75" customHeight="1">
      <c r="A280" s="136"/>
      <c r="B280" s="6"/>
      <c r="C280" s="43" t="s">
        <v>178</v>
      </c>
      <c r="D280" s="27">
        <v>11</v>
      </c>
      <c r="E280" s="38">
        <v>246637.43</v>
      </c>
      <c r="F280" s="51"/>
      <c r="G280" s="76"/>
      <c r="H280" s="62"/>
      <c r="I280" s="76"/>
      <c r="J280" s="60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  <c r="AK280" s="98"/>
      <c r="AL280" s="98"/>
      <c r="AM280" s="98"/>
    </row>
    <row r="281" spans="1:39" ht="21.75" customHeight="1">
      <c r="A281" s="136"/>
      <c r="B281" s="6"/>
      <c r="C281" s="43" t="s">
        <v>192</v>
      </c>
      <c r="D281" s="27">
        <v>12</v>
      </c>
      <c r="E281" s="38">
        <v>331854.11</v>
      </c>
      <c r="F281" s="51"/>
      <c r="G281" s="76"/>
      <c r="H281" s="62"/>
      <c r="I281" s="76"/>
      <c r="J281" s="60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  <c r="AM281" s="98"/>
    </row>
    <row r="282" spans="1:39" ht="18" customHeight="1">
      <c r="A282" s="136"/>
      <c r="B282" s="6"/>
      <c r="C282" s="43" t="s">
        <v>157</v>
      </c>
      <c r="D282" s="27">
        <v>5</v>
      </c>
      <c r="E282" s="38">
        <v>215540.67</v>
      </c>
      <c r="F282" s="51"/>
      <c r="G282" s="76"/>
      <c r="H282" s="62"/>
      <c r="I282" s="76"/>
      <c r="J282" s="60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  <c r="AM282" s="98"/>
    </row>
    <row r="283" spans="1:39" ht="20.25" customHeight="1">
      <c r="A283" s="136"/>
      <c r="B283" s="6"/>
      <c r="C283" s="43" t="s">
        <v>181</v>
      </c>
      <c r="D283" s="27">
        <v>1</v>
      </c>
      <c r="E283" s="49">
        <v>15560.91</v>
      </c>
      <c r="F283" s="51"/>
      <c r="G283" s="76"/>
      <c r="H283" s="62"/>
      <c r="I283" s="76"/>
      <c r="J283" s="60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  <c r="AM283" s="98"/>
    </row>
    <row r="284" spans="1:39" ht="48.75" customHeight="1">
      <c r="A284" s="136" t="s">
        <v>34</v>
      </c>
      <c r="B284" s="6" t="s">
        <v>11</v>
      </c>
      <c r="C284" s="6"/>
      <c r="D284" s="45">
        <f>SUM(D285)</f>
        <v>5</v>
      </c>
      <c r="E284" s="46">
        <f>SUM(E285)</f>
        <v>477883.93</v>
      </c>
      <c r="F284" s="72">
        <v>3</v>
      </c>
      <c r="G284" s="86">
        <v>421333.23</v>
      </c>
      <c r="H284" s="62"/>
      <c r="I284" s="76"/>
      <c r="J284" s="60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  <c r="AM284" s="98"/>
    </row>
    <row r="285" spans="1:39" s="139" customFormat="1" ht="21" customHeight="1">
      <c r="A285" s="136"/>
      <c r="B285" s="6"/>
      <c r="C285" s="43" t="s">
        <v>157</v>
      </c>
      <c r="D285" s="3">
        <v>5</v>
      </c>
      <c r="E285" s="38">
        <v>477883.93</v>
      </c>
      <c r="F285" s="70">
        <v>3</v>
      </c>
      <c r="G285" s="85">
        <v>421333.23</v>
      </c>
      <c r="H285" s="90"/>
      <c r="I285" s="85"/>
      <c r="J285" s="137"/>
      <c r="K285" s="138"/>
      <c r="L285" s="138"/>
      <c r="M285" s="138"/>
      <c r="N285" s="138"/>
      <c r="O285" s="138"/>
      <c r="P285" s="138"/>
      <c r="Q285" s="138"/>
      <c r="R285" s="138"/>
      <c r="S285" s="138"/>
      <c r="T285" s="138"/>
      <c r="U285" s="138"/>
      <c r="V285" s="138"/>
      <c r="W285" s="138"/>
      <c r="X285" s="138"/>
      <c r="Y285" s="138"/>
      <c r="Z285" s="138"/>
      <c r="AA285" s="138"/>
      <c r="AB285" s="138"/>
      <c r="AC285" s="138"/>
      <c r="AD285" s="138"/>
      <c r="AE285" s="138"/>
      <c r="AF285" s="138"/>
      <c r="AG285" s="138"/>
      <c r="AH285" s="138"/>
      <c r="AI285" s="138"/>
      <c r="AJ285" s="138"/>
      <c r="AK285" s="138"/>
      <c r="AL285" s="138"/>
      <c r="AM285" s="138"/>
    </row>
    <row r="286" spans="1:39" ht="62.25" customHeight="1">
      <c r="A286" s="136" t="s">
        <v>34</v>
      </c>
      <c r="B286" s="6" t="s">
        <v>151</v>
      </c>
      <c r="C286" s="43"/>
      <c r="D286" s="45">
        <f>SUM(D287:D288)</f>
        <v>2</v>
      </c>
      <c r="E286" s="46">
        <f>SUM(E287:E288)</f>
        <v>74489.04000000001</v>
      </c>
      <c r="F286" s="51"/>
      <c r="G286" s="76"/>
      <c r="H286" s="62"/>
      <c r="I286" s="76"/>
      <c r="J286" s="60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  <c r="AM286" s="98"/>
    </row>
    <row r="287" spans="1:39" ht="29.25" customHeight="1">
      <c r="A287" s="136"/>
      <c r="B287" s="6"/>
      <c r="C287" s="43" t="s">
        <v>178</v>
      </c>
      <c r="D287" s="3">
        <v>1</v>
      </c>
      <c r="E287" s="38">
        <v>34828.55</v>
      </c>
      <c r="F287" s="51"/>
      <c r="G287" s="76"/>
      <c r="H287" s="62"/>
      <c r="I287" s="76"/>
      <c r="J287" s="60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  <c r="AM287" s="98"/>
    </row>
    <row r="288" spans="1:39" ht="15.75">
      <c r="A288" s="136"/>
      <c r="B288" s="6"/>
      <c r="C288" s="43" t="s">
        <v>155</v>
      </c>
      <c r="D288" s="3">
        <v>1</v>
      </c>
      <c r="E288" s="38">
        <v>39660.49</v>
      </c>
      <c r="F288" s="51"/>
      <c r="G288" s="76"/>
      <c r="H288" s="62"/>
      <c r="I288" s="76"/>
      <c r="J288" s="60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  <c r="AM288" s="98"/>
    </row>
    <row r="289" spans="1:39" ht="45" customHeight="1">
      <c r="A289" s="136" t="s">
        <v>34</v>
      </c>
      <c r="B289" s="6" t="s">
        <v>130</v>
      </c>
      <c r="C289" s="43"/>
      <c r="D289" s="45">
        <v>1</v>
      </c>
      <c r="E289" s="46">
        <v>90882.84</v>
      </c>
      <c r="F289" s="72">
        <v>1</v>
      </c>
      <c r="G289" s="86">
        <v>90882.84</v>
      </c>
      <c r="H289" s="84">
        <v>1</v>
      </c>
      <c r="I289" s="86">
        <v>6185.9</v>
      </c>
      <c r="J289" s="59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  <c r="AM289" s="98"/>
    </row>
    <row r="290" spans="1:39" ht="15.75">
      <c r="A290" s="136"/>
      <c r="B290" s="6"/>
      <c r="C290" s="43" t="s">
        <v>190</v>
      </c>
      <c r="D290" s="3">
        <v>1</v>
      </c>
      <c r="E290" s="38">
        <v>90882.84</v>
      </c>
      <c r="F290" s="51">
        <v>1</v>
      </c>
      <c r="G290" s="76">
        <v>90882.84</v>
      </c>
      <c r="H290" s="62"/>
      <c r="I290" s="76"/>
      <c r="J290" s="60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  <c r="AM290" s="98"/>
    </row>
    <row r="291" spans="1:39" ht="15.75">
      <c r="A291" s="136"/>
      <c r="B291" s="6"/>
      <c r="C291" s="43" t="s">
        <v>166</v>
      </c>
      <c r="D291" s="3"/>
      <c r="E291" s="38"/>
      <c r="F291" s="51"/>
      <c r="G291" s="76"/>
      <c r="H291" s="62">
        <v>1</v>
      </c>
      <c r="I291" s="76">
        <v>6185.9</v>
      </c>
      <c r="J291" s="60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  <c r="AJ291" s="98"/>
      <c r="AK291" s="98"/>
      <c r="AL291" s="98"/>
      <c r="AM291" s="98"/>
    </row>
    <row r="292" spans="1:39" ht="60" customHeight="1">
      <c r="A292" s="136" t="s">
        <v>34</v>
      </c>
      <c r="B292" s="6" t="s">
        <v>129</v>
      </c>
      <c r="C292" s="43"/>
      <c r="D292" s="45">
        <f>SUM(D293:D295)</f>
        <v>3</v>
      </c>
      <c r="E292" s="46">
        <f>SUM(E293:E295)</f>
        <v>81107.84</v>
      </c>
      <c r="F292" s="51"/>
      <c r="G292" s="76"/>
      <c r="H292" s="62"/>
      <c r="I292" s="76"/>
      <c r="J292" s="60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  <c r="AK292" s="98"/>
      <c r="AL292" s="98"/>
      <c r="AM292" s="98"/>
    </row>
    <row r="293" spans="1:39" ht="15.75">
      <c r="A293" s="136"/>
      <c r="B293" s="6"/>
      <c r="C293" s="43" t="s">
        <v>168</v>
      </c>
      <c r="D293" s="3">
        <v>1</v>
      </c>
      <c r="E293" s="38">
        <v>19941.51</v>
      </c>
      <c r="F293" s="51"/>
      <c r="G293" s="76"/>
      <c r="H293" s="62"/>
      <c r="I293" s="76"/>
      <c r="J293" s="60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  <c r="AK293" s="98"/>
      <c r="AL293" s="98"/>
      <c r="AM293" s="98"/>
    </row>
    <row r="294" spans="1:39" ht="15.75">
      <c r="A294" s="136"/>
      <c r="B294" s="6"/>
      <c r="C294" s="43" t="s">
        <v>192</v>
      </c>
      <c r="D294" s="3">
        <v>1</v>
      </c>
      <c r="E294" s="38">
        <v>15216.63</v>
      </c>
      <c r="F294" s="51"/>
      <c r="G294" s="76"/>
      <c r="H294" s="62"/>
      <c r="I294" s="76"/>
      <c r="J294" s="60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  <c r="AJ294" s="98"/>
      <c r="AK294" s="98"/>
      <c r="AL294" s="98"/>
      <c r="AM294" s="98"/>
    </row>
    <row r="295" spans="1:39" ht="15.75">
      <c r="A295" s="136"/>
      <c r="B295" s="6"/>
      <c r="C295" s="43" t="s">
        <v>155</v>
      </c>
      <c r="D295" s="3">
        <v>1</v>
      </c>
      <c r="E295" s="38">
        <v>45949.7</v>
      </c>
      <c r="F295" s="51"/>
      <c r="G295" s="76"/>
      <c r="H295" s="62"/>
      <c r="I295" s="76"/>
      <c r="J295" s="60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  <c r="AJ295" s="98"/>
      <c r="AK295" s="98"/>
      <c r="AL295" s="98"/>
      <c r="AM295" s="98"/>
    </row>
    <row r="296" spans="1:39" ht="29.25" customHeight="1">
      <c r="A296" s="136" t="s">
        <v>34</v>
      </c>
      <c r="B296" s="6" t="s">
        <v>28</v>
      </c>
      <c r="C296" s="6"/>
      <c r="D296" s="40">
        <f>SUM(D297:D302)</f>
        <v>24</v>
      </c>
      <c r="E296" s="41">
        <f>SUM(E297:E302)</f>
        <v>1032002.2300000001</v>
      </c>
      <c r="F296" s="72">
        <f>SUM(F297:F302)</f>
        <v>3</v>
      </c>
      <c r="G296" s="86">
        <f>SUM(G297:G302)</f>
        <v>325173.04</v>
      </c>
      <c r="H296" s="61"/>
      <c r="I296" s="77"/>
      <c r="J296" s="59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  <c r="AJ296" s="98"/>
      <c r="AK296" s="98"/>
      <c r="AL296" s="98"/>
      <c r="AM296" s="98"/>
    </row>
    <row r="297" spans="1:39" ht="15.75">
      <c r="A297" s="136"/>
      <c r="B297" s="6"/>
      <c r="C297" s="43" t="s">
        <v>190</v>
      </c>
      <c r="D297" s="27">
        <v>1</v>
      </c>
      <c r="E297" s="49">
        <v>23292.48</v>
      </c>
      <c r="F297" s="51"/>
      <c r="G297" s="76"/>
      <c r="H297" s="62"/>
      <c r="I297" s="76"/>
      <c r="J297" s="60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98"/>
      <c r="AJ297" s="98"/>
      <c r="AK297" s="98"/>
      <c r="AL297" s="98"/>
      <c r="AM297" s="98"/>
    </row>
    <row r="298" spans="1:39" ht="15.75">
      <c r="A298" s="136"/>
      <c r="B298" s="6"/>
      <c r="C298" s="43" t="s">
        <v>211</v>
      </c>
      <c r="D298" s="27">
        <v>8</v>
      </c>
      <c r="E298" s="49">
        <v>193237.72</v>
      </c>
      <c r="F298" s="51"/>
      <c r="G298" s="76"/>
      <c r="H298" s="62"/>
      <c r="I298" s="76"/>
      <c r="J298" s="60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  <c r="AL298" s="98"/>
      <c r="AM298" s="98"/>
    </row>
    <row r="299" spans="1:39" ht="20.25" customHeight="1">
      <c r="A299" s="136"/>
      <c r="B299" s="6"/>
      <c r="C299" s="43" t="s">
        <v>179</v>
      </c>
      <c r="D299" s="27">
        <v>1</v>
      </c>
      <c r="E299" s="49">
        <v>34344.8</v>
      </c>
      <c r="F299" s="51"/>
      <c r="G299" s="76"/>
      <c r="H299" s="62"/>
      <c r="I299" s="76"/>
      <c r="J299" s="60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98"/>
      <c r="AJ299" s="98"/>
      <c r="AK299" s="98"/>
      <c r="AL299" s="98"/>
      <c r="AM299" s="98"/>
    </row>
    <row r="300" spans="1:39" ht="15.75">
      <c r="A300" s="136"/>
      <c r="B300" s="6"/>
      <c r="C300" s="43" t="s">
        <v>180</v>
      </c>
      <c r="D300" s="27">
        <v>4</v>
      </c>
      <c r="E300" s="49">
        <v>345792.79</v>
      </c>
      <c r="F300" s="51">
        <v>3</v>
      </c>
      <c r="G300" s="76">
        <v>325173.04</v>
      </c>
      <c r="H300" s="62"/>
      <c r="I300" s="76"/>
      <c r="J300" s="60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8"/>
      <c r="AM300" s="98"/>
    </row>
    <row r="301" spans="1:39" ht="15.75">
      <c r="A301" s="136"/>
      <c r="B301" s="6"/>
      <c r="C301" s="43" t="s">
        <v>164</v>
      </c>
      <c r="D301" s="27">
        <v>6</v>
      </c>
      <c r="E301" s="49">
        <v>245484.56</v>
      </c>
      <c r="F301" s="51"/>
      <c r="G301" s="76"/>
      <c r="H301" s="62"/>
      <c r="I301" s="76"/>
      <c r="J301" s="60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  <c r="AL301" s="98"/>
      <c r="AM301" s="98"/>
    </row>
    <row r="302" spans="1:39" ht="15.75">
      <c r="A302" s="136"/>
      <c r="B302" s="6"/>
      <c r="C302" s="43" t="s">
        <v>176</v>
      </c>
      <c r="D302" s="27">
        <v>4</v>
      </c>
      <c r="E302" s="49">
        <v>189849.88</v>
      </c>
      <c r="F302" s="51"/>
      <c r="G302" s="76"/>
      <c r="H302" s="62"/>
      <c r="I302" s="76"/>
      <c r="J302" s="60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  <c r="AL302" s="98"/>
      <c r="AM302" s="98"/>
    </row>
    <row r="303" spans="1:39" ht="46.5" customHeight="1">
      <c r="A303" s="136" t="s">
        <v>34</v>
      </c>
      <c r="B303" s="6" t="s">
        <v>210</v>
      </c>
      <c r="C303" s="6"/>
      <c r="D303" s="45">
        <f>D304</f>
        <v>1</v>
      </c>
      <c r="E303" s="46">
        <v>29402.08</v>
      </c>
      <c r="F303" s="51"/>
      <c r="G303" s="76"/>
      <c r="H303" s="62"/>
      <c r="I303" s="76"/>
      <c r="J303" s="60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  <c r="AK303" s="98"/>
      <c r="AL303" s="98"/>
      <c r="AM303" s="98"/>
    </row>
    <row r="304" spans="1:39" ht="17.25" customHeight="1">
      <c r="A304" s="136"/>
      <c r="B304" s="6"/>
      <c r="C304" s="43" t="s">
        <v>181</v>
      </c>
      <c r="D304" s="3">
        <v>1</v>
      </c>
      <c r="E304" s="38">
        <v>29402.08</v>
      </c>
      <c r="F304" s="51"/>
      <c r="G304" s="76"/>
      <c r="H304" s="62"/>
      <c r="I304" s="76"/>
      <c r="J304" s="60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  <c r="AM304" s="98"/>
    </row>
    <row r="305" spans="1:39" s="1" customFormat="1" ht="49.5" customHeight="1">
      <c r="A305" s="136" t="s">
        <v>34</v>
      </c>
      <c r="B305" s="91" t="s">
        <v>208</v>
      </c>
      <c r="C305" s="43"/>
      <c r="D305" s="45">
        <v>1</v>
      </c>
      <c r="E305" s="46">
        <v>111112.55</v>
      </c>
      <c r="F305" s="72">
        <v>1</v>
      </c>
      <c r="G305" s="86">
        <v>111112.55</v>
      </c>
      <c r="H305" s="62"/>
      <c r="I305" s="76"/>
      <c r="J305" s="60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</row>
    <row r="306" spans="1:39" s="1" customFormat="1" ht="18" customHeight="1">
      <c r="A306" s="136"/>
      <c r="B306" s="6"/>
      <c r="C306" s="135" t="s">
        <v>209</v>
      </c>
      <c r="D306" s="3">
        <v>1</v>
      </c>
      <c r="E306" s="129">
        <v>111112.55</v>
      </c>
      <c r="F306" s="51">
        <v>1</v>
      </c>
      <c r="G306" s="74">
        <v>111112.55</v>
      </c>
      <c r="H306" s="62"/>
      <c r="I306" s="76"/>
      <c r="J306" s="60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</row>
    <row r="307" spans="1:39" ht="46.5" customHeight="1">
      <c r="A307" s="136" t="s">
        <v>34</v>
      </c>
      <c r="B307" s="6" t="s">
        <v>18</v>
      </c>
      <c r="C307" s="6"/>
      <c r="D307" s="40">
        <f>SUM(D308:D311)</f>
        <v>4</v>
      </c>
      <c r="E307" s="41">
        <f>SUM(E308:E311)</f>
        <v>278728.51</v>
      </c>
      <c r="F307" s="70"/>
      <c r="G307" s="85"/>
      <c r="H307" s="84">
        <f>SUM(H308:H311)</f>
        <v>3</v>
      </c>
      <c r="I307" s="86">
        <f>SUM(I308:I311)</f>
        <v>12794.72</v>
      </c>
      <c r="J307" s="59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8"/>
      <c r="AL307" s="98"/>
      <c r="AM307" s="98"/>
    </row>
    <row r="308" spans="1:39" ht="15.75">
      <c r="A308" s="136"/>
      <c r="B308" s="6"/>
      <c r="C308" s="43" t="s">
        <v>156</v>
      </c>
      <c r="D308" s="27">
        <v>1</v>
      </c>
      <c r="E308" s="49">
        <v>30385.57</v>
      </c>
      <c r="F308" s="51"/>
      <c r="G308" s="76"/>
      <c r="H308" s="62"/>
      <c r="I308" s="76"/>
      <c r="J308" s="60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8"/>
      <c r="AL308" s="98"/>
      <c r="AM308" s="98"/>
    </row>
    <row r="309" spans="1:39" ht="15.75">
      <c r="A309" s="136"/>
      <c r="B309" s="6"/>
      <c r="C309" s="43" t="s">
        <v>207</v>
      </c>
      <c r="D309" s="3">
        <v>2</v>
      </c>
      <c r="E309" s="49">
        <v>242863.42</v>
      </c>
      <c r="F309" s="51"/>
      <c r="G309" s="76"/>
      <c r="H309" s="62"/>
      <c r="I309" s="76"/>
      <c r="J309" s="60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8"/>
      <c r="AL309" s="98"/>
      <c r="AM309" s="98"/>
    </row>
    <row r="310" spans="1:39" ht="15.75">
      <c r="A310" s="136"/>
      <c r="B310" s="6"/>
      <c r="C310" s="43" t="s">
        <v>175</v>
      </c>
      <c r="D310" s="27">
        <v>1</v>
      </c>
      <c r="E310" s="49">
        <v>5479.52</v>
      </c>
      <c r="F310" s="51"/>
      <c r="G310" s="76"/>
      <c r="H310" s="62"/>
      <c r="I310" s="76"/>
      <c r="J310" s="60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98"/>
      <c r="AJ310" s="98"/>
      <c r="AK310" s="98"/>
      <c r="AL310" s="98"/>
      <c r="AM310" s="98"/>
    </row>
    <row r="311" spans="1:39" ht="15.75">
      <c r="A311" s="136"/>
      <c r="B311" s="6"/>
      <c r="C311" s="43" t="s">
        <v>167</v>
      </c>
      <c r="D311" s="27"/>
      <c r="E311" s="49"/>
      <c r="F311" s="51"/>
      <c r="G311" s="76"/>
      <c r="H311" s="62">
        <v>3</v>
      </c>
      <c r="I311" s="76">
        <v>12794.72</v>
      </c>
      <c r="J311" s="60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  <c r="AK311" s="98"/>
      <c r="AL311" s="98"/>
      <c r="AM311" s="98"/>
    </row>
    <row r="312" spans="1:39" ht="47.25" customHeight="1">
      <c r="A312" s="136" t="s">
        <v>34</v>
      </c>
      <c r="B312" s="6" t="s">
        <v>131</v>
      </c>
      <c r="C312" s="43"/>
      <c r="D312" s="47">
        <f>SUM(D313:D315)</f>
        <v>16</v>
      </c>
      <c r="E312" s="48">
        <f>SUM(E313:E315)</f>
        <v>508840.4</v>
      </c>
      <c r="F312" s="70"/>
      <c r="G312" s="85"/>
      <c r="H312" s="84">
        <f>SUM(H313:H315)</f>
        <v>1</v>
      </c>
      <c r="I312" s="86">
        <f>SUM(I313:I315)</f>
        <v>113109</v>
      </c>
      <c r="J312" s="59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  <c r="AD312" s="98"/>
      <c r="AE312" s="98"/>
      <c r="AF312" s="98"/>
      <c r="AG312" s="98"/>
      <c r="AH312" s="98"/>
      <c r="AI312" s="98"/>
      <c r="AJ312" s="98"/>
      <c r="AK312" s="98"/>
      <c r="AL312" s="98"/>
      <c r="AM312" s="98"/>
    </row>
    <row r="313" spans="1:39" ht="15.75">
      <c r="A313" s="136"/>
      <c r="B313" s="6"/>
      <c r="C313" s="43" t="s">
        <v>170</v>
      </c>
      <c r="D313" s="27">
        <v>3</v>
      </c>
      <c r="E313" s="49">
        <v>70091.16</v>
      </c>
      <c r="F313" s="51"/>
      <c r="G313" s="76"/>
      <c r="H313" s="62"/>
      <c r="I313" s="76"/>
      <c r="J313" s="60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98"/>
      <c r="AJ313" s="98"/>
      <c r="AK313" s="98"/>
      <c r="AL313" s="98"/>
      <c r="AM313" s="98"/>
    </row>
    <row r="314" spans="1:39" ht="28.5" customHeight="1">
      <c r="A314" s="136"/>
      <c r="B314" s="6"/>
      <c r="C314" s="43" t="s">
        <v>198</v>
      </c>
      <c r="D314" s="27">
        <v>1</v>
      </c>
      <c r="E314" s="49">
        <v>26996.03</v>
      </c>
      <c r="F314" s="51"/>
      <c r="G314" s="76"/>
      <c r="H314" s="62"/>
      <c r="I314" s="76"/>
      <c r="J314" s="60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F314" s="98"/>
      <c r="AG314" s="98"/>
      <c r="AH314" s="98"/>
      <c r="AI314" s="98"/>
      <c r="AJ314" s="98"/>
      <c r="AK314" s="98"/>
      <c r="AL314" s="98"/>
      <c r="AM314" s="98"/>
    </row>
    <row r="315" spans="1:39" ht="17.25" customHeight="1">
      <c r="A315" s="136"/>
      <c r="B315" s="6"/>
      <c r="C315" s="43" t="s">
        <v>161</v>
      </c>
      <c r="D315" s="27">
        <v>12</v>
      </c>
      <c r="E315" s="49">
        <v>411753.21</v>
      </c>
      <c r="F315" s="51"/>
      <c r="G315" s="76"/>
      <c r="H315" s="62">
        <v>1</v>
      </c>
      <c r="I315" s="76">
        <v>113109</v>
      </c>
      <c r="J315" s="60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  <c r="AK315" s="98"/>
      <c r="AL315" s="98"/>
      <c r="AM315" s="98"/>
    </row>
    <row r="316" spans="1:39" ht="64.5" customHeight="1">
      <c r="A316" s="136" t="s">
        <v>34</v>
      </c>
      <c r="B316" s="6" t="s">
        <v>5</v>
      </c>
      <c r="C316" s="6"/>
      <c r="D316" s="40">
        <f aca="true" t="shared" si="2" ref="D316:I316">SUM(D317:D321)</f>
        <v>18</v>
      </c>
      <c r="E316" s="41">
        <f t="shared" si="2"/>
        <v>1586620.9700000002</v>
      </c>
      <c r="F316" s="72">
        <f t="shared" si="2"/>
        <v>8</v>
      </c>
      <c r="G316" s="86">
        <f t="shared" si="2"/>
        <v>1198623.63</v>
      </c>
      <c r="H316" s="84">
        <f t="shared" si="2"/>
        <v>2</v>
      </c>
      <c r="I316" s="86">
        <f t="shared" si="2"/>
        <v>167684.36</v>
      </c>
      <c r="J316" s="59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  <c r="AD316" s="98"/>
      <c r="AE316" s="98"/>
      <c r="AF316" s="98"/>
      <c r="AG316" s="98"/>
      <c r="AH316" s="98"/>
      <c r="AI316" s="98"/>
      <c r="AJ316" s="98"/>
      <c r="AK316" s="98"/>
      <c r="AL316" s="98"/>
      <c r="AM316" s="98"/>
    </row>
    <row r="317" spans="1:39" ht="23.25" customHeight="1">
      <c r="A317" s="136"/>
      <c r="B317" s="6"/>
      <c r="C317" s="43" t="s">
        <v>206</v>
      </c>
      <c r="D317" s="27">
        <v>6</v>
      </c>
      <c r="E317" s="49">
        <v>230018.89</v>
      </c>
      <c r="F317" s="51"/>
      <c r="G317" s="76"/>
      <c r="H317" s="62"/>
      <c r="I317" s="76"/>
      <c r="J317" s="60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8"/>
      <c r="AD317" s="98"/>
      <c r="AE317" s="98"/>
      <c r="AF317" s="98"/>
      <c r="AG317" s="98"/>
      <c r="AH317" s="98"/>
      <c r="AI317" s="98"/>
      <c r="AJ317" s="98"/>
      <c r="AK317" s="98"/>
      <c r="AL317" s="98"/>
      <c r="AM317" s="98"/>
    </row>
    <row r="318" spans="1:39" ht="15.75">
      <c r="A318" s="136"/>
      <c r="B318" s="6"/>
      <c r="C318" s="43" t="s">
        <v>155</v>
      </c>
      <c r="D318" s="27">
        <v>2</v>
      </c>
      <c r="E318" s="49">
        <v>267000</v>
      </c>
      <c r="F318" s="51">
        <v>2</v>
      </c>
      <c r="G318" s="76">
        <v>267000</v>
      </c>
      <c r="H318" s="62"/>
      <c r="I318" s="76"/>
      <c r="J318" s="60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8"/>
      <c r="AD318" s="98"/>
      <c r="AE318" s="98"/>
      <c r="AF318" s="98"/>
      <c r="AG318" s="98"/>
      <c r="AH318" s="98"/>
      <c r="AI318" s="98"/>
      <c r="AJ318" s="98"/>
      <c r="AK318" s="98"/>
      <c r="AL318" s="98"/>
      <c r="AM318" s="98"/>
    </row>
    <row r="319" spans="1:39" ht="15.75">
      <c r="A319" s="136"/>
      <c r="B319" s="6"/>
      <c r="C319" s="43" t="s">
        <v>171</v>
      </c>
      <c r="D319" s="3">
        <v>10</v>
      </c>
      <c r="E319" s="49">
        <v>1089602.08</v>
      </c>
      <c r="F319" s="51">
        <v>6</v>
      </c>
      <c r="G319" s="76">
        <v>931623.63</v>
      </c>
      <c r="H319" s="62"/>
      <c r="I319" s="76"/>
      <c r="J319" s="60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8"/>
      <c r="AD319" s="98"/>
      <c r="AE319" s="98"/>
      <c r="AF319" s="98"/>
      <c r="AG319" s="98"/>
      <c r="AH319" s="98"/>
      <c r="AI319" s="98"/>
      <c r="AJ319" s="98"/>
      <c r="AK319" s="98"/>
      <c r="AL319" s="98"/>
      <c r="AM319" s="98"/>
    </row>
    <row r="320" spans="1:39" ht="19.5" customHeight="1">
      <c r="A320" s="136"/>
      <c r="B320" s="6"/>
      <c r="C320" s="43" t="s">
        <v>161</v>
      </c>
      <c r="D320" s="3"/>
      <c r="E320" s="49"/>
      <c r="F320" s="51"/>
      <c r="G320" s="76"/>
      <c r="H320" s="62">
        <v>1</v>
      </c>
      <c r="I320" s="76">
        <v>113109</v>
      </c>
      <c r="J320" s="60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  <c r="AD320" s="98"/>
      <c r="AE320" s="98"/>
      <c r="AF320" s="98"/>
      <c r="AG320" s="98"/>
      <c r="AH320" s="98"/>
      <c r="AI320" s="98"/>
      <c r="AJ320" s="98"/>
      <c r="AK320" s="98"/>
      <c r="AL320" s="98"/>
      <c r="AM320" s="98"/>
    </row>
    <row r="321" spans="1:39" ht="15.75">
      <c r="A321" s="136"/>
      <c r="B321" s="6"/>
      <c r="C321" s="43" t="s">
        <v>180</v>
      </c>
      <c r="D321" s="3"/>
      <c r="E321" s="49"/>
      <c r="F321" s="51"/>
      <c r="G321" s="76"/>
      <c r="H321" s="62">
        <v>1</v>
      </c>
      <c r="I321" s="76">
        <v>54575.36</v>
      </c>
      <c r="J321" s="60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98"/>
      <c r="AJ321" s="98"/>
      <c r="AK321" s="98"/>
      <c r="AL321" s="98"/>
      <c r="AM321" s="98"/>
    </row>
    <row r="322" spans="1:39" s="132" customFormat="1" ht="45" customHeight="1">
      <c r="A322" s="161" t="s">
        <v>34</v>
      </c>
      <c r="B322" s="91" t="s">
        <v>205</v>
      </c>
      <c r="C322" s="43"/>
      <c r="D322" s="131">
        <v>4</v>
      </c>
      <c r="E322" s="73">
        <v>628342.4</v>
      </c>
      <c r="F322" s="134">
        <v>4</v>
      </c>
      <c r="G322" s="73">
        <v>628342.4</v>
      </c>
      <c r="H322" s="65"/>
      <c r="I322" s="81"/>
      <c r="J322" s="66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02"/>
      <c r="AG322" s="102"/>
      <c r="AH322" s="102"/>
      <c r="AI322" s="102"/>
      <c r="AJ322" s="102"/>
      <c r="AK322" s="102"/>
      <c r="AL322" s="102"/>
      <c r="AM322" s="102"/>
    </row>
    <row r="323" spans="1:39" s="132" customFormat="1" ht="15.75">
      <c r="A323" s="161"/>
      <c r="B323" s="6"/>
      <c r="C323" s="133" t="s">
        <v>169</v>
      </c>
      <c r="D323" s="87">
        <v>4</v>
      </c>
      <c r="E323" s="74">
        <v>628342.4</v>
      </c>
      <c r="F323" s="64">
        <v>4</v>
      </c>
      <c r="G323" s="74">
        <v>628342.4</v>
      </c>
      <c r="H323" s="65"/>
      <c r="I323" s="81"/>
      <c r="J323" s="66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F323" s="102"/>
      <c r="AG323" s="102"/>
      <c r="AH323" s="102"/>
      <c r="AI323" s="102"/>
      <c r="AJ323" s="102"/>
      <c r="AK323" s="102"/>
      <c r="AL323" s="102"/>
      <c r="AM323" s="102"/>
    </row>
    <row r="324" spans="1:39" ht="27" customHeight="1">
      <c r="A324" s="136" t="s">
        <v>34</v>
      </c>
      <c r="B324" s="6" t="s">
        <v>132</v>
      </c>
      <c r="C324" s="43"/>
      <c r="D324" s="45">
        <f>SUM(D325:D326)</f>
        <v>5</v>
      </c>
      <c r="E324" s="48">
        <f>SUM(E325:E326)</f>
        <v>560706.41</v>
      </c>
      <c r="F324" s="72">
        <f>SUM(F325:F326)</f>
        <v>4</v>
      </c>
      <c r="G324" s="86">
        <f>SUM(G325:G326)</f>
        <v>541398.53</v>
      </c>
      <c r="H324" s="61"/>
      <c r="I324" s="77"/>
      <c r="J324" s="59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  <c r="AD324" s="98"/>
      <c r="AE324" s="98"/>
      <c r="AF324" s="98"/>
      <c r="AG324" s="98"/>
      <c r="AH324" s="98"/>
      <c r="AI324" s="98"/>
      <c r="AJ324" s="98"/>
      <c r="AK324" s="98"/>
      <c r="AL324" s="98"/>
      <c r="AM324" s="98"/>
    </row>
    <row r="325" spans="1:39" ht="15.75">
      <c r="A325" s="136"/>
      <c r="B325" s="6"/>
      <c r="C325" s="43" t="s">
        <v>158</v>
      </c>
      <c r="D325" s="3">
        <v>4</v>
      </c>
      <c r="E325" s="49">
        <v>541398.53</v>
      </c>
      <c r="F325" s="51">
        <v>4</v>
      </c>
      <c r="G325" s="76">
        <v>541398.53</v>
      </c>
      <c r="H325" s="62"/>
      <c r="I325" s="76"/>
      <c r="J325" s="60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8"/>
      <c r="AL325" s="98"/>
      <c r="AM325" s="98"/>
    </row>
    <row r="326" spans="1:39" ht="15.75">
      <c r="A326" s="136"/>
      <c r="B326" s="6"/>
      <c r="C326" s="43" t="s">
        <v>155</v>
      </c>
      <c r="D326" s="3">
        <v>1</v>
      </c>
      <c r="E326" s="49">
        <v>19307.88</v>
      </c>
      <c r="F326" s="51"/>
      <c r="G326" s="76"/>
      <c r="H326" s="62"/>
      <c r="I326" s="76"/>
      <c r="J326" s="60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  <c r="AK326" s="98"/>
      <c r="AL326" s="98"/>
      <c r="AM326" s="98"/>
    </row>
    <row r="327" spans="1:39" ht="48" customHeight="1">
      <c r="A327" s="136" t="s">
        <v>36</v>
      </c>
      <c r="B327" s="6" t="s">
        <v>143</v>
      </c>
      <c r="C327" s="43"/>
      <c r="D327" s="45">
        <f aca="true" t="shared" si="3" ref="D327:I327">SUM(D328:D335)</f>
        <v>7</v>
      </c>
      <c r="E327" s="46">
        <f t="shared" si="3"/>
        <v>312726</v>
      </c>
      <c r="F327" s="72">
        <f t="shared" si="3"/>
        <v>2</v>
      </c>
      <c r="G327" s="86">
        <f t="shared" si="3"/>
        <v>269638</v>
      </c>
      <c r="H327" s="84">
        <f t="shared" si="3"/>
        <v>1</v>
      </c>
      <c r="I327" s="86">
        <f t="shared" si="3"/>
        <v>28277.7</v>
      </c>
      <c r="J327" s="59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  <c r="AK327" s="98"/>
      <c r="AL327" s="98"/>
      <c r="AM327" s="98"/>
    </row>
    <row r="328" spans="1:39" ht="17.25" customHeight="1">
      <c r="A328" s="136"/>
      <c r="B328" s="6"/>
      <c r="C328" s="43" t="s">
        <v>161</v>
      </c>
      <c r="D328" s="3">
        <v>1</v>
      </c>
      <c r="E328" s="38">
        <v>12057.4</v>
      </c>
      <c r="F328" s="51"/>
      <c r="G328" s="76"/>
      <c r="H328" s="62"/>
      <c r="I328" s="76"/>
      <c r="J328" s="60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  <c r="AK328" s="98"/>
      <c r="AL328" s="98"/>
      <c r="AM328" s="98"/>
    </row>
    <row r="329" spans="1:39" ht="18.75" customHeight="1">
      <c r="A329" s="136"/>
      <c r="B329" s="6"/>
      <c r="C329" s="43" t="s">
        <v>158</v>
      </c>
      <c r="D329" s="3">
        <v>1</v>
      </c>
      <c r="E329" s="38">
        <v>6172</v>
      </c>
      <c r="F329" s="51"/>
      <c r="G329" s="76"/>
      <c r="H329" s="62"/>
      <c r="I329" s="76"/>
      <c r="J329" s="60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98"/>
      <c r="AD329" s="98"/>
      <c r="AE329" s="98"/>
      <c r="AF329" s="98"/>
      <c r="AG329" s="98"/>
      <c r="AH329" s="98"/>
      <c r="AI329" s="98"/>
      <c r="AJ329" s="98"/>
      <c r="AK329" s="98"/>
      <c r="AL329" s="98"/>
      <c r="AM329" s="98"/>
    </row>
    <row r="330" spans="1:39" ht="15.75">
      <c r="A330" s="136"/>
      <c r="B330" s="6"/>
      <c r="C330" s="43" t="s">
        <v>168</v>
      </c>
      <c r="D330" s="3">
        <v>1</v>
      </c>
      <c r="E330" s="38">
        <v>159080</v>
      </c>
      <c r="F330" s="51">
        <v>1</v>
      </c>
      <c r="G330" s="76">
        <v>159080</v>
      </c>
      <c r="H330" s="62"/>
      <c r="I330" s="76"/>
      <c r="J330" s="60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98"/>
      <c r="AD330" s="98"/>
      <c r="AE330" s="98"/>
      <c r="AF330" s="98"/>
      <c r="AG330" s="98"/>
      <c r="AH330" s="98"/>
      <c r="AI330" s="98"/>
      <c r="AJ330" s="98"/>
      <c r="AK330" s="98"/>
      <c r="AL330" s="98"/>
      <c r="AM330" s="98"/>
    </row>
    <row r="331" spans="1:39" ht="15.75">
      <c r="A331" s="136"/>
      <c r="B331" s="6"/>
      <c r="C331" s="43" t="s">
        <v>160</v>
      </c>
      <c r="D331" s="3">
        <v>1</v>
      </c>
      <c r="E331" s="38">
        <v>861.7</v>
      </c>
      <c r="F331" s="51"/>
      <c r="G331" s="76"/>
      <c r="H331" s="62"/>
      <c r="I331" s="76"/>
      <c r="J331" s="60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  <c r="AC331" s="98"/>
      <c r="AD331" s="98"/>
      <c r="AE331" s="98"/>
      <c r="AF331" s="98"/>
      <c r="AG331" s="98"/>
      <c r="AH331" s="98"/>
      <c r="AI331" s="98"/>
      <c r="AJ331" s="98"/>
      <c r="AK331" s="98"/>
      <c r="AL331" s="98"/>
      <c r="AM331" s="98"/>
    </row>
    <row r="332" spans="1:39" ht="15.75">
      <c r="A332" s="136"/>
      <c r="B332" s="6"/>
      <c r="C332" s="43" t="s">
        <v>155</v>
      </c>
      <c r="D332" s="3">
        <v>1</v>
      </c>
      <c r="E332" s="38">
        <v>12919.9</v>
      </c>
      <c r="F332" s="51"/>
      <c r="G332" s="76"/>
      <c r="H332" s="62"/>
      <c r="I332" s="76"/>
      <c r="J332" s="60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  <c r="AC332" s="98"/>
      <c r="AD332" s="98"/>
      <c r="AE332" s="98"/>
      <c r="AF332" s="98"/>
      <c r="AG332" s="98"/>
      <c r="AH332" s="98"/>
      <c r="AI332" s="98"/>
      <c r="AJ332" s="98"/>
      <c r="AK332" s="98"/>
      <c r="AL332" s="98"/>
      <c r="AM332" s="98"/>
    </row>
    <row r="333" spans="1:39" ht="15.75">
      <c r="A333" s="136"/>
      <c r="B333" s="6"/>
      <c r="C333" s="43" t="s">
        <v>171</v>
      </c>
      <c r="D333" s="3">
        <v>1</v>
      </c>
      <c r="E333" s="38">
        <v>11077</v>
      </c>
      <c r="F333" s="51"/>
      <c r="G333" s="76"/>
      <c r="H333" s="62"/>
      <c r="I333" s="76"/>
      <c r="J333" s="60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8"/>
      <c r="AD333" s="98"/>
      <c r="AE333" s="98"/>
      <c r="AF333" s="98"/>
      <c r="AG333" s="98"/>
      <c r="AH333" s="98"/>
      <c r="AI333" s="98"/>
      <c r="AJ333" s="98"/>
      <c r="AK333" s="98"/>
      <c r="AL333" s="98"/>
      <c r="AM333" s="98"/>
    </row>
    <row r="334" spans="1:39" s="1" customFormat="1" ht="15.75">
      <c r="A334" s="136"/>
      <c r="B334" s="6"/>
      <c r="C334" s="43" t="s">
        <v>177</v>
      </c>
      <c r="D334" s="3">
        <v>1</v>
      </c>
      <c r="E334" s="74">
        <v>110558</v>
      </c>
      <c r="F334" s="70">
        <v>1</v>
      </c>
      <c r="G334" s="74">
        <v>110558</v>
      </c>
      <c r="H334" s="62"/>
      <c r="I334" s="76"/>
      <c r="J334" s="60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</row>
    <row r="335" spans="1:39" ht="15.75">
      <c r="A335" s="136"/>
      <c r="B335" s="6"/>
      <c r="C335" s="43" t="s">
        <v>180</v>
      </c>
      <c r="D335" s="3"/>
      <c r="E335" s="38"/>
      <c r="F335" s="51"/>
      <c r="G335" s="76"/>
      <c r="H335" s="62">
        <v>1</v>
      </c>
      <c r="I335" s="76">
        <v>28277.7</v>
      </c>
      <c r="J335" s="60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8"/>
      <c r="AD335" s="98"/>
      <c r="AE335" s="98"/>
      <c r="AF335" s="98"/>
      <c r="AG335" s="98"/>
      <c r="AH335" s="98"/>
      <c r="AI335" s="98"/>
      <c r="AJ335" s="98"/>
      <c r="AK335" s="98"/>
      <c r="AL335" s="98"/>
      <c r="AM335" s="98"/>
    </row>
    <row r="336" spans="1:39" ht="33.75" customHeight="1">
      <c r="A336" s="136" t="s">
        <v>36</v>
      </c>
      <c r="B336" s="6" t="s">
        <v>22</v>
      </c>
      <c r="C336" s="6"/>
      <c r="D336" s="47">
        <f>SUM(D337:D343)</f>
        <v>15</v>
      </c>
      <c r="E336" s="48">
        <f>SUM(E337:E343)</f>
        <v>426170</v>
      </c>
      <c r="F336" s="72">
        <f>SUM(F337:F343)</f>
        <v>2</v>
      </c>
      <c r="G336" s="86">
        <f>SUM(G337:G343)</f>
        <v>202548</v>
      </c>
      <c r="H336" s="61"/>
      <c r="I336" s="77"/>
      <c r="J336" s="59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  <c r="AC336" s="98"/>
      <c r="AD336" s="98"/>
      <c r="AE336" s="98"/>
      <c r="AF336" s="98"/>
      <c r="AG336" s="98"/>
      <c r="AH336" s="98"/>
      <c r="AI336" s="98"/>
      <c r="AJ336" s="98"/>
      <c r="AK336" s="98"/>
      <c r="AL336" s="98"/>
      <c r="AM336" s="98"/>
    </row>
    <row r="337" spans="1:39" s="69" customFormat="1" ht="22.5" customHeight="1">
      <c r="A337" s="136"/>
      <c r="B337" s="6"/>
      <c r="C337" s="43" t="s">
        <v>161</v>
      </c>
      <c r="D337" s="27">
        <v>4</v>
      </c>
      <c r="E337" s="49">
        <v>53718.3</v>
      </c>
      <c r="F337" s="51"/>
      <c r="G337" s="76"/>
      <c r="H337" s="62"/>
      <c r="I337" s="76"/>
      <c r="J337" s="60"/>
      <c r="K337" s="128"/>
      <c r="L337" s="128"/>
      <c r="M337" s="128"/>
      <c r="N337" s="128"/>
      <c r="O337" s="128"/>
      <c r="P337" s="128"/>
      <c r="Q337" s="128"/>
      <c r="R337" s="128"/>
      <c r="S337" s="128"/>
      <c r="T337" s="128"/>
      <c r="U337" s="128"/>
      <c r="V337" s="128"/>
      <c r="W337" s="128"/>
      <c r="X337" s="128"/>
      <c r="Y337" s="128"/>
      <c r="Z337" s="128"/>
      <c r="AA337" s="128"/>
      <c r="AB337" s="128"/>
      <c r="AC337" s="128"/>
      <c r="AD337" s="128"/>
      <c r="AE337" s="128"/>
      <c r="AF337" s="128"/>
      <c r="AG337" s="128"/>
      <c r="AH337" s="128"/>
      <c r="AI337" s="128"/>
      <c r="AJ337" s="128"/>
      <c r="AK337" s="128"/>
      <c r="AL337" s="128"/>
      <c r="AM337" s="128"/>
    </row>
    <row r="338" spans="1:39" s="69" customFormat="1" ht="15.75">
      <c r="A338" s="136"/>
      <c r="B338" s="6"/>
      <c r="C338" s="43" t="s">
        <v>168</v>
      </c>
      <c r="D338" s="27">
        <v>6</v>
      </c>
      <c r="E338" s="49">
        <v>117358.2</v>
      </c>
      <c r="F338" s="51"/>
      <c r="G338" s="76"/>
      <c r="H338" s="62"/>
      <c r="I338" s="76"/>
      <c r="J338" s="60"/>
      <c r="K338" s="128"/>
      <c r="L338" s="128"/>
      <c r="M338" s="128"/>
      <c r="N338" s="128"/>
      <c r="O338" s="128"/>
      <c r="P338" s="128"/>
      <c r="Q338" s="128"/>
      <c r="R338" s="128"/>
      <c r="S338" s="128"/>
      <c r="T338" s="128"/>
      <c r="U338" s="128"/>
      <c r="V338" s="128"/>
      <c r="W338" s="128"/>
      <c r="X338" s="128"/>
      <c r="Y338" s="128"/>
      <c r="Z338" s="128"/>
      <c r="AA338" s="128"/>
      <c r="AB338" s="128"/>
      <c r="AC338" s="128"/>
      <c r="AD338" s="128"/>
      <c r="AE338" s="128"/>
      <c r="AF338" s="128"/>
      <c r="AG338" s="128"/>
      <c r="AH338" s="128"/>
      <c r="AI338" s="128"/>
      <c r="AJ338" s="128"/>
      <c r="AK338" s="128"/>
      <c r="AL338" s="128"/>
      <c r="AM338" s="128"/>
    </row>
    <row r="339" spans="1:39" s="69" customFormat="1" ht="15.75">
      <c r="A339" s="136"/>
      <c r="B339" s="6"/>
      <c r="C339" s="43" t="s">
        <v>174</v>
      </c>
      <c r="D339" s="27">
        <v>1</v>
      </c>
      <c r="E339" s="49">
        <v>7668.5</v>
      </c>
      <c r="F339" s="51"/>
      <c r="G339" s="76"/>
      <c r="H339" s="62"/>
      <c r="I339" s="76"/>
      <c r="J339" s="60"/>
      <c r="K339" s="128"/>
      <c r="L339" s="128"/>
      <c r="M339" s="128"/>
      <c r="N339" s="128"/>
      <c r="O339" s="128"/>
      <c r="P339" s="128"/>
      <c r="Q339" s="128"/>
      <c r="R339" s="128"/>
      <c r="S339" s="128"/>
      <c r="T339" s="128"/>
      <c r="U339" s="128"/>
      <c r="V339" s="128"/>
      <c r="W339" s="128"/>
      <c r="X339" s="128"/>
      <c r="Y339" s="128"/>
      <c r="Z339" s="128"/>
      <c r="AA339" s="128"/>
      <c r="AB339" s="128"/>
      <c r="AC339" s="128"/>
      <c r="AD339" s="128"/>
      <c r="AE339" s="128"/>
      <c r="AF339" s="128"/>
      <c r="AG339" s="128"/>
      <c r="AH339" s="128"/>
      <c r="AI339" s="128"/>
      <c r="AJ339" s="128"/>
      <c r="AK339" s="128"/>
      <c r="AL339" s="128"/>
      <c r="AM339" s="128"/>
    </row>
    <row r="340" spans="1:39" s="69" customFormat="1" ht="15.75">
      <c r="A340" s="136"/>
      <c r="B340" s="6"/>
      <c r="C340" s="43" t="s">
        <v>165</v>
      </c>
      <c r="D340" s="27">
        <v>1</v>
      </c>
      <c r="E340" s="49">
        <v>14065.8</v>
      </c>
      <c r="F340" s="51"/>
      <c r="G340" s="76"/>
      <c r="H340" s="62"/>
      <c r="I340" s="76"/>
      <c r="J340" s="60"/>
      <c r="K340" s="128"/>
      <c r="L340" s="128"/>
      <c r="M340" s="128"/>
      <c r="N340" s="128"/>
      <c r="O340" s="128"/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8"/>
      <c r="AA340" s="128"/>
      <c r="AB340" s="128"/>
      <c r="AC340" s="128"/>
      <c r="AD340" s="128"/>
      <c r="AE340" s="128"/>
      <c r="AF340" s="128"/>
      <c r="AG340" s="128"/>
      <c r="AH340" s="128"/>
      <c r="AI340" s="128"/>
      <c r="AJ340" s="128"/>
      <c r="AK340" s="128"/>
      <c r="AL340" s="128"/>
      <c r="AM340" s="128"/>
    </row>
    <row r="341" spans="1:39" s="1" customFormat="1" ht="15.75">
      <c r="A341" s="136"/>
      <c r="B341" s="6"/>
      <c r="C341" s="43" t="s">
        <v>177</v>
      </c>
      <c r="D341" s="27">
        <v>1</v>
      </c>
      <c r="E341" s="129">
        <v>116898</v>
      </c>
      <c r="F341" s="51">
        <v>1</v>
      </c>
      <c r="G341" s="74">
        <v>116898</v>
      </c>
      <c r="H341" s="62"/>
      <c r="I341" s="76"/>
      <c r="J341" s="60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</row>
    <row r="342" spans="1:39" s="69" customFormat="1" ht="15.75">
      <c r="A342" s="136"/>
      <c r="B342" s="6"/>
      <c r="C342" s="43" t="s">
        <v>177</v>
      </c>
      <c r="D342" s="27">
        <v>1</v>
      </c>
      <c r="E342" s="50">
        <v>85650</v>
      </c>
      <c r="F342" s="51">
        <v>1</v>
      </c>
      <c r="G342" s="76">
        <v>85650</v>
      </c>
      <c r="H342" s="62"/>
      <c r="I342" s="76"/>
      <c r="J342" s="60"/>
      <c r="K342" s="128"/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8"/>
      <c r="AA342" s="128"/>
      <c r="AB342" s="128"/>
      <c r="AC342" s="128"/>
      <c r="AD342" s="128"/>
      <c r="AE342" s="128"/>
      <c r="AF342" s="128"/>
      <c r="AG342" s="128"/>
      <c r="AH342" s="128"/>
      <c r="AI342" s="128"/>
      <c r="AJ342" s="128"/>
      <c r="AK342" s="128"/>
      <c r="AL342" s="128"/>
      <c r="AM342" s="128"/>
    </row>
    <row r="343" spans="1:39" s="69" customFormat="1" ht="15.75">
      <c r="A343" s="136"/>
      <c r="B343" s="6"/>
      <c r="C343" s="43" t="s">
        <v>171</v>
      </c>
      <c r="D343" s="27">
        <v>1</v>
      </c>
      <c r="E343" s="50">
        <v>30811.2</v>
      </c>
      <c r="F343" s="51"/>
      <c r="G343" s="76"/>
      <c r="H343" s="62"/>
      <c r="I343" s="76"/>
      <c r="J343" s="60"/>
      <c r="K343" s="128"/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8"/>
      <c r="AA343" s="128"/>
      <c r="AB343" s="128"/>
      <c r="AC343" s="128"/>
      <c r="AD343" s="128"/>
      <c r="AE343" s="128"/>
      <c r="AF343" s="128"/>
      <c r="AG343" s="128"/>
      <c r="AH343" s="128"/>
      <c r="AI343" s="128"/>
      <c r="AJ343" s="128"/>
      <c r="AK343" s="128"/>
      <c r="AL343" s="128"/>
      <c r="AM343" s="128"/>
    </row>
    <row r="344" spans="1:39" ht="47.25" customHeight="1">
      <c r="A344" s="136" t="s">
        <v>36</v>
      </c>
      <c r="B344" s="6" t="s">
        <v>133</v>
      </c>
      <c r="C344" s="43"/>
      <c r="D344" s="47">
        <v>4</v>
      </c>
      <c r="E344" s="48">
        <v>241416.3</v>
      </c>
      <c r="F344" s="72">
        <v>2</v>
      </c>
      <c r="G344" s="86">
        <v>230269</v>
      </c>
      <c r="H344" s="61"/>
      <c r="I344" s="77"/>
      <c r="J344" s="59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</row>
    <row r="345" spans="1:39" ht="19.5" customHeight="1">
      <c r="A345" s="136"/>
      <c r="B345" s="6"/>
      <c r="C345" s="43" t="s">
        <v>157</v>
      </c>
      <c r="D345" s="27">
        <v>4</v>
      </c>
      <c r="E345" s="49">
        <v>241416.3</v>
      </c>
      <c r="F345" s="70">
        <v>2</v>
      </c>
      <c r="G345" s="85">
        <v>230269</v>
      </c>
      <c r="H345" s="62"/>
      <c r="I345" s="76"/>
      <c r="J345" s="60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8"/>
      <c r="AD345" s="98"/>
      <c r="AE345" s="98"/>
      <c r="AF345" s="98"/>
      <c r="AG345" s="98"/>
      <c r="AH345" s="98"/>
      <c r="AI345" s="98"/>
      <c r="AJ345" s="98"/>
      <c r="AK345" s="98"/>
      <c r="AL345" s="98"/>
      <c r="AM345" s="98"/>
    </row>
    <row r="346" spans="1:39" ht="48" customHeight="1">
      <c r="A346" s="136" t="s">
        <v>36</v>
      </c>
      <c r="B346" s="6" t="s">
        <v>14</v>
      </c>
      <c r="C346" s="6"/>
      <c r="D346" s="45">
        <f>SUM(D347:D354)</f>
        <v>9</v>
      </c>
      <c r="E346" s="46">
        <f>SUM(E347:E354)</f>
        <v>224358.9</v>
      </c>
      <c r="F346" s="51"/>
      <c r="G346" s="76"/>
      <c r="H346" s="84">
        <v>1</v>
      </c>
      <c r="I346" s="86">
        <v>15443.6</v>
      </c>
      <c r="J346" s="59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8"/>
      <c r="AD346" s="98"/>
      <c r="AE346" s="98"/>
      <c r="AF346" s="98"/>
      <c r="AG346" s="98"/>
      <c r="AH346" s="98"/>
      <c r="AI346" s="98"/>
      <c r="AJ346" s="98"/>
      <c r="AK346" s="98"/>
      <c r="AL346" s="98"/>
      <c r="AM346" s="98"/>
    </row>
    <row r="347" spans="1:39" ht="15.75">
      <c r="A347" s="136"/>
      <c r="B347" s="6"/>
      <c r="C347" s="43" t="s">
        <v>158</v>
      </c>
      <c r="D347" s="3">
        <v>1</v>
      </c>
      <c r="E347" s="38">
        <v>23860.2</v>
      </c>
      <c r="F347" s="51"/>
      <c r="G347" s="76"/>
      <c r="H347" s="62">
        <v>1</v>
      </c>
      <c r="I347" s="76">
        <v>15443.6</v>
      </c>
      <c r="J347" s="60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8"/>
      <c r="AD347" s="98"/>
      <c r="AE347" s="98"/>
      <c r="AF347" s="98"/>
      <c r="AG347" s="98"/>
      <c r="AH347" s="98"/>
      <c r="AI347" s="98"/>
      <c r="AJ347" s="98"/>
      <c r="AK347" s="98"/>
      <c r="AL347" s="98"/>
      <c r="AM347" s="98"/>
    </row>
    <row r="348" spans="1:39" ht="15.75">
      <c r="A348" s="136"/>
      <c r="B348" s="6"/>
      <c r="C348" s="43" t="s">
        <v>168</v>
      </c>
      <c r="D348" s="27">
        <v>1</v>
      </c>
      <c r="E348" s="49">
        <v>16808</v>
      </c>
      <c r="F348" s="51"/>
      <c r="G348" s="76"/>
      <c r="H348" s="62"/>
      <c r="I348" s="76"/>
      <c r="J348" s="60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  <c r="AC348" s="98"/>
      <c r="AD348" s="98"/>
      <c r="AE348" s="98"/>
      <c r="AF348" s="98"/>
      <c r="AG348" s="98"/>
      <c r="AH348" s="98"/>
      <c r="AI348" s="98"/>
      <c r="AJ348" s="98"/>
      <c r="AK348" s="98"/>
      <c r="AL348" s="98"/>
      <c r="AM348" s="98"/>
    </row>
    <row r="349" spans="1:39" ht="15.75">
      <c r="A349" s="136"/>
      <c r="B349" s="6"/>
      <c r="C349" s="43" t="s">
        <v>164</v>
      </c>
      <c r="D349" s="27">
        <v>1</v>
      </c>
      <c r="E349" s="49">
        <v>12783.6</v>
      </c>
      <c r="F349" s="51"/>
      <c r="G349" s="76"/>
      <c r="H349" s="62"/>
      <c r="I349" s="76"/>
      <c r="J349" s="60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8"/>
      <c r="AD349" s="98"/>
      <c r="AE349" s="98"/>
      <c r="AF349" s="98"/>
      <c r="AG349" s="98"/>
      <c r="AH349" s="98"/>
      <c r="AI349" s="98"/>
      <c r="AJ349" s="98"/>
      <c r="AK349" s="98"/>
      <c r="AL349" s="98"/>
      <c r="AM349" s="98"/>
    </row>
    <row r="350" spans="1:39" ht="15.75">
      <c r="A350" s="136"/>
      <c r="B350" s="6"/>
      <c r="C350" s="43" t="s">
        <v>175</v>
      </c>
      <c r="D350" s="27">
        <v>1</v>
      </c>
      <c r="E350" s="49">
        <v>43313.3</v>
      </c>
      <c r="F350" s="51"/>
      <c r="G350" s="76"/>
      <c r="H350" s="62"/>
      <c r="I350" s="76"/>
      <c r="J350" s="60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  <c r="AJ350" s="98"/>
      <c r="AK350" s="98"/>
      <c r="AL350" s="98"/>
      <c r="AM350" s="98"/>
    </row>
    <row r="351" spans="1:39" ht="15.75">
      <c r="A351" s="136"/>
      <c r="B351" s="6"/>
      <c r="C351" s="43" t="s">
        <v>177</v>
      </c>
      <c r="D351" s="27">
        <v>1</v>
      </c>
      <c r="E351" s="49">
        <v>26678.4</v>
      </c>
      <c r="F351" s="51"/>
      <c r="G351" s="76"/>
      <c r="H351" s="62"/>
      <c r="I351" s="76"/>
      <c r="J351" s="60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  <c r="AJ351" s="98"/>
      <c r="AK351" s="98"/>
      <c r="AL351" s="98"/>
      <c r="AM351" s="98"/>
    </row>
    <row r="352" spans="1:39" ht="15.75">
      <c r="A352" s="136"/>
      <c r="B352" s="6"/>
      <c r="C352" s="43" t="s">
        <v>160</v>
      </c>
      <c r="D352" s="27">
        <v>1</v>
      </c>
      <c r="E352" s="49">
        <v>17180.8</v>
      </c>
      <c r="F352" s="51"/>
      <c r="G352" s="76"/>
      <c r="H352" s="62"/>
      <c r="I352" s="76"/>
      <c r="J352" s="60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  <c r="AC352" s="98"/>
      <c r="AD352" s="98"/>
      <c r="AE352" s="98"/>
      <c r="AF352" s="98"/>
      <c r="AG352" s="98"/>
      <c r="AH352" s="98"/>
      <c r="AI352" s="98"/>
      <c r="AJ352" s="98"/>
      <c r="AK352" s="98"/>
      <c r="AL352" s="98"/>
      <c r="AM352" s="98"/>
    </row>
    <row r="353" spans="1:39" ht="15.75">
      <c r="A353" s="136"/>
      <c r="B353" s="6"/>
      <c r="C353" s="43" t="s">
        <v>155</v>
      </c>
      <c r="D353" s="27">
        <v>1</v>
      </c>
      <c r="E353" s="49">
        <v>42653</v>
      </c>
      <c r="F353" s="51"/>
      <c r="G353" s="76"/>
      <c r="H353" s="62"/>
      <c r="I353" s="76"/>
      <c r="J353" s="60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  <c r="AC353" s="98"/>
      <c r="AD353" s="98"/>
      <c r="AE353" s="98"/>
      <c r="AF353" s="98"/>
      <c r="AG353" s="98"/>
      <c r="AH353" s="98"/>
      <c r="AI353" s="98"/>
      <c r="AJ353" s="98"/>
      <c r="AK353" s="98"/>
      <c r="AL353" s="98"/>
      <c r="AM353" s="98"/>
    </row>
    <row r="354" spans="1:39" ht="15.75">
      <c r="A354" s="136"/>
      <c r="B354" s="6"/>
      <c r="C354" s="43" t="s">
        <v>171</v>
      </c>
      <c r="D354" s="27">
        <v>2</v>
      </c>
      <c r="E354" s="49">
        <v>41081.6</v>
      </c>
      <c r="F354" s="51"/>
      <c r="G354" s="76"/>
      <c r="H354" s="62"/>
      <c r="I354" s="76"/>
      <c r="J354" s="60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  <c r="AC354" s="98"/>
      <c r="AD354" s="98"/>
      <c r="AE354" s="98"/>
      <c r="AF354" s="98"/>
      <c r="AG354" s="98"/>
      <c r="AH354" s="98"/>
      <c r="AI354" s="98"/>
      <c r="AJ354" s="98"/>
      <c r="AK354" s="98"/>
      <c r="AL354" s="98"/>
      <c r="AM354" s="98"/>
    </row>
    <row r="355" spans="1:39" ht="40.5" customHeight="1">
      <c r="A355" s="136" t="s">
        <v>36</v>
      </c>
      <c r="B355" s="6" t="s">
        <v>30</v>
      </c>
      <c r="C355" s="6"/>
      <c r="D355" s="45">
        <f>SUM(D356:D359)</f>
        <v>4</v>
      </c>
      <c r="E355" s="46">
        <f>SUM(E356:E359)</f>
        <v>92765.2</v>
      </c>
      <c r="F355" s="51"/>
      <c r="G355" s="76"/>
      <c r="H355" s="62"/>
      <c r="I355" s="76"/>
      <c r="J355" s="60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8"/>
      <c r="AD355" s="98"/>
      <c r="AE355" s="98"/>
      <c r="AF355" s="98"/>
      <c r="AG355" s="98"/>
      <c r="AH355" s="98"/>
      <c r="AI355" s="98"/>
      <c r="AJ355" s="98"/>
      <c r="AK355" s="98"/>
      <c r="AL355" s="98"/>
      <c r="AM355" s="98"/>
    </row>
    <row r="356" spans="1:39" ht="20.25" customHeight="1">
      <c r="A356" s="136"/>
      <c r="B356" s="6"/>
      <c r="C356" s="43" t="s">
        <v>204</v>
      </c>
      <c r="D356" s="3">
        <v>1</v>
      </c>
      <c r="E356" s="38">
        <v>34254.2</v>
      </c>
      <c r="F356" s="51"/>
      <c r="G356" s="76"/>
      <c r="H356" s="62"/>
      <c r="I356" s="76"/>
      <c r="J356" s="60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8"/>
      <c r="AD356" s="98"/>
      <c r="AE356" s="98"/>
      <c r="AF356" s="98"/>
      <c r="AG356" s="98"/>
      <c r="AH356" s="98"/>
      <c r="AI356" s="98"/>
      <c r="AJ356" s="98"/>
      <c r="AK356" s="98"/>
      <c r="AL356" s="98"/>
      <c r="AM356" s="98"/>
    </row>
    <row r="357" spans="1:39" ht="21.75" customHeight="1">
      <c r="A357" s="136"/>
      <c r="B357" s="6"/>
      <c r="C357" s="43" t="s">
        <v>185</v>
      </c>
      <c r="D357" s="27">
        <v>1</v>
      </c>
      <c r="E357" s="49">
        <v>22032.4</v>
      </c>
      <c r="F357" s="51"/>
      <c r="G357" s="76"/>
      <c r="H357" s="62"/>
      <c r="I357" s="76"/>
      <c r="J357" s="60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8"/>
      <c r="AD357" s="98"/>
      <c r="AE357" s="98"/>
      <c r="AF357" s="98"/>
      <c r="AG357" s="98"/>
      <c r="AH357" s="98"/>
      <c r="AI357" s="98"/>
      <c r="AJ357" s="98"/>
      <c r="AK357" s="98"/>
      <c r="AL357" s="98"/>
      <c r="AM357" s="98"/>
    </row>
    <row r="358" spans="1:39" ht="19.5" customHeight="1">
      <c r="A358" s="136"/>
      <c r="B358" s="6"/>
      <c r="C358" s="43" t="s">
        <v>182</v>
      </c>
      <c r="D358" s="3">
        <v>1</v>
      </c>
      <c r="E358" s="38">
        <v>19249.6</v>
      </c>
      <c r="F358" s="51"/>
      <c r="G358" s="76"/>
      <c r="H358" s="62"/>
      <c r="I358" s="76"/>
      <c r="J358" s="60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8"/>
      <c r="AD358" s="98"/>
      <c r="AE358" s="98"/>
      <c r="AF358" s="98"/>
      <c r="AG358" s="98"/>
      <c r="AH358" s="98"/>
      <c r="AI358" s="98"/>
      <c r="AJ358" s="98"/>
      <c r="AK358" s="98"/>
      <c r="AL358" s="98"/>
      <c r="AM358" s="98"/>
    </row>
    <row r="359" spans="1:39" ht="21.75" customHeight="1">
      <c r="A359" s="136"/>
      <c r="B359" s="6"/>
      <c r="C359" s="43" t="s">
        <v>181</v>
      </c>
      <c r="D359" s="3">
        <v>1</v>
      </c>
      <c r="E359" s="38">
        <v>17229</v>
      </c>
      <c r="F359" s="51"/>
      <c r="G359" s="76"/>
      <c r="H359" s="62"/>
      <c r="I359" s="76"/>
      <c r="J359" s="60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  <c r="AD359" s="98"/>
      <c r="AE359" s="98"/>
      <c r="AF359" s="98"/>
      <c r="AG359" s="98"/>
      <c r="AH359" s="98"/>
      <c r="AI359" s="98"/>
      <c r="AJ359" s="98"/>
      <c r="AK359" s="98"/>
      <c r="AL359" s="98"/>
      <c r="AM359" s="98"/>
    </row>
    <row r="360" spans="1:39" ht="54" customHeight="1">
      <c r="A360" s="136" t="s">
        <v>36</v>
      </c>
      <c r="B360" s="6" t="s">
        <v>7</v>
      </c>
      <c r="C360" s="6"/>
      <c r="D360" s="45">
        <f>SUM(D361:D363)</f>
        <v>16</v>
      </c>
      <c r="E360" s="46">
        <f>SUM(E361:E363)</f>
        <v>807997.6000000001</v>
      </c>
      <c r="F360" s="72">
        <f>SUM(F361:F363)</f>
        <v>1</v>
      </c>
      <c r="G360" s="86">
        <f>SUM(G361:G363)</f>
        <v>120905</v>
      </c>
      <c r="H360" s="62"/>
      <c r="I360" s="76"/>
      <c r="J360" s="60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8"/>
      <c r="AD360" s="98"/>
      <c r="AE360" s="98"/>
      <c r="AF360" s="98"/>
      <c r="AG360" s="98"/>
      <c r="AH360" s="98"/>
      <c r="AI360" s="98"/>
      <c r="AJ360" s="98"/>
      <c r="AK360" s="98"/>
      <c r="AL360" s="98"/>
      <c r="AM360" s="98"/>
    </row>
    <row r="361" spans="1:39" ht="15.75">
      <c r="A361" s="136"/>
      <c r="B361" s="6"/>
      <c r="C361" s="43" t="s">
        <v>177</v>
      </c>
      <c r="D361" s="3">
        <v>1</v>
      </c>
      <c r="E361" s="38">
        <v>42976.8</v>
      </c>
      <c r="F361" s="51"/>
      <c r="G361" s="76"/>
      <c r="H361" s="62"/>
      <c r="I361" s="76"/>
      <c r="J361" s="60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  <c r="AD361" s="98"/>
      <c r="AE361" s="98"/>
      <c r="AF361" s="98"/>
      <c r="AG361" s="98"/>
      <c r="AH361" s="98"/>
      <c r="AI361" s="98"/>
      <c r="AJ361" s="98"/>
      <c r="AK361" s="98"/>
      <c r="AL361" s="98"/>
      <c r="AM361" s="98"/>
    </row>
    <row r="362" spans="1:39" ht="20.25" customHeight="1">
      <c r="A362" s="136"/>
      <c r="B362" s="6"/>
      <c r="C362" s="43" t="s">
        <v>157</v>
      </c>
      <c r="D362" s="3">
        <v>14</v>
      </c>
      <c r="E362" s="38">
        <v>728624</v>
      </c>
      <c r="F362" s="51">
        <v>1</v>
      </c>
      <c r="G362" s="76">
        <v>120905</v>
      </c>
      <c r="H362" s="62"/>
      <c r="I362" s="76"/>
      <c r="J362" s="60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  <c r="AC362" s="98"/>
      <c r="AD362" s="98"/>
      <c r="AE362" s="98"/>
      <c r="AF362" s="98"/>
      <c r="AG362" s="98"/>
      <c r="AH362" s="98"/>
      <c r="AI362" s="98"/>
      <c r="AJ362" s="98"/>
      <c r="AK362" s="98"/>
      <c r="AL362" s="98"/>
      <c r="AM362" s="98"/>
    </row>
    <row r="363" spans="1:39" ht="15.75">
      <c r="A363" s="136"/>
      <c r="B363" s="6"/>
      <c r="C363" s="43" t="s">
        <v>164</v>
      </c>
      <c r="D363" s="3">
        <v>1</v>
      </c>
      <c r="E363" s="38">
        <v>36396.8</v>
      </c>
      <c r="F363" s="51"/>
      <c r="G363" s="76"/>
      <c r="H363" s="62"/>
      <c r="I363" s="76"/>
      <c r="J363" s="60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  <c r="AB363" s="98"/>
      <c r="AC363" s="98"/>
      <c r="AD363" s="98"/>
      <c r="AE363" s="98"/>
      <c r="AF363" s="98"/>
      <c r="AG363" s="98"/>
      <c r="AH363" s="98"/>
      <c r="AI363" s="98"/>
      <c r="AJ363" s="98"/>
      <c r="AK363" s="98"/>
      <c r="AL363" s="98"/>
      <c r="AM363" s="98"/>
    </row>
    <row r="364" spans="1:39" ht="47.25">
      <c r="A364" s="136" t="s">
        <v>36</v>
      </c>
      <c r="B364" s="6" t="s">
        <v>134</v>
      </c>
      <c r="C364" s="6"/>
      <c r="D364" s="45">
        <v>1</v>
      </c>
      <c r="E364" s="46">
        <v>29269</v>
      </c>
      <c r="F364" s="51"/>
      <c r="G364" s="76"/>
      <c r="H364" s="62"/>
      <c r="I364" s="76"/>
      <c r="J364" s="60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  <c r="AB364" s="98"/>
      <c r="AC364" s="98"/>
      <c r="AD364" s="98"/>
      <c r="AE364" s="98"/>
      <c r="AF364" s="98"/>
      <c r="AG364" s="98"/>
      <c r="AH364" s="98"/>
      <c r="AI364" s="98"/>
      <c r="AJ364" s="98"/>
      <c r="AK364" s="98"/>
      <c r="AL364" s="98"/>
      <c r="AM364" s="98"/>
    </row>
    <row r="365" spans="1:39" ht="15.75">
      <c r="A365" s="136"/>
      <c r="B365" s="6"/>
      <c r="C365" s="43" t="s">
        <v>155</v>
      </c>
      <c r="D365" s="3">
        <v>1</v>
      </c>
      <c r="E365" s="38">
        <v>29269</v>
      </c>
      <c r="F365" s="51"/>
      <c r="G365" s="76"/>
      <c r="H365" s="62"/>
      <c r="I365" s="76"/>
      <c r="J365" s="60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  <c r="AC365" s="98"/>
      <c r="AD365" s="98"/>
      <c r="AE365" s="98"/>
      <c r="AF365" s="98"/>
      <c r="AG365" s="98"/>
      <c r="AH365" s="98"/>
      <c r="AI365" s="98"/>
      <c r="AJ365" s="98"/>
      <c r="AK365" s="98"/>
      <c r="AL365" s="98"/>
      <c r="AM365" s="98"/>
    </row>
    <row r="366" spans="1:39" ht="33.75" customHeight="1">
      <c r="A366" s="136" t="s">
        <v>36</v>
      </c>
      <c r="B366" s="6" t="s">
        <v>135</v>
      </c>
      <c r="C366" s="6"/>
      <c r="D366" s="45">
        <v>4</v>
      </c>
      <c r="E366" s="46">
        <v>434124</v>
      </c>
      <c r="F366" s="72">
        <v>4</v>
      </c>
      <c r="G366" s="86">
        <v>434124</v>
      </c>
      <c r="H366" s="61"/>
      <c r="I366" s="77"/>
      <c r="J366" s="59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  <c r="AC366" s="98"/>
      <c r="AD366" s="98"/>
      <c r="AE366" s="98"/>
      <c r="AF366" s="98"/>
      <c r="AG366" s="98"/>
      <c r="AH366" s="98"/>
      <c r="AI366" s="98"/>
      <c r="AJ366" s="98"/>
      <c r="AK366" s="98"/>
      <c r="AL366" s="98"/>
      <c r="AM366" s="98"/>
    </row>
    <row r="367" spans="1:39" ht="15.75">
      <c r="A367" s="136"/>
      <c r="B367" s="6"/>
      <c r="C367" s="43" t="s">
        <v>159</v>
      </c>
      <c r="D367" s="3">
        <v>4</v>
      </c>
      <c r="E367" s="38">
        <v>434124</v>
      </c>
      <c r="F367" s="51">
        <v>4</v>
      </c>
      <c r="G367" s="76">
        <v>434124</v>
      </c>
      <c r="H367" s="62"/>
      <c r="I367" s="76"/>
      <c r="J367" s="60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  <c r="AC367" s="98"/>
      <c r="AD367" s="98"/>
      <c r="AE367" s="98"/>
      <c r="AF367" s="98"/>
      <c r="AG367" s="98"/>
      <c r="AH367" s="98"/>
      <c r="AI367" s="98"/>
      <c r="AJ367" s="98"/>
      <c r="AK367" s="98"/>
      <c r="AL367" s="98"/>
      <c r="AM367" s="98"/>
    </row>
    <row r="368" spans="1:39" ht="66" customHeight="1">
      <c r="A368" s="136" t="s">
        <v>36</v>
      </c>
      <c r="B368" s="6" t="s">
        <v>148</v>
      </c>
      <c r="C368" s="6"/>
      <c r="D368" s="45">
        <v>1</v>
      </c>
      <c r="E368" s="46">
        <v>21029.4</v>
      </c>
      <c r="F368" s="51"/>
      <c r="G368" s="76"/>
      <c r="H368" s="62"/>
      <c r="I368" s="76"/>
      <c r="J368" s="60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  <c r="AC368" s="98"/>
      <c r="AD368" s="98"/>
      <c r="AE368" s="98"/>
      <c r="AF368" s="98"/>
      <c r="AG368" s="98"/>
      <c r="AH368" s="98"/>
      <c r="AI368" s="98"/>
      <c r="AJ368" s="98"/>
      <c r="AK368" s="98"/>
      <c r="AL368" s="98"/>
      <c r="AM368" s="98"/>
    </row>
    <row r="369" spans="1:39" ht="23.25" customHeight="1">
      <c r="A369" s="136"/>
      <c r="B369" s="6"/>
      <c r="C369" s="43" t="s">
        <v>183</v>
      </c>
      <c r="D369" s="3">
        <v>1</v>
      </c>
      <c r="E369" s="38">
        <v>21029.4</v>
      </c>
      <c r="F369" s="51"/>
      <c r="G369" s="76"/>
      <c r="H369" s="62"/>
      <c r="I369" s="76"/>
      <c r="J369" s="60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  <c r="AK369" s="98"/>
      <c r="AL369" s="98"/>
      <c r="AM369" s="98"/>
    </row>
    <row r="370" spans="1:39" ht="46.5" customHeight="1">
      <c r="A370" s="136" t="s">
        <v>36</v>
      </c>
      <c r="B370" s="6" t="s">
        <v>152</v>
      </c>
      <c r="C370" s="43"/>
      <c r="D370" s="45">
        <v>4</v>
      </c>
      <c r="E370" s="46">
        <f>SUM(E371)</f>
        <v>479096.09</v>
      </c>
      <c r="F370" s="72">
        <v>4</v>
      </c>
      <c r="G370" s="86">
        <f>SUM(G371)</f>
        <v>479096.09</v>
      </c>
      <c r="H370" s="62"/>
      <c r="I370" s="76"/>
      <c r="J370" s="60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8"/>
      <c r="AD370" s="98"/>
      <c r="AE370" s="98"/>
      <c r="AF370" s="98"/>
      <c r="AG370" s="98"/>
      <c r="AH370" s="98"/>
      <c r="AI370" s="98"/>
      <c r="AJ370" s="98"/>
      <c r="AK370" s="98"/>
      <c r="AL370" s="98"/>
      <c r="AM370" s="98"/>
    </row>
    <row r="371" spans="1:39" s="67" customFormat="1" ht="25.5" customHeight="1">
      <c r="A371" s="161"/>
      <c r="B371" s="6"/>
      <c r="C371" s="43" t="s">
        <v>174</v>
      </c>
      <c r="D371" s="87">
        <v>4</v>
      </c>
      <c r="E371" s="97">
        <v>479096.09</v>
      </c>
      <c r="F371" s="64">
        <v>4</v>
      </c>
      <c r="G371" s="97">
        <v>479096.09</v>
      </c>
      <c r="H371" s="65"/>
      <c r="I371" s="81"/>
      <c r="J371" s="66"/>
      <c r="K371" s="99"/>
      <c r="L371" s="99"/>
      <c r="M371" s="99"/>
      <c r="N371" s="99"/>
      <c r="O371" s="99"/>
      <c r="P371" s="102"/>
      <c r="Q371" s="107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</row>
    <row r="372" spans="1:39" ht="61.5" customHeight="1">
      <c r="A372" s="136" t="s">
        <v>36</v>
      </c>
      <c r="B372" s="6" t="s">
        <v>136</v>
      </c>
      <c r="C372" s="43"/>
      <c r="D372" s="45">
        <v>2</v>
      </c>
      <c r="E372" s="46">
        <f>SUM(E373)</f>
        <v>126416.4</v>
      </c>
      <c r="F372" s="72">
        <v>1</v>
      </c>
      <c r="G372" s="73">
        <v>114213</v>
      </c>
      <c r="H372" s="62"/>
      <c r="I372" s="76"/>
      <c r="J372" s="60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  <c r="AK372" s="98"/>
      <c r="AL372" s="98"/>
      <c r="AM372" s="98"/>
    </row>
    <row r="373" spans="1:39" ht="15.75">
      <c r="A373" s="136"/>
      <c r="B373" s="6"/>
      <c r="C373" s="43" t="s">
        <v>159</v>
      </c>
      <c r="D373" s="3">
        <v>2</v>
      </c>
      <c r="E373" s="38">
        <v>126416.4</v>
      </c>
      <c r="F373" s="51">
        <v>1</v>
      </c>
      <c r="G373" s="74">
        <v>114213</v>
      </c>
      <c r="H373" s="62"/>
      <c r="I373" s="76"/>
      <c r="J373" s="60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  <c r="AC373" s="98"/>
      <c r="AD373" s="98"/>
      <c r="AE373" s="98"/>
      <c r="AF373" s="98"/>
      <c r="AG373" s="98"/>
      <c r="AH373" s="98"/>
      <c r="AI373" s="98"/>
      <c r="AJ373" s="98"/>
      <c r="AK373" s="98"/>
      <c r="AL373" s="98"/>
      <c r="AM373" s="98"/>
    </row>
    <row r="374" spans="1:39" ht="46.5" customHeight="1">
      <c r="A374" s="136" t="s">
        <v>36</v>
      </c>
      <c r="B374" s="6" t="s">
        <v>137</v>
      </c>
      <c r="C374" s="43"/>
      <c r="D374" s="45">
        <v>1</v>
      </c>
      <c r="E374" s="46">
        <v>11927</v>
      </c>
      <c r="F374" s="51"/>
      <c r="G374" s="76"/>
      <c r="H374" s="62"/>
      <c r="I374" s="76"/>
      <c r="J374" s="60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  <c r="AC374" s="98"/>
      <c r="AD374" s="98"/>
      <c r="AE374" s="98"/>
      <c r="AF374" s="98"/>
      <c r="AG374" s="98"/>
      <c r="AH374" s="98"/>
      <c r="AI374" s="98"/>
      <c r="AJ374" s="98"/>
      <c r="AK374" s="98"/>
      <c r="AL374" s="98"/>
      <c r="AM374" s="98"/>
    </row>
    <row r="375" spans="1:39" ht="15.75">
      <c r="A375" s="136"/>
      <c r="B375" s="6"/>
      <c r="C375" s="43" t="s">
        <v>164</v>
      </c>
      <c r="D375" s="3">
        <v>1</v>
      </c>
      <c r="E375" s="38">
        <v>11927</v>
      </c>
      <c r="F375" s="51"/>
      <c r="G375" s="76"/>
      <c r="H375" s="62"/>
      <c r="I375" s="76"/>
      <c r="J375" s="60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  <c r="AC375" s="98"/>
      <c r="AD375" s="98"/>
      <c r="AE375" s="98"/>
      <c r="AF375" s="98"/>
      <c r="AG375" s="98"/>
      <c r="AH375" s="98"/>
      <c r="AI375" s="98"/>
      <c r="AJ375" s="98"/>
      <c r="AK375" s="98"/>
      <c r="AL375" s="98"/>
      <c r="AM375" s="98"/>
    </row>
    <row r="376" spans="1:39" s="1" customFormat="1" ht="48" customHeight="1">
      <c r="A376" s="136" t="s">
        <v>36</v>
      </c>
      <c r="B376" s="91" t="s">
        <v>203</v>
      </c>
      <c r="C376" s="43"/>
      <c r="D376" s="45">
        <v>2</v>
      </c>
      <c r="E376" s="46">
        <v>227644</v>
      </c>
      <c r="F376" s="72">
        <v>2</v>
      </c>
      <c r="G376" s="46">
        <v>227644</v>
      </c>
      <c r="H376" s="62"/>
      <c r="I376" s="76"/>
      <c r="J376" s="60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</row>
    <row r="377" spans="1:39" s="1" customFormat="1" ht="15.75">
      <c r="A377" s="4"/>
      <c r="B377" s="6"/>
      <c r="C377" s="94" t="s">
        <v>159</v>
      </c>
      <c r="D377" s="3">
        <v>1</v>
      </c>
      <c r="E377" s="74">
        <v>114213</v>
      </c>
      <c r="F377" s="51">
        <v>1</v>
      </c>
      <c r="G377" s="74">
        <v>114213</v>
      </c>
      <c r="H377" s="62"/>
      <c r="I377" s="76"/>
      <c r="J377" s="60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</row>
    <row r="378" spans="1:39" s="1" customFormat="1" ht="19.5" customHeight="1">
      <c r="A378" s="4"/>
      <c r="B378" s="6"/>
      <c r="C378" s="94" t="s">
        <v>161</v>
      </c>
      <c r="D378" s="3">
        <v>1</v>
      </c>
      <c r="E378" s="74">
        <v>113431</v>
      </c>
      <c r="F378" s="51">
        <v>1</v>
      </c>
      <c r="G378" s="74">
        <v>113431</v>
      </c>
      <c r="H378" s="62"/>
      <c r="I378" s="76"/>
      <c r="J378" s="60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</row>
    <row r="379" spans="1:39" s="151" customFormat="1" ht="18.75">
      <c r="A379" s="167" t="s">
        <v>212</v>
      </c>
      <c r="B379" s="168"/>
      <c r="C379" s="168"/>
      <c r="D379" s="168"/>
      <c r="E379" s="168"/>
      <c r="F379" s="168"/>
      <c r="G379" s="168"/>
      <c r="H379" s="168"/>
      <c r="I379" s="169"/>
      <c r="J379" s="162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  <c r="AA379" s="150"/>
      <c r="AB379" s="150"/>
      <c r="AC379" s="150"/>
      <c r="AD379" s="150"/>
      <c r="AE379" s="150"/>
      <c r="AF379" s="150"/>
      <c r="AG379" s="150"/>
      <c r="AH379" s="150"/>
      <c r="AI379" s="150"/>
      <c r="AJ379" s="150"/>
      <c r="AK379" s="150"/>
      <c r="AL379" s="150"/>
      <c r="AM379" s="150"/>
    </row>
    <row r="380" spans="1:39" ht="63">
      <c r="A380" s="136" t="s">
        <v>83</v>
      </c>
      <c r="B380" s="6" t="s">
        <v>213</v>
      </c>
      <c r="C380" s="92"/>
      <c r="D380" s="163">
        <f>SUM(D381)</f>
        <v>8</v>
      </c>
      <c r="E380" s="164">
        <f>SUM(E381)</f>
        <v>958192.18</v>
      </c>
      <c r="F380" s="165">
        <v>8</v>
      </c>
      <c r="G380" s="166">
        <f>SUM(G381)</f>
        <v>958192.18</v>
      </c>
      <c r="H380" s="84"/>
      <c r="I380" s="86"/>
      <c r="J380" s="60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  <c r="AC380" s="98"/>
      <c r="AD380" s="98"/>
      <c r="AE380" s="98"/>
      <c r="AF380" s="98"/>
      <c r="AG380" s="98"/>
      <c r="AH380" s="98"/>
      <c r="AI380" s="98"/>
      <c r="AJ380" s="98"/>
      <c r="AK380" s="98"/>
      <c r="AL380" s="98"/>
      <c r="AM380" s="98"/>
    </row>
    <row r="381" spans="1:39" s="67" customFormat="1" ht="15.75">
      <c r="A381" s="140"/>
      <c r="B381" s="56"/>
      <c r="C381" s="43" t="s">
        <v>174</v>
      </c>
      <c r="D381" s="87">
        <v>8</v>
      </c>
      <c r="E381" s="97">
        <v>958192.18</v>
      </c>
      <c r="F381" s="64">
        <v>8</v>
      </c>
      <c r="G381" s="81">
        <v>958192.18</v>
      </c>
      <c r="H381" s="65"/>
      <c r="I381" s="81"/>
      <c r="J381" s="66"/>
      <c r="K381" s="99"/>
      <c r="L381" s="99"/>
      <c r="M381" s="99"/>
      <c r="N381" s="99"/>
      <c r="O381" s="99"/>
      <c r="P381" s="102"/>
      <c r="Q381" s="66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</row>
    <row r="382" spans="1:39" ht="15.75">
      <c r="A382" s="55"/>
      <c r="B382" s="56"/>
      <c r="C382" s="43"/>
      <c r="D382" s="3"/>
      <c r="E382" s="38"/>
      <c r="F382" s="51"/>
      <c r="G382" s="76"/>
      <c r="H382" s="62"/>
      <c r="I382" s="76"/>
      <c r="J382" s="60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  <c r="AC382" s="98"/>
      <c r="AD382" s="98"/>
      <c r="AE382" s="98"/>
      <c r="AF382" s="98"/>
      <c r="AG382" s="98"/>
      <c r="AH382" s="98"/>
      <c r="AI382" s="98"/>
      <c r="AJ382" s="98"/>
      <c r="AK382" s="98"/>
      <c r="AL382" s="98"/>
      <c r="AM382" s="98"/>
    </row>
    <row r="383" spans="1:39" ht="15.75">
      <c r="A383" s="55"/>
      <c r="B383" s="56"/>
      <c r="C383" s="43"/>
      <c r="D383" s="3"/>
      <c r="E383" s="38"/>
      <c r="F383" s="51"/>
      <c r="G383" s="76"/>
      <c r="H383" s="62"/>
      <c r="I383" s="76"/>
      <c r="J383" s="60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  <c r="AC383" s="98"/>
      <c r="AD383" s="98"/>
      <c r="AE383" s="98"/>
      <c r="AF383" s="98"/>
      <c r="AG383" s="98"/>
      <c r="AH383" s="98"/>
      <c r="AI383" s="98"/>
      <c r="AJ383" s="98"/>
      <c r="AK383" s="98"/>
      <c r="AL383" s="98"/>
      <c r="AM383" s="98"/>
    </row>
    <row r="384" spans="1:39" s="151" customFormat="1" ht="18.75">
      <c r="A384" s="143" t="s">
        <v>15</v>
      </c>
      <c r="B384" s="144"/>
      <c r="C384" s="130"/>
      <c r="D384" s="145">
        <f>D380+D127+D5</f>
        <v>3210</v>
      </c>
      <c r="E384" s="146">
        <f>E380+E127+E5</f>
        <v>147119597.6600001</v>
      </c>
      <c r="F384" s="148">
        <f>F380+F127+F5</f>
        <v>574</v>
      </c>
      <c r="G384" s="147">
        <f>G380+G127+G5</f>
        <v>66395445.7</v>
      </c>
      <c r="H384" s="148">
        <f>H127+H5</f>
        <v>50</v>
      </c>
      <c r="I384" s="147">
        <f>I127+I5</f>
        <v>650464.0599999998</v>
      </c>
      <c r="J384" s="149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  <c r="AA384" s="150"/>
      <c r="AB384" s="150"/>
      <c r="AC384" s="150"/>
      <c r="AD384" s="150"/>
      <c r="AE384" s="150"/>
      <c r="AF384" s="150"/>
      <c r="AG384" s="150"/>
      <c r="AH384" s="150"/>
      <c r="AI384" s="150"/>
      <c r="AJ384" s="150"/>
      <c r="AK384" s="150"/>
      <c r="AL384" s="150"/>
      <c r="AM384" s="150"/>
    </row>
    <row r="385" spans="1:39" ht="15.75">
      <c r="A385" s="1"/>
      <c r="B385" s="5"/>
      <c r="C385" s="5"/>
      <c r="D385" s="7"/>
      <c r="E385" s="8"/>
      <c r="F385" s="24"/>
      <c r="G385" s="79"/>
      <c r="H385" s="34"/>
      <c r="I385" s="79"/>
      <c r="J385" s="1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  <c r="AC385" s="98"/>
      <c r="AD385" s="98"/>
      <c r="AE385" s="98"/>
      <c r="AF385" s="98"/>
      <c r="AG385" s="98"/>
      <c r="AH385" s="98"/>
      <c r="AI385" s="98"/>
      <c r="AJ385" s="98"/>
      <c r="AK385" s="98"/>
      <c r="AL385" s="98"/>
      <c r="AM385" s="98"/>
    </row>
    <row r="386" spans="1:39" ht="15.75">
      <c r="A386" s="1"/>
      <c r="B386" s="5"/>
      <c r="C386" s="108"/>
      <c r="D386" s="109"/>
      <c r="E386" s="58"/>
      <c r="F386" s="110"/>
      <c r="G386" s="112"/>
      <c r="H386" s="111"/>
      <c r="I386" s="112"/>
      <c r="J386" s="105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  <c r="AB386" s="98"/>
      <c r="AC386" s="98"/>
      <c r="AD386" s="98"/>
      <c r="AE386" s="98"/>
      <c r="AF386" s="98"/>
      <c r="AG386" s="98"/>
      <c r="AH386" s="98"/>
      <c r="AI386" s="98"/>
      <c r="AJ386" s="98"/>
      <c r="AK386" s="98"/>
      <c r="AL386" s="98"/>
      <c r="AM386" s="98"/>
    </row>
    <row r="387" spans="1:39" ht="15.75">
      <c r="A387" s="1"/>
      <c r="B387" s="5"/>
      <c r="C387" s="108"/>
      <c r="D387" s="113"/>
      <c r="E387" s="58"/>
      <c r="F387" s="110"/>
      <c r="G387" s="112"/>
      <c r="H387" s="111"/>
      <c r="I387" s="112"/>
      <c r="J387" s="105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  <c r="AC387" s="98"/>
      <c r="AD387" s="98"/>
      <c r="AE387" s="98"/>
      <c r="AF387" s="98"/>
      <c r="AG387" s="98"/>
      <c r="AH387" s="98"/>
      <c r="AI387" s="98"/>
      <c r="AJ387" s="98"/>
      <c r="AK387" s="98"/>
      <c r="AL387" s="98"/>
      <c r="AM387" s="98"/>
    </row>
    <row r="388" spans="1:39" ht="15.75">
      <c r="A388" s="1"/>
      <c r="B388" s="5"/>
      <c r="C388" s="108"/>
      <c r="D388" s="113"/>
      <c r="E388" s="58"/>
      <c r="F388" s="110"/>
      <c r="G388" s="112"/>
      <c r="H388" s="111"/>
      <c r="I388" s="112"/>
      <c r="J388" s="105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  <c r="AB388" s="98"/>
      <c r="AC388" s="98"/>
      <c r="AD388" s="98"/>
      <c r="AE388" s="98"/>
      <c r="AF388" s="98"/>
      <c r="AG388" s="98"/>
      <c r="AH388" s="98"/>
      <c r="AI388" s="98"/>
      <c r="AJ388" s="98"/>
      <c r="AK388" s="98"/>
      <c r="AL388" s="98"/>
      <c r="AM388" s="98"/>
    </row>
    <row r="389" spans="1:39" ht="15.75">
      <c r="A389" s="1"/>
      <c r="B389" s="5"/>
      <c r="C389" s="108"/>
      <c r="D389" s="113"/>
      <c r="E389" s="58"/>
      <c r="F389" s="110"/>
      <c r="G389" s="112"/>
      <c r="H389" s="111"/>
      <c r="I389" s="112"/>
      <c r="J389" s="105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  <c r="AK389" s="98"/>
      <c r="AL389" s="98"/>
      <c r="AM389" s="98"/>
    </row>
    <row r="390" spans="1:39" ht="15.75">
      <c r="A390" s="1"/>
      <c r="B390" s="5"/>
      <c r="C390" s="108"/>
      <c r="D390" s="113"/>
      <c r="E390" s="58"/>
      <c r="F390" s="110"/>
      <c r="G390" s="112"/>
      <c r="H390" s="111"/>
      <c r="I390" s="112"/>
      <c r="J390" s="105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  <c r="AK390" s="98"/>
      <c r="AL390" s="98"/>
      <c r="AM390" s="98"/>
    </row>
    <row r="391" spans="1:39" ht="15.75">
      <c r="A391" s="1"/>
      <c r="B391" s="5"/>
      <c r="C391" s="108"/>
      <c r="D391" s="113"/>
      <c r="E391" s="58"/>
      <c r="F391" s="110"/>
      <c r="G391" s="112"/>
      <c r="H391" s="111"/>
      <c r="I391" s="112"/>
      <c r="J391" s="105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K391" s="98"/>
      <c r="AL391" s="98"/>
      <c r="AM391" s="98"/>
    </row>
    <row r="392" spans="1:39" ht="15.75">
      <c r="A392" s="1"/>
      <c r="B392" s="5"/>
      <c r="C392" s="108"/>
      <c r="D392" s="113"/>
      <c r="E392" s="58"/>
      <c r="F392" s="110"/>
      <c r="G392" s="112"/>
      <c r="H392" s="111"/>
      <c r="I392" s="112"/>
      <c r="J392" s="105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K392" s="98"/>
      <c r="AL392" s="98"/>
      <c r="AM392" s="98"/>
    </row>
    <row r="393" spans="1:39" ht="15.75">
      <c r="A393" s="1"/>
      <c r="B393" s="5"/>
      <c r="C393" s="108"/>
      <c r="D393" s="113"/>
      <c r="E393" s="114"/>
      <c r="F393" s="110"/>
      <c r="G393" s="112"/>
      <c r="H393" s="111"/>
      <c r="I393" s="112"/>
      <c r="J393" s="105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8"/>
      <c r="AL393" s="98"/>
      <c r="AM393" s="98"/>
    </row>
    <row r="394" spans="1:39" ht="15.75">
      <c r="A394" s="1"/>
      <c r="B394" s="5"/>
      <c r="C394" s="108"/>
      <c r="D394" s="113"/>
      <c r="E394" s="114"/>
      <c r="F394" s="110"/>
      <c r="G394" s="112"/>
      <c r="H394" s="111"/>
      <c r="I394" s="112"/>
      <c r="J394" s="105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98"/>
      <c r="AD394" s="98"/>
      <c r="AE394" s="98"/>
      <c r="AF394" s="98"/>
      <c r="AG394" s="98"/>
      <c r="AH394" s="98"/>
      <c r="AI394" s="98"/>
      <c r="AJ394" s="98"/>
      <c r="AK394" s="98"/>
      <c r="AL394" s="98"/>
      <c r="AM394" s="98"/>
    </row>
    <row r="395" spans="1:39" ht="15.75">
      <c r="A395" s="1"/>
      <c r="B395" s="5"/>
      <c r="C395" s="108"/>
      <c r="D395" s="52"/>
      <c r="E395" s="53"/>
      <c r="F395" s="110"/>
      <c r="G395" s="112"/>
      <c r="H395" s="111"/>
      <c r="I395" s="112"/>
      <c r="J395" s="105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8"/>
      <c r="AD395" s="98"/>
      <c r="AE395" s="98"/>
      <c r="AF395" s="98"/>
      <c r="AG395" s="98"/>
      <c r="AH395" s="98"/>
      <c r="AI395" s="98"/>
      <c r="AJ395" s="98"/>
      <c r="AK395" s="98"/>
      <c r="AL395" s="98"/>
      <c r="AM395" s="98"/>
    </row>
    <row r="396" spans="1:39" ht="15.75">
      <c r="A396" s="1"/>
      <c r="B396" s="5"/>
      <c r="C396" s="108"/>
      <c r="D396" s="118"/>
      <c r="E396" s="119"/>
      <c r="F396" s="110"/>
      <c r="G396" s="115"/>
      <c r="H396" s="116"/>
      <c r="I396" s="112"/>
      <c r="J396" s="105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98"/>
      <c r="AD396" s="98"/>
      <c r="AE396" s="98"/>
      <c r="AF396" s="98"/>
      <c r="AG396" s="98"/>
      <c r="AH396" s="98"/>
      <c r="AI396" s="98"/>
      <c r="AJ396" s="98"/>
      <c r="AK396" s="98"/>
      <c r="AL396" s="98"/>
      <c r="AM396" s="98"/>
    </row>
    <row r="397" spans="3:39" ht="15.75">
      <c r="C397" s="101"/>
      <c r="D397" s="120"/>
      <c r="E397" s="121"/>
      <c r="F397" s="110"/>
      <c r="G397" s="115"/>
      <c r="H397" s="122"/>
      <c r="I397" s="123"/>
      <c r="J397" s="101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  <c r="AC397" s="98"/>
      <c r="AD397" s="98"/>
      <c r="AE397" s="98"/>
      <c r="AF397" s="98"/>
      <c r="AG397" s="98"/>
      <c r="AH397" s="98"/>
      <c r="AI397" s="98"/>
      <c r="AJ397" s="98"/>
      <c r="AK397" s="98"/>
      <c r="AL397" s="98"/>
      <c r="AM397" s="98"/>
    </row>
    <row r="398" spans="3:39" ht="15.75">
      <c r="C398" s="101"/>
      <c r="D398" s="124"/>
      <c r="E398" s="125"/>
      <c r="F398" s="110"/>
      <c r="G398" s="115"/>
      <c r="H398" s="122"/>
      <c r="I398" s="123"/>
      <c r="J398" s="101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  <c r="AC398" s="98"/>
      <c r="AD398" s="98"/>
      <c r="AE398" s="98"/>
      <c r="AF398" s="98"/>
      <c r="AG398" s="98"/>
      <c r="AH398" s="98"/>
      <c r="AI398" s="98"/>
      <c r="AJ398" s="98"/>
      <c r="AK398" s="98"/>
      <c r="AL398" s="98"/>
      <c r="AM398" s="98"/>
    </row>
    <row r="399" spans="3:39" ht="15.75">
      <c r="C399" s="101"/>
      <c r="D399" s="141"/>
      <c r="E399" s="117"/>
      <c r="F399" s="110"/>
      <c r="G399" s="115"/>
      <c r="H399" s="122"/>
      <c r="I399" s="123"/>
      <c r="J399" s="101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  <c r="AC399" s="98"/>
      <c r="AD399" s="98"/>
      <c r="AE399" s="98"/>
      <c r="AF399" s="98"/>
      <c r="AG399" s="98"/>
      <c r="AH399" s="98"/>
      <c r="AI399" s="98"/>
      <c r="AJ399" s="98"/>
      <c r="AK399" s="98"/>
      <c r="AL399" s="98"/>
      <c r="AM399" s="98"/>
    </row>
    <row r="400" spans="3:39" ht="15.75">
      <c r="C400" s="101"/>
      <c r="D400" s="141"/>
      <c r="E400" s="126"/>
      <c r="F400" s="110"/>
      <c r="G400" s="115"/>
      <c r="H400" s="122"/>
      <c r="I400" s="123"/>
      <c r="J400" s="101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  <c r="AC400" s="98"/>
      <c r="AD400" s="98"/>
      <c r="AE400" s="98"/>
      <c r="AF400" s="98"/>
      <c r="AG400" s="98"/>
      <c r="AH400" s="98"/>
      <c r="AI400" s="98"/>
      <c r="AJ400" s="98"/>
      <c r="AK400" s="98"/>
      <c r="AL400" s="98"/>
      <c r="AM400" s="98"/>
    </row>
    <row r="401" spans="3:39" ht="15.75">
      <c r="C401" s="101"/>
      <c r="D401" s="141"/>
      <c r="E401" s="126"/>
      <c r="F401" s="110"/>
      <c r="G401" s="115"/>
      <c r="H401" s="122"/>
      <c r="I401" s="123"/>
      <c r="J401" s="101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  <c r="AC401" s="98"/>
      <c r="AD401" s="98"/>
      <c r="AE401" s="98"/>
      <c r="AF401" s="98"/>
      <c r="AG401" s="98"/>
      <c r="AH401" s="98"/>
      <c r="AI401" s="98"/>
      <c r="AJ401" s="98"/>
      <c r="AK401" s="98"/>
      <c r="AL401" s="98"/>
      <c r="AM401" s="98"/>
    </row>
    <row r="402" spans="3:39" ht="15.75">
      <c r="C402" s="101"/>
      <c r="D402" s="141"/>
      <c r="E402" s="127"/>
      <c r="F402" s="110"/>
      <c r="G402" s="115"/>
      <c r="H402" s="122"/>
      <c r="I402" s="123"/>
      <c r="J402" s="101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  <c r="AB402" s="98"/>
      <c r="AC402" s="98"/>
      <c r="AD402" s="98"/>
      <c r="AE402" s="98"/>
      <c r="AF402" s="98"/>
      <c r="AG402" s="98"/>
      <c r="AH402" s="98"/>
      <c r="AI402" s="98"/>
      <c r="AJ402" s="98"/>
      <c r="AK402" s="98"/>
      <c r="AL402" s="98"/>
      <c r="AM402" s="98"/>
    </row>
    <row r="403" spans="3:39" ht="15.75">
      <c r="C403" s="101"/>
      <c r="D403" s="141"/>
      <c r="E403" s="126"/>
      <c r="F403" s="110"/>
      <c r="G403" s="115"/>
      <c r="H403" s="122"/>
      <c r="I403" s="123"/>
      <c r="J403" s="101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  <c r="AC403" s="98"/>
      <c r="AD403" s="98"/>
      <c r="AE403" s="98"/>
      <c r="AF403" s="98"/>
      <c r="AG403" s="98"/>
      <c r="AH403" s="98"/>
      <c r="AI403" s="98"/>
      <c r="AJ403" s="98"/>
      <c r="AK403" s="98"/>
      <c r="AL403" s="98"/>
      <c r="AM403" s="98"/>
    </row>
    <row r="404" spans="3:39" ht="15.75">
      <c r="C404" s="101"/>
      <c r="D404" s="141"/>
      <c r="E404" s="126"/>
      <c r="F404" s="110"/>
      <c r="G404" s="115"/>
      <c r="H404" s="122"/>
      <c r="I404" s="123"/>
      <c r="J404" s="101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  <c r="AB404" s="98"/>
      <c r="AC404" s="98"/>
      <c r="AD404" s="98"/>
      <c r="AE404" s="98"/>
      <c r="AF404" s="98"/>
      <c r="AG404" s="98"/>
      <c r="AH404" s="98"/>
      <c r="AI404" s="98"/>
      <c r="AJ404" s="98"/>
      <c r="AK404" s="98"/>
      <c r="AL404" s="98"/>
      <c r="AM404" s="98"/>
    </row>
    <row r="405" spans="3:39" ht="15.75">
      <c r="C405" s="101"/>
      <c r="D405" s="141"/>
      <c r="E405" s="126"/>
      <c r="F405" s="110"/>
      <c r="G405" s="115"/>
      <c r="H405" s="122"/>
      <c r="I405" s="123"/>
      <c r="J405" s="101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  <c r="AC405" s="98"/>
      <c r="AD405" s="98"/>
      <c r="AE405" s="98"/>
      <c r="AF405" s="98"/>
      <c r="AG405" s="98"/>
      <c r="AH405" s="98"/>
      <c r="AI405" s="98"/>
      <c r="AJ405" s="98"/>
      <c r="AK405" s="98"/>
      <c r="AL405" s="98"/>
      <c r="AM405" s="98"/>
    </row>
    <row r="406" spans="3:39" ht="15.75">
      <c r="C406" s="101"/>
      <c r="D406" s="141"/>
      <c r="E406" s="126"/>
      <c r="F406" s="110"/>
      <c r="G406" s="115"/>
      <c r="H406" s="122"/>
      <c r="I406" s="123"/>
      <c r="J406" s="101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  <c r="AC406" s="98"/>
      <c r="AD406" s="98"/>
      <c r="AE406" s="98"/>
      <c r="AF406" s="98"/>
      <c r="AG406" s="98"/>
      <c r="AH406" s="98"/>
      <c r="AI406" s="98"/>
      <c r="AJ406" s="98"/>
      <c r="AK406" s="98"/>
      <c r="AL406" s="98"/>
      <c r="AM406" s="98"/>
    </row>
    <row r="407" spans="6:39" ht="15.75">
      <c r="F407" s="6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  <c r="AH407" s="98"/>
      <c r="AI407" s="98"/>
      <c r="AJ407" s="98"/>
      <c r="AK407" s="98"/>
      <c r="AL407" s="98"/>
      <c r="AM407" s="98"/>
    </row>
    <row r="408" spans="6:39" ht="15.75">
      <c r="F408" s="6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8"/>
      <c r="AD408" s="98"/>
      <c r="AE408" s="98"/>
      <c r="AF408" s="98"/>
      <c r="AG408" s="98"/>
      <c r="AH408" s="98"/>
      <c r="AI408" s="98"/>
      <c r="AJ408" s="98"/>
      <c r="AK408" s="98"/>
      <c r="AL408" s="98"/>
      <c r="AM408" s="98"/>
    </row>
    <row r="409" spans="6:39" ht="15.75">
      <c r="F409" s="6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  <c r="AK409" s="98"/>
      <c r="AL409" s="98"/>
      <c r="AM409" s="98"/>
    </row>
    <row r="410" spans="6:39" ht="15.75">
      <c r="F410" s="6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  <c r="AK410" s="98"/>
      <c r="AL410" s="98"/>
      <c r="AM410" s="98"/>
    </row>
    <row r="411" spans="6:39" ht="15.75">
      <c r="F411" s="6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  <c r="AK411" s="98"/>
      <c r="AL411" s="98"/>
      <c r="AM411" s="98"/>
    </row>
    <row r="412" spans="11:39" ht="15.75"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8"/>
      <c r="AL412" s="98"/>
      <c r="AM412" s="98"/>
    </row>
    <row r="413" spans="11:39" ht="15.75"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8"/>
      <c r="AL413" s="98"/>
      <c r="AM413" s="98"/>
    </row>
    <row r="414" spans="11:39" ht="15.75"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K414" s="98"/>
      <c r="AL414" s="98"/>
      <c r="AM414" s="98"/>
    </row>
    <row r="415" spans="11:39" ht="15.75"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  <c r="AD415" s="98"/>
      <c r="AE415" s="98"/>
      <c r="AF415" s="98"/>
      <c r="AG415" s="98"/>
      <c r="AH415" s="98"/>
      <c r="AI415" s="98"/>
      <c r="AJ415" s="98"/>
      <c r="AK415" s="98"/>
      <c r="AL415" s="98"/>
      <c r="AM415" s="98"/>
    </row>
    <row r="416" spans="11:39" ht="15.75"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  <c r="AD416" s="98"/>
      <c r="AE416" s="98"/>
      <c r="AF416" s="98"/>
      <c r="AG416" s="98"/>
      <c r="AH416" s="98"/>
      <c r="AI416" s="98"/>
      <c r="AJ416" s="98"/>
      <c r="AK416" s="98"/>
      <c r="AL416" s="98"/>
      <c r="AM416" s="98"/>
    </row>
    <row r="417" spans="11:39" ht="15.75"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8"/>
      <c r="AD417" s="98"/>
      <c r="AE417" s="98"/>
      <c r="AF417" s="98"/>
      <c r="AG417" s="98"/>
      <c r="AH417" s="98"/>
      <c r="AI417" s="98"/>
      <c r="AJ417" s="98"/>
      <c r="AK417" s="98"/>
      <c r="AL417" s="98"/>
      <c r="AM417" s="98"/>
    </row>
    <row r="418" spans="11:39" ht="15.75"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  <c r="AD418" s="98"/>
      <c r="AE418" s="98"/>
      <c r="AF418" s="98"/>
      <c r="AG418" s="98"/>
      <c r="AH418" s="98"/>
      <c r="AI418" s="98"/>
      <c r="AJ418" s="98"/>
      <c r="AK418" s="98"/>
      <c r="AL418" s="98"/>
      <c r="AM418" s="98"/>
    </row>
    <row r="419" spans="11:39" ht="15.75"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8"/>
      <c r="AD419" s="98"/>
      <c r="AE419" s="98"/>
      <c r="AF419" s="98"/>
      <c r="AG419" s="98"/>
      <c r="AH419" s="98"/>
      <c r="AI419" s="98"/>
      <c r="AJ419" s="98"/>
      <c r="AK419" s="98"/>
      <c r="AL419" s="98"/>
      <c r="AM419" s="98"/>
    </row>
    <row r="420" spans="11:39" ht="15.75"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8"/>
      <c r="AD420" s="98"/>
      <c r="AE420" s="98"/>
      <c r="AF420" s="98"/>
      <c r="AG420" s="98"/>
      <c r="AH420" s="98"/>
      <c r="AI420" s="98"/>
      <c r="AJ420" s="98"/>
      <c r="AK420" s="98"/>
      <c r="AL420" s="98"/>
      <c r="AM420" s="98"/>
    </row>
    <row r="421" spans="11:39" ht="15.75"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8"/>
      <c r="AD421" s="98"/>
      <c r="AE421" s="98"/>
      <c r="AF421" s="98"/>
      <c r="AG421" s="98"/>
      <c r="AH421" s="98"/>
      <c r="AI421" s="98"/>
      <c r="AJ421" s="98"/>
      <c r="AK421" s="98"/>
      <c r="AL421" s="98"/>
      <c r="AM421" s="98"/>
    </row>
    <row r="422" spans="11:39" ht="15.75"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8"/>
      <c r="AD422" s="98"/>
      <c r="AE422" s="98"/>
      <c r="AF422" s="98"/>
      <c r="AG422" s="98"/>
      <c r="AH422" s="98"/>
      <c r="AI422" s="98"/>
      <c r="AJ422" s="98"/>
      <c r="AK422" s="98"/>
      <c r="AL422" s="98"/>
      <c r="AM422" s="98"/>
    </row>
    <row r="423" spans="11:39" ht="15.75"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8"/>
      <c r="AD423" s="98"/>
      <c r="AE423" s="98"/>
      <c r="AF423" s="98"/>
      <c r="AG423" s="98"/>
      <c r="AH423" s="98"/>
      <c r="AI423" s="98"/>
      <c r="AJ423" s="98"/>
      <c r="AK423" s="98"/>
      <c r="AL423" s="98"/>
      <c r="AM423" s="98"/>
    </row>
    <row r="424" spans="11:39" ht="15.75"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8"/>
      <c r="AD424" s="98"/>
      <c r="AE424" s="98"/>
      <c r="AF424" s="98"/>
      <c r="AG424" s="98"/>
      <c r="AH424" s="98"/>
      <c r="AI424" s="98"/>
      <c r="AJ424" s="98"/>
      <c r="AK424" s="98"/>
      <c r="AL424" s="98"/>
      <c r="AM424" s="98"/>
    </row>
    <row r="425" spans="11:39" ht="15.75"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  <c r="AD425" s="98"/>
      <c r="AE425" s="98"/>
      <c r="AF425" s="98"/>
      <c r="AG425" s="98"/>
      <c r="AH425" s="98"/>
      <c r="AI425" s="98"/>
      <c r="AJ425" s="98"/>
      <c r="AK425" s="98"/>
      <c r="AL425" s="98"/>
      <c r="AM425" s="98"/>
    </row>
    <row r="426" spans="11:39" ht="15.75"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98"/>
      <c r="AE426" s="98"/>
      <c r="AF426" s="98"/>
      <c r="AG426" s="98"/>
      <c r="AH426" s="98"/>
      <c r="AI426" s="98"/>
      <c r="AJ426" s="98"/>
      <c r="AK426" s="98"/>
      <c r="AL426" s="98"/>
      <c r="AM426" s="98"/>
    </row>
    <row r="427" spans="11:39" ht="15.75"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  <c r="AM427" s="98"/>
    </row>
    <row r="428" spans="11:39" ht="15.75"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  <c r="AM428" s="98"/>
    </row>
    <row r="429" spans="11:39" ht="15.75"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98"/>
      <c r="AJ429" s="98"/>
      <c r="AK429" s="98"/>
      <c r="AL429" s="98"/>
      <c r="AM429" s="98"/>
    </row>
    <row r="430" spans="11:39" ht="15.75"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8"/>
      <c r="AL430" s="98"/>
      <c r="AM430" s="98"/>
    </row>
    <row r="431" spans="11:39" ht="15.75"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8"/>
      <c r="AD431" s="98"/>
      <c r="AE431" s="98"/>
      <c r="AF431" s="98"/>
      <c r="AG431" s="98"/>
      <c r="AH431" s="98"/>
      <c r="AI431" s="98"/>
      <c r="AJ431" s="98"/>
      <c r="AK431" s="98"/>
      <c r="AL431" s="98"/>
      <c r="AM431" s="98"/>
    </row>
    <row r="432" spans="11:39" ht="15.75"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  <c r="AC432" s="98"/>
      <c r="AD432" s="98"/>
      <c r="AE432" s="98"/>
      <c r="AF432" s="98"/>
      <c r="AG432" s="98"/>
      <c r="AH432" s="98"/>
      <c r="AI432" s="98"/>
      <c r="AJ432" s="98"/>
      <c r="AK432" s="98"/>
      <c r="AL432" s="98"/>
      <c r="AM432" s="98"/>
    </row>
    <row r="433" spans="11:39" ht="15.75"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  <c r="AC433" s="98"/>
      <c r="AD433" s="98"/>
      <c r="AE433" s="98"/>
      <c r="AF433" s="98"/>
      <c r="AG433" s="98"/>
      <c r="AH433" s="98"/>
      <c r="AI433" s="98"/>
      <c r="AJ433" s="98"/>
      <c r="AK433" s="98"/>
      <c r="AL433" s="98"/>
      <c r="AM433" s="98"/>
    </row>
    <row r="434" spans="11:39" ht="15.75"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8"/>
      <c r="AD434" s="98"/>
      <c r="AE434" s="98"/>
      <c r="AF434" s="98"/>
      <c r="AG434" s="98"/>
      <c r="AH434" s="98"/>
      <c r="AI434" s="98"/>
      <c r="AJ434" s="98"/>
      <c r="AK434" s="98"/>
      <c r="AL434" s="98"/>
      <c r="AM434" s="98"/>
    </row>
    <row r="435" spans="11:39" ht="15.75"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  <c r="AK435" s="98"/>
      <c r="AL435" s="98"/>
      <c r="AM435" s="98"/>
    </row>
    <row r="436" spans="11:39" ht="15.75"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  <c r="AD436" s="98"/>
      <c r="AE436" s="98"/>
      <c r="AF436" s="98"/>
      <c r="AG436" s="98"/>
      <c r="AH436" s="98"/>
      <c r="AI436" s="98"/>
      <c r="AJ436" s="98"/>
      <c r="AK436" s="98"/>
      <c r="AL436" s="98"/>
      <c r="AM436" s="98"/>
    </row>
    <row r="437" spans="11:39" ht="15.75"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  <c r="AD437" s="98"/>
      <c r="AE437" s="98"/>
      <c r="AF437" s="98"/>
      <c r="AG437" s="98"/>
      <c r="AH437" s="98"/>
      <c r="AI437" s="98"/>
      <c r="AJ437" s="98"/>
      <c r="AK437" s="98"/>
      <c r="AL437" s="98"/>
      <c r="AM437" s="98"/>
    </row>
    <row r="438" spans="11:39" ht="15.75"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  <c r="AD438" s="98"/>
      <c r="AE438" s="98"/>
      <c r="AF438" s="98"/>
      <c r="AG438" s="98"/>
      <c r="AH438" s="98"/>
      <c r="AI438" s="98"/>
      <c r="AJ438" s="98"/>
      <c r="AK438" s="98"/>
      <c r="AL438" s="98"/>
      <c r="AM438" s="98"/>
    </row>
    <row r="439" spans="11:39" ht="15.75"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98"/>
      <c r="AE439" s="98"/>
      <c r="AF439" s="98"/>
      <c r="AG439" s="98"/>
      <c r="AH439" s="98"/>
      <c r="AI439" s="98"/>
      <c r="AJ439" s="98"/>
      <c r="AK439" s="98"/>
      <c r="AL439" s="98"/>
      <c r="AM439" s="98"/>
    </row>
    <row r="440" spans="11:39" ht="15.75"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  <c r="AD440" s="98"/>
      <c r="AE440" s="98"/>
      <c r="AF440" s="98"/>
      <c r="AG440" s="98"/>
      <c r="AH440" s="98"/>
      <c r="AI440" s="98"/>
      <c r="AJ440" s="98"/>
      <c r="AK440" s="98"/>
      <c r="AL440" s="98"/>
      <c r="AM440" s="98"/>
    </row>
    <row r="441" spans="11:39" ht="15.75"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  <c r="AD441" s="98"/>
      <c r="AE441" s="98"/>
      <c r="AF441" s="98"/>
      <c r="AG441" s="98"/>
      <c r="AH441" s="98"/>
      <c r="AI441" s="98"/>
      <c r="AJ441" s="98"/>
      <c r="AK441" s="98"/>
      <c r="AL441" s="98"/>
      <c r="AM441" s="98"/>
    </row>
    <row r="442" spans="11:39" ht="15.75"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8"/>
      <c r="AD442" s="98"/>
      <c r="AE442" s="98"/>
      <c r="AF442" s="98"/>
      <c r="AG442" s="98"/>
      <c r="AH442" s="98"/>
      <c r="AI442" s="98"/>
      <c r="AJ442" s="98"/>
      <c r="AK442" s="98"/>
      <c r="AL442" s="98"/>
      <c r="AM442" s="98"/>
    </row>
    <row r="443" spans="11:39" ht="15.75"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  <c r="AC443" s="98"/>
      <c r="AD443" s="98"/>
      <c r="AE443" s="98"/>
      <c r="AF443" s="98"/>
      <c r="AG443" s="98"/>
      <c r="AH443" s="98"/>
      <c r="AI443" s="98"/>
      <c r="AJ443" s="98"/>
      <c r="AK443" s="98"/>
      <c r="AL443" s="98"/>
      <c r="AM443" s="98"/>
    </row>
    <row r="444" spans="11:39" ht="15.75"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8"/>
      <c r="AD444" s="98"/>
      <c r="AE444" s="98"/>
      <c r="AF444" s="98"/>
      <c r="AG444" s="98"/>
      <c r="AH444" s="98"/>
      <c r="AI444" s="98"/>
      <c r="AJ444" s="98"/>
      <c r="AK444" s="98"/>
      <c r="AL444" s="98"/>
      <c r="AM444" s="98"/>
    </row>
    <row r="445" spans="11:39" ht="15.75"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  <c r="AD445" s="98"/>
      <c r="AE445" s="98"/>
      <c r="AF445" s="98"/>
      <c r="AG445" s="98"/>
      <c r="AH445" s="98"/>
      <c r="AI445" s="98"/>
      <c r="AJ445" s="98"/>
      <c r="AK445" s="98"/>
      <c r="AL445" s="98"/>
      <c r="AM445" s="98"/>
    </row>
    <row r="446" spans="11:39" ht="15.75"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  <c r="AC446" s="98"/>
      <c r="AD446" s="98"/>
      <c r="AE446" s="98"/>
      <c r="AF446" s="98"/>
      <c r="AG446" s="98"/>
      <c r="AH446" s="98"/>
      <c r="AI446" s="98"/>
      <c r="AJ446" s="98"/>
      <c r="AK446" s="98"/>
      <c r="AL446" s="98"/>
      <c r="AM446" s="98"/>
    </row>
    <row r="447" spans="11:39" ht="15.75"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8"/>
      <c r="AD447" s="98"/>
      <c r="AE447" s="98"/>
      <c r="AF447" s="98"/>
      <c r="AG447" s="98"/>
      <c r="AH447" s="98"/>
      <c r="AI447" s="98"/>
      <c r="AJ447" s="98"/>
      <c r="AK447" s="98"/>
      <c r="AL447" s="98"/>
      <c r="AM447" s="98"/>
    </row>
    <row r="448" spans="11:39" ht="15.75"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  <c r="AD448" s="98"/>
      <c r="AE448" s="98"/>
      <c r="AF448" s="98"/>
      <c r="AG448" s="98"/>
      <c r="AH448" s="98"/>
      <c r="AI448" s="98"/>
      <c r="AJ448" s="98"/>
      <c r="AK448" s="98"/>
      <c r="AL448" s="98"/>
      <c r="AM448" s="98"/>
    </row>
    <row r="449" spans="11:39" ht="15.75"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  <c r="AD449" s="98"/>
      <c r="AE449" s="98"/>
      <c r="AF449" s="98"/>
      <c r="AG449" s="98"/>
      <c r="AH449" s="98"/>
      <c r="AI449" s="98"/>
      <c r="AJ449" s="98"/>
      <c r="AK449" s="98"/>
      <c r="AL449" s="98"/>
      <c r="AM449" s="98"/>
    </row>
    <row r="450" spans="11:39" ht="15.75"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98"/>
      <c r="AE450" s="98"/>
      <c r="AF450" s="98"/>
      <c r="AG450" s="98"/>
      <c r="AH450" s="98"/>
      <c r="AI450" s="98"/>
      <c r="AJ450" s="98"/>
      <c r="AK450" s="98"/>
      <c r="AL450" s="98"/>
      <c r="AM450" s="98"/>
    </row>
    <row r="451" spans="11:39" ht="15.75"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  <c r="AK451" s="98"/>
      <c r="AL451" s="98"/>
      <c r="AM451" s="98"/>
    </row>
    <row r="452" spans="11:39" ht="15.75"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  <c r="AK452" s="98"/>
      <c r="AL452" s="98"/>
      <c r="AM452" s="98"/>
    </row>
    <row r="453" spans="11:39" ht="15.75"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  <c r="AK453" s="98"/>
      <c r="AL453" s="98"/>
      <c r="AM453" s="98"/>
    </row>
    <row r="454" spans="11:39" ht="15.75"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8"/>
      <c r="AL454" s="98"/>
      <c r="AM454" s="98"/>
    </row>
    <row r="455" spans="11:39" ht="15.75"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8"/>
      <c r="AL455" s="98"/>
      <c r="AM455" s="98"/>
    </row>
    <row r="456" spans="11:39" ht="15.75"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  <c r="AK456" s="98"/>
      <c r="AL456" s="98"/>
      <c r="AM456" s="98"/>
    </row>
    <row r="457" spans="11:39" ht="15.75"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  <c r="AD457" s="98"/>
      <c r="AE457" s="98"/>
      <c r="AF457" s="98"/>
      <c r="AG457" s="98"/>
      <c r="AH457" s="98"/>
      <c r="AI457" s="98"/>
      <c r="AJ457" s="98"/>
      <c r="AK457" s="98"/>
      <c r="AL457" s="98"/>
      <c r="AM457" s="98"/>
    </row>
    <row r="458" spans="11:39" ht="15.75"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  <c r="AD458" s="98"/>
      <c r="AE458" s="98"/>
      <c r="AF458" s="98"/>
      <c r="AG458" s="98"/>
      <c r="AH458" s="98"/>
      <c r="AI458" s="98"/>
      <c r="AJ458" s="98"/>
      <c r="AK458" s="98"/>
      <c r="AL458" s="98"/>
      <c r="AM458" s="98"/>
    </row>
    <row r="459" spans="11:39" ht="15.75"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  <c r="AD459" s="98"/>
      <c r="AE459" s="98"/>
      <c r="AF459" s="98"/>
      <c r="AG459" s="98"/>
      <c r="AH459" s="98"/>
      <c r="AI459" s="98"/>
      <c r="AJ459" s="98"/>
      <c r="AK459" s="98"/>
      <c r="AL459" s="98"/>
      <c r="AM459" s="98"/>
    </row>
    <row r="460" spans="11:39" ht="15.75"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  <c r="AD460" s="98"/>
      <c r="AE460" s="98"/>
      <c r="AF460" s="98"/>
      <c r="AG460" s="98"/>
      <c r="AH460" s="98"/>
      <c r="AI460" s="98"/>
      <c r="AJ460" s="98"/>
      <c r="AK460" s="98"/>
      <c r="AL460" s="98"/>
      <c r="AM460" s="98"/>
    </row>
    <row r="461" spans="11:39" ht="15.75"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  <c r="AD461" s="98"/>
      <c r="AE461" s="98"/>
      <c r="AF461" s="98"/>
      <c r="AG461" s="98"/>
      <c r="AH461" s="98"/>
      <c r="AI461" s="98"/>
      <c r="AJ461" s="98"/>
      <c r="AK461" s="98"/>
      <c r="AL461" s="98"/>
      <c r="AM461" s="98"/>
    </row>
    <row r="462" spans="11:39" ht="15.75"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  <c r="AD462" s="98"/>
      <c r="AE462" s="98"/>
      <c r="AF462" s="98"/>
      <c r="AG462" s="98"/>
      <c r="AH462" s="98"/>
      <c r="AI462" s="98"/>
      <c r="AJ462" s="98"/>
      <c r="AK462" s="98"/>
      <c r="AL462" s="98"/>
      <c r="AM462" s="98"/>
    </row>
    <row r="463" spans="11:39" ht="15.75"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  <c r="AD463" s="98"/>
      <c r="AE463" s="98"/>
      <c r="AF463" s="98"/>
      <c r="AG463" s="98"/>
      <c r="AH463" s="98"/>
      <c r="AI463" s="98"/>
      <c r="AJ463" s="98"/>
      <c r="AK463" s="98"/>
      <c r="AL463" s="98"/>
      <c r="AM463" s="98"/>
    </row>
    <row r="464" spans="11:39" ht="15.75"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  <c r="AC464" s="98"/>
      <c r="AD464" s="98"/>
      <c r="AE464" s="98"/>
      <c r="AF464" s="98"/>
      <c r="AG464" s="98"/>
      <c r="AH464" s="98"/>
      <c r="AI464" s="98"/>
      <c r="AJ464" s="98"/>
      <c r="AK464" s="98"/>
      <c r="AL464" s="98"/>
      <c r="AM464" s="98"/>
    </row>
    <row r="465" spans="11:39" ht="15.75"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  <c r="AD465" s="98"/>
      <c r="AE465" s="98"/>
      <c r="AF465" s="98"/>
      <c r="AG465" s="98"/>
      <c r="AH465" s="98"/>
      <c r="AI465" s="98"/>
      <c r="AJ465" s="98"/>
      <c r="AK465" s="98"/>
      <c r="AL465" s="98"/>
      <c r="AM465" s="98"/>
    </row>
    <row r="466" spans="11:39" ht="15.75"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  <c r="AD466" s="98"/>
      <c r="AE466" s="98"/>
      <c r="AF466" s="98"/>
      <c r="AG466" s="98"/>
      <c r="AH466" s="98"/>
      <c r="AI466" s="98"/>
      <c r="AJ466" s="98"/>
      <c r="AK466" s="98"/>
      <c r="AL466" s="98"/>
      <c r="AM466" s="98"/>
    </row>
    <row r="467" spans="11:39" ht="15.75"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98"/>
      <c r="AE467" s="98"/>
      <c r="AF467" s="98"/>
      <c r="AG467" s="98"/>
      <c r="AH467" s="98"/>
      <c r="AI467" s="98"/>
      <c r="AJ467" s="98"/>
      <c r="AK467" s="98"/>
      <c r="AL467" s="98"/>
      <c r="AM467" s="98"/>
    </row>
    <row r="468" spans="11:39" ht="15.75"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  <c r="AD468" s="98"/>
      <c r="AE468" s="98"/>
      <c r="AF468" s="98"/>
      <c r="AG468" s="98"/>
      <c r="AH468" s="98"/>
      <c r="AI468" s="98"/>
      <c r="AJ468" s="98"/>
      <c r="AK468" s="98"/>
      <c r="AL468" s="98"/>
      <c r="AM468" s="98"/>
    </row>
    <row r="469" spans="11:39" ht="15.75"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  <c r="AD469" s="98"/>
      <c r="AE469" s="98"/>
      <c r="AF469" s="98"/>
      <c r="AG469" s="98"/>
      <c r="AH469" s="98"/>
      <c r="AI469" s="98"/>
      <c r="AJ469" s="98"/>
      <c r="AK469" s="98"/>
      <c r="AL469" s="98"/>
      <c r="AM469" s="98"/>
    </row>
    <row r="470" spans="11:39" ht="15.75"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  <c r="AD470" s="98"/>
      <c r="AE470" s="98"/>
      <c r="AF470" s="98"/>
      <c r="AG470" s="98"/>
      <c r="AH470" s="98"/>
      <c r="AI470" s="98"/>
      <c r="AJ470" s="98"/>
      <c r="AK470" s="98"/>
      <c r="AL470" s="98"/>
      <c r="AM470" s="98"/>
    </row>
    <row r="471" spans="11:39" ht="15.75"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  <c r="AD471" s="98"/>
      <c r="AE471" s="98"/>
      <c r="AF471" s="98"/>
      <c r="AG471" s="98"/>
      <c r="AH471" s="98"/>
      <c r="AI471" s="98"/>
      <c r="AJ471" s="98"/>
      <c r="AK471" s="98"/>
      <c r="AL471" s="98"/>
      <c r="AM471" s="98"/>
    </row>
    <row r="472" spans="11:39" ht="15.75"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  <c r="AK472" s="98"/>
      <c r="AL472" s="98"/>
      <c r="AM472" s="98"/>
    </row>
    <row r="473" spans="11:39" ht="15.75"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  <c r="AK473" s="98"/>
      <c r="AL473" s="98"/>
      <c r="AM473" s="98"/>
    </row>
    <row r="474" spans="11:39" ht="15.75"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  <c r="AD474" s="98"/>
      <c r="AE474" s="98"/>
      <c r="AF474" s="98"/>
      <c r="AG474" s="98"/>
      <c r="AH474" s="98"/>
      <c r="AI474" s="98"/>
      <c r="AJ474" s="98"/>
      <c r="AK474" s="98"/>
      <c r="AL474" s="98"/>
      <c r="AM474" s="98"/>
    </row>
    <row r="475" spans="11:39" ht="15.75"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  <c r="AK475" s="98"/>
      <c r="AL475" s="98"/>
      <c r="AM475" s="98"/>
    </row>
    <row r="476" spans="11:39" ht="15.75"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  <c r="AC476" s="98"/>
      <c r="AD476" s="98"/>
      <c r="AE476" s="98"/>
      <c r="AF476" s="98"/>
      <c r="AG476" s="98"/>
      <c r="AH476" s="98"/>
      <c r="AI476" s="98"/>
      <c r="AJ476" s="98"/>
      <c r="AK476" s="98"/>
      <c r="AL476" s="98"/>
      <c r="AM476" s="98"/>
    </row>
    <row r="477" spans="11:39" ht="15.75"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  <c r="AK477" s="98"/>
      <c r="AL477" s="98"/>
      <c r="AM477" s="98"/>
    </row>
    <row r="478" spans="11:39" ht="15.75"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  <c r="AD478" s="98"/>
      <c r="AE478" s="98"/>
      <c r="AF478" s="98"/>
      <c r="AG478" s="98"/>
      <c r="AH478" s="98"/>
      <c r="AI478" s="98"/>
      <c r="AJ478" s="98"/>
      <c r="AK478" s="98"/>
      <c r="AL478" s="98"/>
      <c r="AM478" s="98"/>
    </row>
    <row r="479" spans="11:39" ht="15.75"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98"/>
    </row>
    <row r="480" spans="11:39" ht="15.75"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  <c r="AD480" s="98"/>
      <c r="AE480" s="98"/>
      <c r="AF480" s="98"/>
      <c r="AG480" s="98"/>
      <c r="AH480" s="98"/>
      <c r="AI480" s="98"/>
      <c r="AJ480" s="98"/>
      <c r="AK480" s="98"/>
      <c r="AL480" s="98"/>
      <c r="AM480" s="98"/>
    </row>
    <row r="481" spans="11:39" ht="15.75"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98"/>
      <c r="AE481" s="98"/>
      <c r="AF481" s="98"/>
      <c r="AG481" s="98"/>
      <c r="AH481" s="98"/>
      <c r="AI481" s="98"/>
      <c r="AJ481" s="98"/>
      <c r="AK481" s="98"/>
      <c r="AL481" s="98"/>
      <c r="AM481" s="98"/>
    </row>
    <row r="482" spans="11:39" ht="15.75"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  <c r="AD482" s="98"/>
      <c r="AE482" s="98"/>
      <c r="AF482" s="98"/>
      <c r="AG482" s="98"/>
      <c r="AH482" s="98"/>
      <c r="AI482" s="98"/>
      <c r="AJ482" s="98"/>
      <c r="AK482" s="98"/>
      <c r="AL482" s="98"/>
      <c r="AM482" s="98"/>
    </row>
    <row r="483" spans="11:39" ht="15.75"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  <c r="AD483" s="98"/>
      <c r="AE483" s="98"/>
      <c r="AF483" s="98"/>
      <c r="AG483" s="98"/>
      <c r="AH483" s="98"/>
      <c r="AI483" s="98"/>
      <c r="AJ483" s="98"/>
      <c r="AK483" s="98"/>
      <c r="AL483" s="98"/>
      <c r="AM483" s="98"/>
    </row>
    <row r="484" spans="11:39" ht="15.75"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  <c r="AD484" s="98"/>
      <c r="AE484" s="98"/>
      <c r="AF484" s="98"/>
      <c r="AG484" s="98"/>
      <c r="AH484" s="98"/>
      <c r="AI484" s="98"/>
      <c r="AJ484" s="98"/>
      <c r="AK484" s="98"/>
      <c r="AL484" s="98"/>
      <c r="AM484" s="98"/>
    </row>
    <row r="485" spans="11:39" ht="15.75"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  <c r="AD485" s="98"/>
      <c r="AE485" s="98"/>
      <c r="AF485" s="98"/>
      <c r="AG485" s="98"/>
      <c r="AH485" s="98"/>
      <c r="AI485" s="98"/>
      <c r="AJ485" s="98"/>
      <c r="AK485" s="98"/>
      <c r="AL485" s="98"/>
      <c r="AM485" s="98"/>
    </row>
    <row r="486" spans="11:39" ht="15.75"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  <c r="AD486" s="98"/>
      <c r="AE486" s="98"/>
      <c r="AF486" s="98"/>
      <c r="AG486" s="98"/>
      <c r="AH486" s="98"/>
      <c r="AI486" s="98"/>
      <c r="AJ486" s="98"/>
      <c r="AK486" s="98"/>
      <c r="AL486" s="98"/>
      <c r="AM486" s="98"/>
    </row>
    <row r="487" spans="11:39" ht="15.75"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  <c r="AD487" s="98"/>
      <c r="AE487" s="98"/>
      <c r="AF487" s="98"/>
      <c r="AG487" s="98"/>
      <c r="AH487" s="98"/>
      <c r="AI487" s="98"/>
      <c r="AJ487" s="98"/>
      <c r="AK487" s="98"/>
      <c r="AL487" s="98"/>
      <c r="AM487" s="98"/>
    </row>
    <row r="488" spans="11:39" ht="15.75"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</row>
    <row r="489" spans="11:39" ht="15.75"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  <c r="AC489" s="98"/>
      <c r="AD489" s="98"/>
      <c r="AE489" s="98"/>
      <c r="AF489" s="98"/>
      <c r="AG489" s="98"/>
      <c r="AH489" s="98"/>
      <c r="AI489" s="98"/>
      <c r="AJ489" s="98"/>
      <c r="AK489" s="98"/>
      <c r="AL489" s="98"/>
      <c r="AM489" s="98"/>
    </row>
    <row r="490" spans="11:39" ht="15.75"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  <c r="AD490" s="98"/>
      <c r="AE490" s="98"/>
      <c r="AF490" s="98"/>
      <c r="AG490" s="98"/>
      <c r="AH490" s="98"/>
      <c r="AI490" s="98"/>
      <c r="AJ490" s="98"/>
      <c r="AK490" s="98"/>
      <c r="AL490" s="98"/>
      <c r="AM490" s="98"/>
    </row>
    <row r="491" spans="11:39" ht="15.75"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  <c r="AD491" s="98"/>
      <c r="AE491" s="98"/>
      <c r="AF491" s="98"/>
      <c r="AG491" s="98"/>
      <c r="AH491" s="98"/>
      <c r="AI491" s="98"/>
      <c r="AJ491" s="98"/>
      <c r="AK491" s="98"/>
      <c r="AL491" s="98"/>
      <c r="AM491" s="98"/>
    </row>
    <row r="492" spans="11:39" ht="15.75"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  <c r="AD492" s="98"/>
      <c r="AE492" s="98"/>
      <c r="AF492" s="98"/>
      <c r="AG492" s="98"/>
      <c r="AH492" s="98"/>
      <c r="AI492" s="98"/>
      <c r="AJ492" s="98"/>
      <c r="AK492" s="98"/>
      <c r="AL492" s="98"/>
      <c r="AM492" s="98"/>
    </row>
    <row r="493" spans="11:39" ht="15.75"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8"/>
      <c r="AL493" s="98"/>
      <c r="AM493" s="98"/>
    </row>
    <row r="494" spans="11:39" ht="15.75"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8"/>
      <c r="AL494" s="98"/>
      <c r="AM494" s="98"/>
    </row>
    <row r="495" spans="11:39" ht="15.75"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8"/>
      <c r="AL495" s="98"/>
      <c r="AM495" s="98"/>
    </row>
    <row r="496" spans="11:39" ht="15.75"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8"/>
      <c r="AL496" s="98"/>
      <c r="AM496" s="98"/>
    </row>
    <row r="497" spans="11:39" ht="15.75"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8"/>
      <c r="AL497" s="98"/>
      <c r="AM497" s="98"/>
    </row>
    <row r="498" spans="11:39" ht="15.75"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8"/>
      <c r="AL498" s="98"/>
      <c r="AM498" s="98"/>
    </row>
    <row r="499" spans="11:39" ht="15.75"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  <c r="AD499" s="98"/>
      <c r="AE499" s="98"/>
      <c r="AF499" s="98"/>
      <c r="AG499" s="98"/>
      <c r="AH499" s="98"/>
      <c r="AI499" s="98"/>
      <c r="AJ499" s="98"/>
      <c r="AK499" s="98"/>
      <c r="AL499" s="98"/>
      <c r="AM499" s="98"/>
    </row>
    <row r="500" spans="11:39" ht="15.75"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  <c r="AC500" s="98"/>
      <c r="AD500" s="98"/>
      <c r="AE500" s="98"/>
      <c r="AF500" s="98"/>
      <c r="AG500" s="98"/>
      <c r="AH500" s="98"/>
      <c r="AI500" s="98"/>
      <c r="AJ500" s="98"/>
      <c r="AK500" s="98"/>
      <c r="AL500" s="98"/>
      <c r="AM500" s="98"/>
    </row>
    <row r="501" spans="11:39" ht="15.75"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  <c r="AC501" s="98"/>
      <c r="AD501" s="98"/>
      <c r="AE501" s="98"/>
      <c r="AF501" s="98"/>
      <c r="AG501" s="98"/>
      <c r="AH501" s="98"/>
      <c r="AI501" s="98"/>
      <c r="AJ501" s="98"/>
      <c r="AK501" s="98"/>
      <c r="AL501" s="98"/>
      <c r="AM501" s="98"/>
    </row>
    <row r="502" spans="11:39" ht="15.75"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  <c r="AM502" s="98"/>
    </row>
    <row r="503" spans="11:39" ht="15.75"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  <c r="AK503" s="98"/>
      <c r="AL503" s="98"/>
      <c r="AM503" s="98"/>
    </row>
    <row r="504" spans="11:39" ht="15.75"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  <c r="AK504" s="98"/>
      <c r="AL504" s="98"/>
      <c r="AM504" s="98"/>
    </row>
    <row r="505" spans="11:39" ht="15.75"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  <c r="AC505" s="98"/>
      <c r="AD505" s="98"/>
      <c r="AE505" s="98"/>
      <c r="AF505" s="98"/>
      <c r="AG505" s="98"/>
      <c r="AH505" s="98"/>
      <c r="AI505" s="98"/>
      <c r="AJ505" s="98"/>
      <c r="AK505" s="98"/>
      <c r="AL505" s="98"/>
      <c r="AM505" s="98"/>
    </row>
    <row r="506" spans="11:39" ht="15.75"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  <c r="AC506" s="98"/>
      <c r="AD506" s="98"/>
      <c r="AE506" s="98"/>
      <c r="AF506" s="98"/>
      <c r="AG506" s="98"/>
      <c r="AH506" s="98"/>
      <c r="AI506" s="98"/>
      <c r="AJ506" s="98"/>
      <c r="AK506" s="98"/>
      <c r="AL506" s="98"/>
      <c r="AM506" s="98"/>
    </row>
    <row r="507" spans="11:39" ht="15.75"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  <c r="AK507" s="98"/>
      <c r="AL507" s="98"/>
      <c r="AM507" s="98"/>
    </row>
    <row r="508" spans="11:39" ht="15.75"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8"/>
      <c r="AD508" s="98"/>
      <c r="AE508" s="98"/>
      <c r="AF508" s="98"/>
      <c r="AG508" s="98"/>
      <c r="AH508" s="98"/>
      <c r="AI508" s="98"/>
      <c r="AJ508" s="98"/>
      <c r="AK508" s="98"/>
      <c r="AL508" s="98"/>
      <c r="AM508" s="98"/>
    </row>
    <row r="509" spans="11:39" ht="15.75"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  <c r="AC509" s="98"/>
      <c r="AD509" s="98"/>
      <c r="AE509" s="98"/>
      <c r="AF509" s="98"/>
      <c r="AG509" s="98"/>
      <c r="AH509" s="98"/>
      <c r="AI509" s="98"/>
      <c r="AJ509" s="98"/>
      <c r="AK509" s="98"/>
      <c r="AL509" s="98"/>
      <c r="AM509" s="98"/>
    </row>
    <row r="510" spans="11:39" ht="15.75"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  <c r="AC510" s="98"/>
      <c r="AD510" s="98"/>
      <c r="AE510" s="98"/>
      <c r="AF510" s="98"/>
      <c r="AG510" s="98"/>
      <c r="AH510" s="98"/>
      <c r="AI510" s="98"/>
      <c r="AJ510" s="98"/>
      <c r="AK510" s="98"/>
      <c r="AL510" s="98"/>
      <c r="AM510" s="98"/>
    </row>
    <row r="511" spans="11:39" ht="15.75"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8"/>
      <c r="AD511" s="98"/>
      <c r="AE511" s="98"/>
      <c r="AF511" s="98"/>
      <c r="AG511" s="98"/>
      <c r="AH511" s="98"/>
      <c r="AI511" s="98"/>
      <c r="AJ511" s="98"/>
      <c r="AK511" s="98"/>
      <c r="AL511" s="98"/>
      <c r="AM511" s="98"/>
    </row>
    <row r="512" spans="11:39" ht="15.75"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8"/>
      <c r="AD512" s="98"/>
      <c r="AE512" s="98"/>
      <c r="AF512" s="98"/>
      <c r="AG512" s="98"/>
      <c r="AH512" s="98"/>
      <c r="AI512" s="98"/>
      <c r="AJ512" s="98"/>
      <c r="AK512" s="98"/>
      <c r="AL512" s="98"/>
      <c r="AM512" s="98"/>
    </row>
    <row r="513" spans="11:39" ht="15.75"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  <c r="AK513" s="98"/>
      <c r="AL513" s="98"/>
      <c r="AM513" s="98"/>
    </row>
    <row r="514" spans="11:39" ht="15.75"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8"/>
      <c r="AL514" s="98"/>
      <c r="AM514" s="98"/>
    </row>
    <row r="515" spans="11:39" ht="15.75"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8"/>
      <c r="AL515" s="98"/>
      <c r="AM515" s="98"/>
    </row>
    <row r="516" spans="11:39" ht="15.75"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8"/>
      <c r="AL516" s="98"/>
      <c r="AM516" s="98"/>
    </row>
    <row r="517" spans="11:39" ht="15.75"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8"/>
      <c r="AL517" s="98"/>
      <c r="AM517" s="98"/>
    </row>
    <row r="518" spans="11:39" ht="15.75"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K518" s="98"/>
      <c r="AL518" s="98"/>
      <c r="AM518" s="98"/>
    </row>
    <row r="519" spans="11:39" ht="15.75"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  <c r="AK519" s="98"/>
      <c r="AL519" s="98"/>
      <c r="AM519" s="98"/>
    </row>
    <row r="520" spans="11:39" ht="15.75"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8"/>
      <c r="AB520" s="98"/>
      <c r="AC520" s="98"/>
      <c r="AD520" s="98"/>
      <c r="AE520" s="98"/>
      <c r="AF520" s="98"/>
      <c r="AG520" s="98"/>
      <c r="AH520" s="98"/>
      <c r="AI520" s="98"/>
      <c r="AJ520" s="98"/>
      <c r="AK520" s="98"/>
      <c r="AL520" s="98"/>
      <c r="AM520" s="98"/>
    </row>
    <row r="521" spans="11:39" ht="15.75"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  <c r="AC521" s="98"/>
      <c r="AD521" s="98"/>
      <c r="AE521" s="98"/>
      <c r="AF521" s="98"/>
      <c r="AG521" s="98"/>
      <c r="AH521" s="98"/>
      <c r="AI521" s="98"/>
      <c r="AJ521" s="98"/>
      <c r="AK521" s="98"/>
      <c r="AL521" s="98"/>
      <c r="AM521" s="98"/>
    </row>
    <row r="522" spans="11:39" ht="15.75"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  <c r="AA522" s="98"/>
      <c r="AB522" s="98"/>
      <c r="AC522" s="98"/>
      <c r="AD522" s="98"/>
      <c r="AE522" s="98"/>
      <c r="AF522" s="98"/>
      <c r="AG522" s="98"/>
      <c r="AH522" s="98"/>
      <c r="AI522" s="98"/>
      <c r="AJ522" s="98"/>
      <c r="AK522" s="98"/>
      <c r="AL522" s="98"/>
      <c r="AM522" s="98"/>
    </row>
    <row r="523" spans="11:39" ht="15.75"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8"/>
      <c r="AB523" s="98"/>
      <c r="AC523" s="98"/>
      <c r="AD523" s="98"/>
      <c r="AE523" s="98"/>
      <c r="AF523" s="98"/>
      <c r="AG523" s="98"/>
      <c r="AH523" s="98"/>
      <c r="AI523" s="98"/>
      <c r="AJ523" s="98"/>
      <c r="AK523" s="98"/>
      <c r="AL523" s="98"/>
      <c r="AM523" s="98"/>
    </row>
    <row r="524" spans="11:39" ht="15.75"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  <c r="AA524" s="98"/>
      <c r="AB524" s="98"/>
      <c r="AC524" s="98"/>
      <c r="AD524" s="98"/>
      <c r="AE524" s="98"/>
      <c r="AF524" s="98"/>
      <c r="AG524" s="98"/>
      <c r="AH524" s="98"/>
      <c r="AI524" s="98"/>
      <c r="AJ524" s="98"/>
      <c r="AK524" s="98"/>
      <c r="AL524" s="98"/>
      <c r="AM524" s="98"/>
    </row>
    <row r="525" spans="11:39" ht="15.75"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  <c r="AA525" s="98"/>
      <c r="AB525" s="98"/>
      <c r="AC525" s="98"/>
      <c r="AD525" s="98"/>
      <c r="AE525" s="98"/>
      <c r="AF525" s="98"/>
      <c r="AG525" s="98"/>
      <c r="AH525" s="98"/>
      <c r="AI525" s="98"/>
      <c r="AJ525" s="98"/>
      <c r="AK525" s="98"/>
      <c r="AL525" s="98"/>
      <c r="AM525" s="98"/>
    </row>
    <row r="526" spans="11:39" ht="15.75"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  <c r="AA526" s="98"/>
      <c r="AB526" s="98"/>
      <c r="AC526" s="98"/>
      <c r="AD526" s="98"/>
      <c r="AE526" s="98"/>
      <c r="AF526" s="98"/>
      <c r="AG526" s="98"/>
      <c r="AH526" s="98"/>
      <c r="AI526" s="98"/>
      <c r="AJ526" s="98"/>
      <c r="AK526" s="98"/>
      <c r="AL526" s="98"/>
      <c r="AM526" s="98"/>
    </row>
    <row r="527" spans="11:39" ht="15.75"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  <c r="AC527" s="98"/>
      <c r="AD527" s="98"/>
      <c r="AE527" s="98"/>
      <c r="AF527" s="98"/>
      <c r="AG527" s="98"/>
      <c r="AH527" s="98"/>
      <c r="AI527" s="98"/>
      <c r="AJ527" s="98"/>
      <c r="AK527" s="98"/>
      <c r="AL527" s="98"/>
      <c r="AM527" s="98"/>
    </row>
    <row r="528" spans="11:39" ht="15.75"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  <c r="AA528" s="98"/>
      <c r="AB528" s="98"/>
      <c r="AC528" s="98"/>
      <c r="AD528" s="98"/>
      <c r="AE528" s="98"/>
      <c r="AF528" s="98"/>
      <c r="AG528" s="98"/>
      <c r="AH528" s="98"/>
      <c r="AI528" s="98"/>
      <c r="AJ528" s="98"/>
      <c r="AK528" s="98"/>
      <c r="AL528" s="98"/>
      <c r="AM528" s="98"/>
    </row>
    <row r="529" spans="11:39" ht="15.75"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  <c r="AA529" s="98"/>
      <c r="AB529" s="98"/>
      <c r="AC529" s="98"/>
      <c r="AD529" s="98"/>
      <c r="AE529" s="98"/>
      <c r="AF529" s="98"/>
      <c r="AG529" s="98"/>
      <c r="AH529" s="98"/>
      <c r="AI529" s="98"/>
      <c r="AJ529" s="98"/>
      <c r="AK529" s="98"/>
      <c r="AL529" s="98"/>
      <c r="AM529" s="98"/>
    </row>
    <row r="530" spans="11:39" ht="15.75"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  <c r="AA530" s="98"/>
      <c r="AB530" s="98"/>
      <c r="AC530" s="98"/>
      <c r="AD530" s="98"/>
      <c r="AE530" s="98"/>
      <c r="AF530" s="98"/>
      <c r="AG530" s="98"/>
      <c r="AH530" s="98"/>
      <c r="AI530" s="98"/>
      <c r="AJ530" s="98"/>
      <c r="AK530" s="98"/>
      <c r="AL530" s="98"/>
      <c r="AM530" s="98"/>
    </row>
    <row r="531" spans="11:39" ht="15.75"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  <c r="AA531" s="98"/>
      <c r="AB531" s="98"/>
      <c r="AC531" s="98"/>
      <c r="AD531" s="98"/>
      <c r="AE531" s="98"/>
      <c r="AF531" s="98"/>
      <c r="AG531" s="98"/>
      <c r="AH531" s="98"/>
      <c r="AI531" s="98"/>
      <c r="AJ531" s="98"/>
      <c r="AK531" s="98"/>
      <c r="AL531" s="98"/>
      <c r="AM531" s="98"/>
    </row>
    <row r="532" spans="11:39" ht="15.75"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  <c r="AA532" s="98"/>
      <c r="AB532" s="98"/>
      <c r="AC532" s="98"/>
      <c r="AD532" s="98"/>
      <c r="AE532" s="98"/>
      <c r="AF532" s="98"/>
      <c r="AG532" s="98"/>
      <c r="AH532" s="98"/>
      <c r="AI532" s="98"/>
      <c r="AJ532" s="98"/>
      <c r="AK532" s="98"/>
      <c r="AL532" s="98"/>
      <c r="AM532" s="98"/>
    </row>
    <row r="533" spans="11:39" ht="15.75"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  <c r="AB533" s="98"/>
      <c r="AC533" s="98"/>
      <c r="AD533" s="98"/>
      <c r="AE533" s="98"/>
      <c r="AF533" s="98"/>
      <c r="AG533" s="98"/>
      <c r="AH533" s="98"/>
      <c r="AI533" s="98"/>
      <c r="AJ533" s="98"/>
      <c r="AK533" s="98"/>
      <c r="AL533" s="98"/>
      <c r="AM533" s="98"/>
    </row>
    <row r="534" spans="11:39" ht="15.75"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  <c r="AA534" s="98"/>
      <c r="AB534" s="98"/>
      <c r="AC534" s="98"/>
      <c r="AD534" s="98"/>
      <c r="AE534" s="98"/>
      <c r="AF534" s="98"/>
      <c r="AG534" s="98"/>
      <c r="AH534" s="98"/>
      <c r="AI534" s="98"/>
      <c r="AJ534" s="98"/>
      <c r="AK534" s="98"/>
      <c r="AL534" s="98"/>
      <c r="AM534" s="98"/>
    </row>
    <row r="535" spans="11:39" ht="15.75"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  <c r="AA535" s="98"/>
      <c r="AB535" s="98"/>
      <c r="AC535" s="98"/>
      <c r="AD535" s="98"/>
      <c r="AE535" s="98"/>
      <c r="AF535" s="98"/>
      <c r="AG535" s="98"/>
      <c r="AH535" s="98"/>
      <c r="AI535" s="98"/>
      <c r="AJ535" s="98"/>
      <c r="AK535" s="98"/>
      <c r="AL535" s="98"/>
      <c r="AM535" s="98"/>
    </row>
    <row r="536" spans="11:39" ht="15.75"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  <c r="AA536" s="98"/>
      <c r="AB536" s="98"/>
      <c r="AC536" s="98"/>
      <c r="AD536" s="98"/>
      <c r="AE536" s="98"/>
      <c r="AF536" s="98"/>
      <c r="AG536" s="98"/>
      <c r="AH536" s="98"/>
      <c r="AI536" s="98"/>
      <c r="AJ536" s="98"/>
      <c r="AK536" s="98"/>
      <c r="AL536" s="98"/>
      <c r="AM536" s="98"/>
    </row>
    <row r="537" spans="11:39" ht="15.75"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  <c r="AA537" s="98"/>
      <c r="AB537" s="98"/>
      <c r="AC537" s="98"/>
      <c r="AD537" s="98"/>
      <c r="AE537" s="98"/>
      <c r="AF537" s="98"/>
      <c r="AG537" s="98"/>
      <c r="AH537" s="98"/>
      <c r="AI537" s="98"/>
      <c r="AJ537" s="98"/>
      <c r="AK537" s="98"/>
      <c r="AL537" s="98"/>
      <c r="AM537" s="98"/>
    </row>
  </sheetData>
  <sheetProtection/>
  <mergeCells count="8">
    <mergeCell ref="A379:I379"/>
    <mergeCell ref="A3:A4"/>
    <mergeCell ref="D3:E3"/>
    <mergeCell ref="A2:I2"/>
    <mergeCell ref="B3:B4"/>
    <mergeCell ref="C3:C4"/>
    <mergeCell ref="F3:G3"/>
    <mergeCell ref="H3:I3"/>
  </mergeCells>
  <printOptions/>
  <pageMargins left="0.5118110236220472" right="0.5118110236220472" top="0.5511811023622047" bottom="0.5511811023622047" header="0" footer="0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">
      <selection activeCell="A2" sqref="A1:IV16384"/>
    </sheetView>
  </sheetViews>
  <sheetFormatPr defaultColWidth="9.140625" defaultRowHeight="15"/>
  <cols>
    <col min="1" max="1" width="2.140625" style="1" customWidth="1"/>
    <col min="2" max="2" width="22.00390625" style="1" customWidth="1"/>
    <col min="3" max="3" width="38.57421875" style="5" customWidth="1"/>
    <col min="4" max="4" width="21.57421875" style="7" customWidth="1"/>
    <col min="5" max="5" width="21.7109375" style="8" customWidth="1"/>
    <col min="6" max="16384" width="9.140625" style="1" customWidth="1"/>
  </cols>
  <sheetData>
    <row r="1" spans="2:5" ht="60" customHeight="1" thickBot="1">
      <c r="B1" s="172" t="s">
        <v>44</v>
      </c>
      <c r="C1" s="172"/>
      <c r="D1" s="172"/>
      <c r="E1" s="172"/>
    </row>
    <row r="2" spans="1:5" s="2" customFormat="1" ht="15.75">
      <c r="A2" s="14"/>
      <c r="B2" s="178" t="s">
        <v>33</v>
      </c>
      <c r="C2" s="15" t="s">
        <v>17</v>
      </c>
      <c r="D2" s="180"/>
      <c r="E2" s="181"/>
    </row>
    <row r="3" spans="1:5" ht="32.25" thickBot="1">
      <c r="A3" s="16"/>
      <c r="B3" s="179"/>
      <c r="C3" s="17"/>
      <c r="D3" s="18" t="s">
        <v>9</v>
      </c>
      <c r="E3" s="19" t="s">
        <v>43</v>
      </c>
    </row>
    <row r="4" spans="1:5" ht="15.75">
      <c r="A4" s="9">
        <v>1</v>
      </c>
      <c r="B4" s="10" t="s">
        <v>8</v>
      </c>
      <c r="C4" s="11"/>
      <c r="D4" s="25">
        <f>SUM(D5:D8)</f>
        <v>185</v>
      </c>
      <c r="E4" s="26">
        <f>SUM(E5:E8)</f>
        <v>5197598.460654762</v>
      </c>
    </row>
    <row r="5" spans="1:5" ht="31.5">
      <c r="A5" s="12"/>
      <c r="B5" s="4"/>
      <c r="C5" s="6" t="s">
        <v>45</v>
      </c>
      <c r="D5" s="3">
        <v>35</v>
      </c>
      <c r="E5" s="13">
        <v>425148.0466666667</v>
      </c>
    </row>
    <row r="6" spans="1:5" ht="15.75">
      <c r="A6" s="12"/>
      <c r="B6" s="4"/>
      <c r="C6" s="6" t="s">
        <v>46</v>
      </c>
      <c r="D6" s="3">
        <v>20</v>
      </c>
      <c r="E6" s="13">
        <v>469770.5</v>
      </c>
    </row>
    <row r="7" spans="1:5" ht="15.75">
      <c r="A7" s="12"/>
      <c r="B7" s="4"/>
      <c r="C7" s="6" t="s">
        <v>47</v>
      </c>
      <c r="D7" s="3">
        <v>40</v>
      </c>
      <c r="E7" s="13">
        <v>1188650</v>
      </c>
    </row>
    <row r="8" spans="1:5" ht="16.5" thickBot="1">
      <c r="A8" s="12"/>
      <c r="B8" s="4"/>
      <c r="C8" s="6" t="s">
        <v>48</v>
      </c>
      <c r="D8" s="27">
        <v>90</v>
      </c>
      <c r="E8" s="23">
        <v>3114029.9139880952</v>
      </c>
    </row>
    <row r="9" spans="1:5" ht="30" customHeight="1">
      <c r="A9" s="9">
        <v>2</v>
      </c>
      <c r="B9" s="10" t="s">
        <v>19</v>
      </c>
      <c r="C9" s="11"/>
      <c r="D9" s="28">
        <v>7</v>
      </c>
      <c r="E9" s="29">
        <v>137541.25</v>
      </c>
    </row>
    <row r="10" spans="1:5" ht="32.25" thickBot="1">
      <c r="A10" s="12"/>
      <c r="B10" s="4"/>
      <c r="C10" s="6" t="s">
        <v>40</v>
      </c>
      <c r="D10" s="3">
        <v>7</v>
      </c>
      <c r="E10" s="13">
        <v>137541.25</v>
      </c>
    </row>
    <row r="11" spans="1:5" ht="15.75">
      <c r="A11" s="9">
        <v>3</v>
      </c>
      <c r="B11" s="10" t="s">
        <v>23</v>
      </c>
      <c r="C11" s="11"/>
      <c r="D11" s="25">
        <f>SUM(D12:D35)</f>
        <v>1768</v>
      </c>
      <c r="E11" s="26">
        <f>SUM(E12:E35)</f>
        <v>40141125.08733933</v>
      </c>
    </row>
    <row r="12" spans="1:5" ht="31.5">
      <c r="A12" s="12"/>
      <c r="B12" s="4"/>
      <c r="C12" s="6" t="s">
        <v>49</v>
      </c>
      <c r="D12" s="3">
        <v>4</v>
      </c>
      <c r="E12" s="13">
        <v>70525.51999999999</v>
      </c>
    </row>
    <row r="13" spans="1:5" ht="78.75">
      <c r="A13" s="12"/>
      <c r="B13" s="4"/>
      <c r="C13" s="6" t="s">
        <v>50</v>
      </c>
      <c r="D13" s="3">
        <v>275</v>
      </c>
      <c r="E13" s="13">
        <v>4409835.987226278</v>
      </c>
    </row>
    <row r="14" spans="1:5" ht="31.5">
      <c r="A14" s="12"/>
      <c r="B14" s="4"/>
      <c r="C14" s="6" t="s">
        <v>51</v>
      </c>
      <c r="D14" s="3">
        <v>5</v>
      </c>
      <c r="E14" s="13">
        <v>26525.9611111111</v>
      </c>
    </row>
    <row r="15" spans="1:5" ht="31.5">
      <c r="A15" s="12"/>
      <c r="B15" s="4"/>
      <c r="C15" s="6" t="s">
        <v>52</v>
      </c>
      <c r="D15" s="3">
        <v>40</v>
      </c>
      <c r="E15" s="13">
        <v>910997.8</v>
      </c>
    </row>
    <row r="16" spans="1:5" ht="31.5">
      <c r="A16" s="12"/>
      <c r="B16" s="4"/>
      <c r="C16" s="6" t="s">
        <v>53</v>
      </c>
      <c r="D16" s="30">
        <v>350</v>
      </c>
      <c r="E16" s="31">
        <v>6178171.7265625</v>
      </c>
    </row>
    <row r="17" spans="1:5" ht="31.5">
      <c r="A17" s="12"/>
      <c r="B17" s="4"/>
      <c r="C17" s="6" t="s">
        <v>54</v>
      </c>
      <c r="D17" s="3">
        <v>375</v>
      </c>
      <c r="E17" s="13">
        <v>9122247.1</v>
      </c>
    </row>
    <row r="18" spans="1:5" ht="47.25">
      <c r="A18" s="12"/>
      <c r="B18" s="4"/>
      <c r="C18" s="6" t="s">
        <v>55</v>
      </c>
      <c r="D18" s="30">
        <v>135</v>
      </c>
      <c r="E18" s="31">
        <v>1517988.1690476192</v>
      </c>
    </row>
    <row r="19" spans="1:5" ht="63">
      <c r="A19" s="12"/>
      <c r="B19" s="4"/>
      <c r="C19" s="6" t="s">
        <v>56</v>
      </c>
      <c r="D19" s="3">
        <v>25</v>
      </c>
      <c r="E19" s="13">
        <v>471795.5</v>
      </c>
    </row>
    <row r="20" spans="1:5" ht="47.25">
      <c r="A20" s="12"/>
      <c r="B20" s="4"/>
      <c r="C20" s="6" t="s">
        <v>57</v>
      </c>
      <c r="D20" s="3">
        <v>95</v>
      </c>
      <c r="E20" s="13">
        <v>3277294.7849999997</v>
      </c>
    </row>
    <row r="21" spans="1:5" ht="31.5">
      <c r="A21" s="12"/>
      <c r="B21" s="4"/>
      <c r="C21" s="6" t="s">
        <v>58</v>
      </c>
      <c r="D21" s="30">
        <v>5</v>
      </c>
      <c r="E21" s="31">
        <v>116341.20000000001</v>
      </c>
    </row>
    <row r="22" spans="1:5" ht="47.25">
      <c r="A22" s="12"/>
      <c r="B22" s="4"/>
      <c r="C22" s="6" t="s">
        <v>59</v>
      </c>
      <c r="D22" s="3">
        <v>50</v>
      </c>
      <c r="E22" s="13">
        <v>710108.5789473684</v>
      </c>
    </row>
    <row r="23" spans="1:5" ht="31.5">
      <c r="A23" s="12"/>
      <c r="B23" s="4"/>
      <c r="C23" s="6" t="s">
        <v>38</v>
      </c>
      <c r="D23" s="30">
        <v>30</v>
      </c>
      <c r="E23" s="31">
        <v>772015.3</v>
      </c>
    </row>
    <row r="24" spans="1:5" ht="31.5">
      <c r="A24" s="12"/>
      <c r="B24" s="4"/>
      <c r="C24" s="6" t="s">
        <v>37</v>
      </c>
      <c r="D24" s="30">
        <v>15</v>
      </c>
      <c r="E24" s="31">
        <v>441988.05</v>
      </c>
    </row>
    <row r="25" spans="1:5" ht="31.5">
      <c r="A25" s="12"/>
      <c r="B25" s="4"/>
      <c r="C25" s="6" t="s">
        <v>60</v>
      </c>
      <c r="D25" s="30">
        <v>150</v>
      </c>
      <c r="E25" s="31">
        <v>4360852.149444445</v>
      </c>
    </row>
    <row r="26" spans="1:5" ht="31.5">
      <c r="A26" s="12"/>
      <c r="B26" s="4"/>
      <c r="C26" s="6" t="s">
        <v>61</v>
      </c>
      <c r="D26" s="3">
        <v>2</v>
      </c>
      <c r="E26" s="13">
        <v>56550.7</v>
      </c>
    </row>
    <row r="27" spans="1:5" ht="47.25">
      <c r="A27" s="12"/>
      <c r="B27" s="4"/>
      <c r="C27" s="6" t="s">
        <v>62</v>
      </c>
      <c r="D27" s="30">
        <v>50</v>
      </c>
      <c r="E27" s="31">
        <v>1623600.75</v>
      </c>
    </row>
    <row r="28" spans="1:5" ht="47.25">
      <c r="A28" s="12"/>
      <c r="B28" s="4"/>
      <c r="C28" s="6" t="s">
        <v>39</v>
      </c>
      <c r="D28" s="3">
        <v>10</v>
      </c>
      <c r="E28" s="13">
        <v>458627.8</v>
      </c>
    </row>
    <row r="29" spans="1:5" ht="47.25">
      <c r="A29" s="12"/>
      <c r="B29" s="4"/>
      <c r="C29" s="6" t="s">
        <v>63</v>
      </c>
      <c r="D29" s="30">
        <v>20</v>
      </c>
      <c r="E29" s="31">
        <v>1033844.7499999999</v>
      </c>
    </row>
    <row r="30" spans="1:5" ht="47.25">
      <c r="A30" s="12"/>
      <c r="B30" s="4"/>
      <c r="C30" s="6" t="s">
        <v>64</v>
      </c>
      <c r="D30" s="30">
        <v>50</v>
      </c>
      <c r="E30" s="31">
        <v>1213575.88</v>
      </c>
    </row>
    <row r="31" spans="1:5" ht="47.25">
      <c r="A31" s="12"/>
      <c r="B31" s="4"/>
      <c r="C31" s="6" t="s">
        <v>41</v>
      </c>
      <c r="D31" s="3">
        <v>2</v>
      </c>
      <c r="E31" s="13">
        <v>170903.86</v>
      </c>
    </row>
    <row r="32" spans="1:5" ht="31.5">
      <c r="A32" s="12"/>
      <c r="B32" s="4"/>
      <c r="C32" s="6" t="s">
        <v>65</v>
      </c>
      <c r="D32" s="27">
        <v>10</v>
      </c>
      <c r="E32" s="23">
        <v>156979</v>
      </c>
    </row>
    <row r="33" spans="1:5" ht="31.5">
      <c r="A33" s="12"/>
      <c r="B33" s="4"/>
      <c r="C33" s="6" t="s">
        <v>66</v>
      </c>
      <c r="D33" s="3">
        <v>25</v>
      </c>
      <c r="E33" s="13">
        <v>531167</v>
      </c>
    </row>
    <row r="34" spans="1:5" ht="31.5">
      <c r="A34" s="12"/>
      <c r="B34" s="4"/>
      <c r="C34" s="6" t="s">
        <v>67</v>
      </c>
      <c r="D34" s="3">
        <v>10</v>
      </c>
      <c r="E34" s="13">
        <v>296592.52</v>
      </c>
    </row>
    <row r="35" spans="1:5" ht="32.25" thickBot="1">
      <c r="A35" s="12"/>
      <c r="B35" s="4"/>
      <c r="C35" s="6" t="s">
        <v>68</v>
      </c>
      <c r="D35" s="3">
        <v>35</v>
      </c>
      <c r="E35" s="13">
        <v>2212595</v>
      </c>
    </row>
    <row r="36" spans="1:5" ht="27" customHeight="1" thickBot="1">
      <c r="A36" s="20">
        <v>4</v>
      </c>
      <c r="B36" s="21" t="s">
        <v>15</v>
      </c>
      <c r="C36" s="22"/>
      <c r="D36" s="32">
        <f>D11+D9+D4</f>
        <v>1960</v>
      </c>
      <c r="E36" s="33">
        <f>E11+E9+E4</f>
        <v>45476264.79799409</v>
      </c>
    </row>
    <row r="38" spans="3:5" ht="15.75">
      <c r="C38" s="8" t="s">
        <v>42</v>
      </c>
      <c r="D38" s="24">
        <v>1960</v>
      </c>
      <c r="E38" s="8">
        <f>E5+E6+E7+E10+E12+E13+E14+E15+E16+E17+E18+E19+E20+E21+E22+E23+E24+E25+E26+E27+E28+E29+E30+E31+E32+E33+E34+E35+E8</f>
        <v>45476264.79799409</v>
      </c>
    </row>
  </sheetData>
  <sheetProtection/>
  <mergeCells count="3">
    <mergeCell ref="B1:E1"/>
    <mergeCell ref="B2:B3"/>
    <mergeCell ref="D2:E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2.140625" style="1" customWidth="1"/>
    <col min="2" max="2" width="22.00390625" style="1" customWidth="1"/>
    <col min="3" max="3" width="38.57421875" style="5" customWidth="1"/>
    <col min="4" max="4" width="19.421875" style="7" customWidth="1"/>
    <col min="5" max="5" width="21.7109375" style="8" customWidth="1"/>
    <col min="6" max="6" width="17.28125" style="7" customWidth="1"/>
    <col min="7" max="7" width="21.7109375" style="8" customWidth="1"/>
    <col min="8" max="16384" width="9.140625" style="1" customWidth="1"/>
  </cols>
  <sheetData>
    <row r="1" spans="2:7" ht="60" customHeight="1" thickBot="1">
      <c r="B1" s="172" t="s">
        <v>44</v>
      </c>
      <c r="C1" s="172"/>
      <c r="D1" s="172"/>
      <c r="E1" s="172"/>
      <c r="F1" s="1"/>
      <c r="G1" s="1"/>
    </row>
    <row r="2" spans="1:7" s="2" customFormat="1" ht="15.75">
      <c r="A2" s="14"/>
      <c r="B2" s="178" t="s">
        <v>33</v>
      </c>
      <c r="C2" s="15" t="s">
        <v>17</v>
      </c>
      <c r="D2" s="182" t="s">
        <v>69</v>
      </c>
      <c r="E2" s="183"/>
      <c r="F2" s="182" t="s">
        <v>70</v>
      </c>
      <c r="G2" s="183"/>
    </row>
    <row r="3" spans="1:7" ht="32.25" thickBot="1">
      <c r="A3" s="16"/>
      <c r="B3" s="179"/>
      <c r="C3" s="17"/>
      <c r="D3" s="18" t="s">
        <v>9</v>
      </c>
      <c r="E3" s="19" t="s">
        <v>43</v>
      </c>
      <c r="F3" s="18" t="s">
        <v>9</v>
      </c>
      <c r="G3" s="19" t="s">
        <v>43</v>
      </c>
    </row>
    <row r="4" spans="1:7" ht="15.75">
      <c r="A4" s="9">
        <v>1</v>
      </c>
      <c r="B4" s="10" t="s">
        <v>8</v>
      </c>
      <c r="C4" s="11"/>
      <c r="D4" s="25">
        <f>SUM(D5:D8)</f>
        <v>185</v>
      </c>
      <c r="E4" s="26">
        <f>SUM(E5:E8)</f>
        <v>5197598.460654762</v>
      </c>
      <c r="F4" s="25">
        <f>SUM(F5:F8)</f>
        <v>107.91666666666666</v>
      </c>
      <c r="G4" s="26">
        <f>SUM(G5:G8)</f>
        <v>3031932.4353819443</v>
      </c>
    </row>
    <row r="5" spans="1:7" ht="31.5">
      <c r="A5" s="12"/>
      <c r="B5" s="4"/>
      <c r="C5" s="6" t="s">
        <v>45</v>
      </c>
      <c r="D5" s="3">
        <v>35</v>
      </c>
      <c r="E5" s="13">
        <v>425148.0466666667</v>
      </c>
      <c r="F5" s="3">
        <f aca="true" t="shared" si="0" ref="F5:G8">D5/12*7</f>
        <v>20.416666666666664</v>
      </c>
      <c r="G5" s="13">
        <f t="shared" si="0"/>
        <v>248003.0272222222</v>
      </c>
    </row>
    <row r="6" spans="1:7" ht="15.75">
      <c r="A6" s="12"/>
      <c r="B6" s="4"/>
      <c r="C6" s="6" t="s">
        <v>46</v>
      </c>
      <c r="D6" s="3">
        <v>20</v>
      </c>
      <c r="E6" s="13">
        <v>469770.5</v>
      </c>
      <c r="F6" s="3">
        <f t="shared" si="0"/>
        <v>11.666666666666668</v>
      </c>
      <c r="G6" s="13">
        <f t="shared" si="0"/>
        <v>274032.7916666666</v>
      </c>
    </row>
    <row r="7" spans="1:7" ht="15.75">
      <c r="A7" s="12"/>
      <c r="B7" s="4"/>
      <c r="C7" s="6" t="s">
        <v>47</v>
      </c>
      <c r="D7" s="3">
        <v>40</v>
      </c>
      <c r="E7" s="13">
        <v>1188650</v>
      </c>
      <c r="F7" s="3">
        <f t="shared" si="0"/>
        <v>23.333333333333336</v>
      </c>
      <c r="G7" s="13">
        <f t="shared" si="0"/>
        <v>693379.1666666667</v>
      </c>
    </row>
    <row r="8" spans="1:7" ht="16.5" thickBot="1">
      <c r="A8" s="12"/>
      <c r="B8" s="4"/>
      <c r="C8" s="6" t="s">
        <v>48</v>
      </c>
      <c r="D8" s="27">
        <v>90</v>
      </c>
      <c r="E8" s="23">
        <v>3114029.9139880952</v>
      </c>
      <c r="F8" s="3">
        <f t="shared" si="0"/>
        <v>52.5</v>
      </c>
      <c r="G8" s="13">
        <f t="shared" si="0"/>
        <v>1816517.4498263889</v>
      </c>
    </row>
    <row r="9" spans="1:7" ht="30" customHeight="1">
      <c r="A9" s="9">
        <v>2</v>
      </c>
      <c r="B9" s="10" t="s">
        <v>19</v>
      </c>
      <c r="C9" s="11"/>
      <c r="D9" s="28">
        <f>SUM(D10)</f>
        <v>7</v>
      </c>
      <c r="E9" s="29">
        <f>SUM(E10)</f>
        <v>137541.25</v>
      </c>
      <c r="F9" s="28">
        <f>SUM(F10)</f>
        <v>4.083333333333334</v>
      </c>
      <c r="G9" s="29">
        <f>SUM(G10)</f>
        <v>80232.39583333334</v>
      </c>
    </row>
    <row r="10" spans="1:7" ht="32.25" thickBot="1">
      <c r="A10" s="12"/>
      <c r="B10" s="4"/>
      <c r="C10" s="6" t="s">
        <v>40</v>
      </c>
      <c r="D10" s="3">
        <v>7</v>
      </c>
      <c r="E10" s="13">
        <v>137541.25</v>
      </c>
      <c r="F10" s="3">
        <f>D10/12*7</f>
        <v>4.083333333333334</v>
      </c>
      <c r="G10" s="13">
        <f>E10/12*7</f>
        <v>80232.39583333334</v>
      </c>
    </row>
    <row r="11" spans="1:7" ht="15.75">
      <c r="A11" s="9">
        <v>3</v>
      </c>
      <c r="B11" s="10" t="s">
        <v>23</v>
      </c>
      <c r="C11" s="11"/>
      <c r="D11" s="25">
        <f>SUM(D12:D35)</f>
        <v>1768</v>
      </c>
      <c r="E11" s="26">
        <f>SUM(E12:E35)</f>
        <v>40141125.08733933</v>
      </c>
      <c r="F11" s="25">
        <f>SUM(F12:F35)</f>
        <v>1031.3333333333333</v>
      </c>
      <c r="G11" s="26">
        <f>SUM(G12:G35)</f>
        <v>23415656.300947938</v>
      </c>
    </row>
    <row r="12" spans="1:7" ht="31.5">
      <c r="A12" s="12"/>
      <c r="B12" s="4"/>
      <c r="C12" s="6" t="s">
        <v>49</v>
      </c>
      <c r="D12" s="3">
        <v>4</v>
      </c>
      <c r="E12" s="13">
        <v>70525.51999999999</v>
      </c>
      <c r="F12" s="3">
        <f>D12/12*7</f>
        <v>2.333333333333333</v>
      </c>
      <c r="G12" s="13">
        <f>E12/12*7</f>
        <v>41139.886666666665</v>
      </c>
    </row>
    <row r="13" spans="1:7" ht="78.75">
      <c r="A13" s="12"/>
      <c r="B13" s="4"/>
      <c r="C13" s="6" t="s">
        <v>50</v>
      </c>
      <c r="D13" s="3">
        <v>275</v>
      </c>
      <c r="E13" s="13">
        <v>4409835.987226278</v>
      </c>
      <c r="F13" s="3">
        <f aca="true" t="shared" si="1" ref="F13:F35">D13/12*7</f>
        <v>160.41666666666669</v>
      </c>
      <c r="G13" s="13">
        <f aca="true" t="shared" si="2" ref="G13:G35">E13/12*7</f>
        <v>2572404.3258819953</v>
      </c>
    </row>
    <row r="14" spans="1:7" ht="31.5">
      <c r="A14" s="12"/>
      <c r="B14" s="4"/>
      <c r="C14" s="6" t="s">
        <v>51</v>
      </c>
      <c r="D14" s="3">
        <v>5</v>
      </c>
      <c r="E14" s="13">
        <v>26525.9611111111</v>
      </c>
      <c r="F14" s="3">
        <f t="shared" si="1"/>
        <v>2.916666666666667</v>
      </c>
      <c r="G14" s="13">
        <f t="shared" si="2"/>
        <v>15473.477314814809</v>
      </c>
    </row>
    <row r="15" spans="1:7" ht="31.5">
      <c r="A15" s="12"/>
      <c r="B15" s="4"/>
      <c r="C15" s="6" t="s">
        <v>52</v>
      </c>
      <c r="D15" s="3">
        <v>40</v>
      </c>
      <c r="E15" s="13">
        <v>910997.8</v>
      </c>
      <c r="F15" s="3">
        <f t="shared" si="1"/>
        <v>23.333333333333336</v>
      </c>
      <c r="G15" s="13">
        <f t="shared" si="2"/>
        <v>531415.3833333333</v>
      </c>
    </row>
    <row r="16" spans="1:7" ht="31.5">
      <c r="A16" s="12"/>
      <c r="B16" s="4"/>
      <c r="C16" s="6" t="s">
        <v>53</v>
      </c>
      <c r="D16" s="30">
        <v>350</v>
      </c>
      <c r="E16" s="31">
        <v>6178171.7265625</v>
      </c>
      <c r="F16" s="3">
        <f t="shared" si="1"/>
        <v>204.16666666666669</v>
      </c>
      <c r="G16" s="13">
        <f t="shared" si="2"/>
        <v>3603933.507161458</v>
      </c>
    </row>
    <row r="17" spans="1:7" ht="31.5">
      <c r="A17" s="12"/>
      <c r="B17" s="4"/>
      <c r="C17" s="6" t="s">
        <v>54</v>
      </c>
      <c r="D17" s="3">
        <v>375</v>
      </c>
      <c r="E17" s="13">
        <v>9122247.1</v>
      </c>
      <c r="F17" s="3">
        <f t="shared" si="1"/>
        <v>218.75</v>
      </c>
      <c r="G17" s="13">
        <f t="shared" si="2"/>
        <v>5321310.808333334</v>
      </c>
    </row>
    <row r="18" spans="1:7" ht="47.25">
      <c r="A18" s="12"/>
      <c r="B18" s="4"/>
      <c r="C18" s="6" t="s">
        <v>55</v>
      </c>
      <c r="D18" s="30">
        <v>135</v>
      </c>
      <c r="E18" s="31">
        <v>1517988.1690476192</v>
      </c>
      <c r="F18" s="3">
        <f t="shared" si="1"/>
        <v>78.75</v>
      </c>
      <c r="G18" s="13">
        <f t="shared" si="2"/>
        <v>885493.0986111113</v>
      </c>
    </row>
    <row r="19" spans="1:7" ht="63">
      <c r="A19" s="12"/>
      <c r="B19" s="4"/>
      <c r="C19" s="6" t="s">
        <v>56</v>
      </c>
      <c r="D19" s="3">
        <v>25</v>
      </c>
      <c r="E19" s="13">
        <v>471795.5</v>
      </c>
      <c r="F19" s="3">
        <f t="shared" si="1"/>
        <v>14.583333333333334</v>
      </c>
      <c r="G19" s="13">
        <f t="shared" si="2"/>
        <v>275214.0416666666</v>
      </c>
    </row>
    <row r="20" spans="1:7" ht="47.25">
      <c r="A20" s="12"/>
      <c r="B20" s="4"/>
      <c r="C20" s="6" t="s">
        <v>57</v>
      </c>
      <c r="D20" s="3">
        <v>95</v>
      </c>
      <c r="E20" s="13">
        <v>3277294.7849999997</v>
      </c>
      <c r="F20" s="3">
        <f t="shared" si="1"/>
        <v>55.41666666666667</v>
      </c>
      <c r="G20" s="13">
        <f t="shared" si="2"/>
        <v>1911755.29125</v>
      </c>
    </row>
    <row r="21" spans="1:7" ht="31.5">
      <c r="A21" s="12"/>
      <c r="B21" s="4"/>
      <c r="C21" s="6" t="s">
        <v>58</v>
      </c>
      <c r="D21" s="30">
        <v>5</v>
      </c>
      <c r="E21" s="31">
        <v>116341.20000000001</v>
      </c>
      <c r="F21" s="3">
        <f t="shared" si="1"/>
        <v>2.916666666666667</v>
      </c>
      <c r="G21" s="13">
        <f t="shared" si="2"/>
        <v>67865.7</v>
      </c>
    </row>
    <row r="22" spans="1:7" ht="47.25">
      <c r="A22" s="12"/>
      <c r="B22" s="4"/>
      <c r="C22" s="6" t="s">
        <v>59</v>
      </c>
      <c r="D22" s="3">
        <v>50</v>
      </c>
      <c r="E22" s="13">
        <v>710108.5789473684</v>
      </c>
      <c r="F22" s="3">
        <f t="shared" si="1"/>
        <v>29.166666666666668</v>
      </c>
      <c r="G22" s="13">
        <f t="shared" si="2"/>
        <v>414230.00438596494</v>
      </c>
    </row>
    <row r="23" spans="1:7" ht="31.5">
      <c r="A23" s="12"/>
      <c r="B23" s="4"/>
      <c r="C23" s="6" t="s">
        <v>38</v>
      </c>
      <c r="D23" s="30">
        <v>30</v>
      </c>
      <c r="E23" s="31">
        <v>772015.3</v>
      </c>
      <c r="F23" s="3">
        <f t="shared" si="1"/>
        <v>17.5</v>
      </c>
      <c r="G23" s="13">
        <f t="shared" si="2"/>
        <v>450342.25833333336</v>
      </c>
    </row>
    <row r="24" spans="1:7" ht="31.5">
      <c r="A24" s="12"/>
      <c r="B24" s="4"/>
      <c r="C24" s="6" t="s">
        <v>37</v>
      </c>
      <c r="D24" s="30">
        <v>15</v>
      </c>
      <c r="E24" s="31">
        <v>441988.05</v>
      </c>
      <c r="F24" s="3">
        <f t="shared" si="1"/>
        <v>8.75</v>
      </c>
      <c r="G24" s="13">
        <f t="shared" si="2"/>
        <v>257826.36250000002</v>
      </c>
    </row>
    <row r="25" spans="1:7" ht="31.5">
      <c r="A25" s="12"/>
      <c r="B25" s="4"/>
      <c r="C25" s="6" t="s">
        <v>60</v>
      </c>
      <c r="D25" s="30">
        <v>150</v>
      </c>
      <c r="E25" s="31">
        <v>4360852.149444445</v>
      </c>
      <c r="F25" s="3">
        <f t="shared" si="1"/>
        <v>87.5</v>
      </c>
      <c r="G25" s="13">
        <f t="shared" si="2"/>
        <v>2543830.4205092597</v>
      </c>
    </row>
    <row r="26" spans="1:7" ht="31.5">
      <c r="A26" s="12"/>
      <c r="B26" s="4"/>
      <c r="C26" s="6" t="s">
        <v>61</v>
      </c>
      <c r="D26" s="3">
        <v>2</v>
      </c>
      <c r="E26" s="13">
        <v>56550.7</v>
      </c>
      <c r="F26" s="3">
        <f t="shared" si="1"/>
        <v>1.1666666666666665</v>
      </c>
      <c r="G26" s="13">
        <f t="shared" si="2"/>
        <v>32987.90833333333</v>
      </c>
    </row>
    <row r="27" spans="1:7" ht="47.25">
      <c r="A27" s="12"/>
      <c r="B27" s="4"/>
      <c r="C27" s="6" t="s">
        <v>62</v>
      </c>
      <c r="D27" s="30">
        <v>50</v>
      </c>
      <c r="E27" s="31">
        <v>1623600.75</v>
      </c>
      <c r="F27" s="3">
        <f t="shared" si="1"/>
        <v>29.166666666666668</v>
      </c>
      <c r="G27" s="13">
        <f t="shared" si="2"/>
        <v>947100.4375</v>
      </c>
    </row>
    <row r="28" spans="1:7" ht="47.25">
      <c r="A28" s="12"/>
      <c r="B28" s="4"/>
      <c r="C28" s="6" t="s">
        <v>39</v>
      </c>
      <c r="D28" s="3">
        <v>10</v>
      </c>
      <c r="E28" s="13">
        <v>458627.8</v>
      </c>
      <c r="F28" s="3">
        <f t="shared" si="1"/>
        <v>5.833333333333334</v>
      </c>
      <c r="G28" s="13">
        <f t="shared" si="2"/>
        <v>267532.8833333333</v>
      </c>
    </row>
    <row r="29" spans="1:7" ht="47.25">
      <c r="A29" s="12"/>
      <c r="B29" s="4"/>
      <c r="C29" s="6" t="s">
        <v>63</v>
      </c>
      <c r="D29" s="30">
        <v>20</v>
      </c>
      <c r="E29" s="31">
        <v>1033844.7499999999</v>
      </c>
      <c r="F29" s="3">
        <f t="shared" si="1"/>
        <v>11.666666666666668</v>
      </c>
      <c r="G29" s="13">
        <f t="shared" si="2"/>
        <v>603076.1041666666</v>
      </c>
    </row>
    <row r="30" spans="1:7" ht="47.25">
      <c r="A30" s="12"/>
      <c r="B30" s="4"/>
      <c r="C30" s="6" t="s">
        <v>64</v>
      </c>
      <c r="D30" s="30">
        <v>50</v>
      </c>
      <c r="E30" s="31">
        <v>1213575.88</v>
      </c>
      <c r="F30" s="3">
        <f t="shared" si="1"/>
        <v>29.166666666666668</v>
      </c>
      <c r="G30" s="13">
        <f t="shared" si="2"/>
        <v>707919.2633333332</v>
      </c>
    </row>
    <row r="31" spans="1:7" ht="47.25">
      <c r="A31" s="12"/>
      <c r="B31" s="4"/>
      <c r="C31" s="6" t="s">
        <v>41</v>
      </c>
      <c r="D31" s="3">
        <v>2</v>
      </c>
      <c r="E31" s="13">
        <v>170903.86</v>
      </c>
      <c r="F31" s="3">
        <f t="shared" si="1"/>
        <v>1.1666666666666665</v>
      </c>
      <c r="G31" s="13">
        <f t="shared" si="2"/>
        <v>99693.91833333333</v>
      </c>
    </row>
    <row r="32" spans="1:7" ht="31.5">
      <c r="A32" s="12"/>
      <c r="B32" s="4"/>
      <c r="C32" s="6" t="s">
        <v>65</v>
      </c>
      <c r="D32" s="27">
        <v>10</v>
      </c>
      <c r="E32" s="23">
        <v>156979</v>
      </c>
      <c r="F32" s="3">
        <f t="shared" si="1"/>
        <v>5.833333333333334</v>
      </c>
      <c r="G32" s="13">
        <f t="shared" si="2"/>
        <v>91571.08333333334</v>
      </c>
    </row>
    <row r="33" spans="1:7" ht="31.5">
      <c r="A33" s="12"/>
      <c r="B33" s="4"/>
      <c r="C33" s="6" t="s">
        <v>66</v>
      </c>
      <c r="D33" s="3">
        <v>25</v>
      </c>
      <c r="E33" s="13">
        <v>531167</v>
      </c>
      <c r="F33" s="3">
        <f t="shared" si="1"/>
        <v>14.583333333333334</v>
      </c>
      <c r="G33" s="13">
        <f t="shared" si="2"/>
        <v>309847.4166666666</v>
      </c>
    </row>
    <row r="34" spans="1:7" ht="31.5">
      <c r="A34" s="12"/>
      <c r="B34" s="4"/>
      <c r="C34" s="6" t="s">
        <v>67</v>
      </c>
      <c r="D34" s="3">
        <v>10</v>
      </c>
      <c r="E34" s="13">
        <v>296592.52</v>
      </c>
      <c r="F34" s="3">
        <f t="shared" si="1"/>
        <v>5.833333333333334</v>
      </c>
      <c r="G34" s="13">
        <f t="shared" si="2"/>
        <v>173012.30333333334</v>
      </c>
    </row>
    <row r="35" spans="1:7" ht="32.25" thickBot="1">
      <c r="A35" s="12"/>
      <c r="B35" s="4"/>
      <c r="C35" s="6" t="s">
        <v>68</v>
      </c>
      <c r="D35" s="3">
        <v>35</v>
      </c>
      <c r="E35" s="13">
        <v>2212595</v>
      </c>
      <c r="F35" s="3">
        <f t="shared" si="1"/>
        <v>20.416666666666664</v>
      </c>
      <c r="G35" s="13">
        <f t="shared" si="2"/>
        <v>1290680.4166666665</v>
      </c>
    </row>
    <row r="36" spans="1:7" ht="27" customHeight="1" thickBot="1">
      <c r="A36" s="20">
        <v>4</v>
      </c>
      <c r="B36" s="21" t="s">
        <v>15</v>
      </c>
      <c r="C36" s="22"/>
      <c r="D36" s="32">
        <f>D11+D9+D4</f>
        <v>1960</v>
      </c>
      <c r="E36" s="33">
        <f>E11+E9+E4</f>
        <v>45476264.79799409</v>
      </c>
      <c r="F36" s="32">
        <f>F11+F9+F4</f>
        <v>1143.3333333333333</v>
      </c>
      <c r="G36" s="33">
        <f>G11+G9+G4</f>
        <v>26527821.132163215</v>
      </c>
    </row>
    <row r="38" spans="3:7" ht="15.75">
      <c r="C38" s="8" t="s">
        <v>42</v>
      </c>
      <c r="D38" s="24">
        <v>1960</v>
      </c>
      <c r="E38" s="8">
        <f>E5+E6+E7+E10+E12+E13+E14+E15+E16+E17+E18+E19+E20+E21+E22+E23+E24+E25+E26+E27+E28+E29+E30+E31+E32+E33+E34+E35+E8</f>
        <v>45476264.79799409</v>
      </c>
      <c r="F38" s="34">
        <f>D38/12*7</f>
        <v>1143.3333333333335</v>
      </c>
      <c r="G38" s="8">
        <f>E38/12*7</f>
        <v>26527821.132163223</v>
      </c>
    </row>
  </sheetData>
  <sheetProtection/>
  <mergeCells count="4">
    <mergeCell ref="B1:E1"/>
    <mergeCell ref="B2:B3"/>
    <mergeCell ref="D2:E2"/>
    <mergeCell ref="F2:G2"/>
  </mergeCells>
  <printOptions/>
  <pageMargins left="0" right="0" top="0" bottom="0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6">
      <selection activeCell="K15" sqref="K15"/>
    </sheetView>
  </sheetViews>
  <sheetFormatPr defaultColWidth="9.140625" defaultRowHeight="15"/>
  <cols>
    <col min="1" max="1" width="2.140625" style="1" customWidth="1"/>
    <col min="2" max="2" width="22.00390625" style="1" customWidth="1"/>
    <col min="3" max="3" width="38.57421875" style="5" customWidth="1"/>
    <col min="4" max="4" width="21.57421875" style="7" customWidth="1"/>
    <col min="5" max="5" width="21.7109375" style="8" customWidth="1"/>
    <col min="6" max="6" width="21.57421875" style="7" customWidth="1"/>
    <col min="7" max="7" width="21.7109375" style="8" customWidth="1"/>
    <col min="8" max="16384" width="9.140625" style="1" customWidth="1"/>
  </cols>
  <sheetData>
    <row r="1" spans="2:7" ht="60" customHeight="1" thickBot="1">
      <c r="B1" s="172" t="s">
        <v>44</v>
      </c>
      <c r="C1" s="172"/>
      <c r="D1" s="172"/>
      <c r="E1" s="172"/>
      <c r="F1" s="1"/>
      <c r="G1" s="1"/>
    </row>
    <row r="2" spans="1:7" s="2" customFormat="1" ht="15.75">
      <c r="A2" s="14"/>
      <c r="B2" s="178" t="s">
        <v>33</v>
      </c>
      <c r="C2" s="15" t="s">
        <v>17</v>
      </c>
      <c r="D2" s="182" t="s">
        <v>69</v>
      </c>
      <c r="E2" s="183"/>
      <c r="F2" s="182" t="s">
        <v>70</v>
      </c>
      <c r="G2" s="183"/>
    </row>
    <row r="3" spans="1:7" ht="32.25" thickBot="1">
      <c r="A3" s="16"/>
      <c r="B3" s="179"/>
      <c r="C3" s="17"/>
      <c r="D3" s="18" t="s">
        <v>9</v>
      </c>
      <c r="E3" s="19" t="s">
        <v>43</v>
      </c>
      <c r="F3" s="18" t="s">
        <v>9</v>
      </c>
      <c r="G3" s="19" t="s">
        <v>43</v>
      </c>
    </row>
    <row r="4" spans="1:7" ht="15.75">
      <c r="A4" s="9">
        <v>1</v>
      </c>
      <c r="B4" s="10" t="s">
        <v>8</v>
      </c>
      <c r="C4" s="11"/>
      <c r="D4" s="25">
        <f>SUM(D5:D8)</f>
        <v>185</v>
      </c>
      <c r="E4" s="26">
        <f>SUM(E5:E8)</f>
        <v>5197598.460654762</v>
      </c>
      <c r="F4" s="25">
        <v>107.91666666666666</v>
      </c>
      <c r="G4" s="26">
        <v>3031932.4353819443</v>
      </c>
    </row>
    <row r="5" spans="1:7" ht="31.5">
      <c r="A5" s="12"/>
      <c r="B5" s="4"/>
      <c r="C5" s="6" t="s">
        <v>45</v>
      </c>
      <c r="D5" s="3">
        <v>35</v>
      </c>
      <c r="E5" s="13">
        <v>425148.0466666667</v>
      </c>
      <c r="F5" s="3">
        <v>20.416666666666664</v>
      </c>
      <c r="G5" s="13">
        <v>248003.0272222222</v>
      </c>
    </row>
    <row r="6" spans="1:7" ht="15.75">
      <c r="A6" s="12"/>
      <c r="B6" s="4"/>
      <c r="C6" s="6" t="s">
        <v>46</v>
      </c>
      <c r="D6" s="3">
        <v>20</v>
      </c>
      <c r="E6" s="13">
        <v>469770.5</v>
      </c>
      <c r="F6" s="3">
        <v>11.666666666666668</v>
      </c>
      <c r="G6" s="13">
        <v>274032.7916666666</v>
      </c>
    </row>
    <row r="7" spans="1:7" ht="15.75">
      <c r="A7" s="12"/>
      <c r="B7" s="4"/>
      <c r="C7" s="6" t="s">
        <v>47</v>
      </c>
      <c r="D7" s="3">
        <v>40</v>
      </c>
      <c r="E7" s="13">
        <v>1188650</v>
      </c>
      <c r="F7" s="3">
        <v>23.333333333333336</v>
      </c>
      <c r="G7" s="13">
        <v>693379.1666666667</v>
      </c>
    </row>
    <row r="8" spans="1:7" ht="16.5" thickBot="1">
      <c r="A8" s="12"/>
      <c r="B8" s="4"/>
      <c r="C8" s="6" t="s">
        <v>48</v>
      </c>
      <c r="D8" s="27">
        <v>90</v>
      </c>
      <c r="E8" s="23">
        <v>3114029.9139880952</v>
      </c>
      <c r="F8" s="3">
        <v>52.5</v>
      </c>
      <c r="G8" s="13">
        <v>1816517.4498263889</v>
      </c>
    </row>
    <row r="9" spans="1:7" ht="30" customHeight="1">
      <c r="A9" s="9">
        <v>2</v>
      </c>
      <c r="B9" s="10" t="s">
        <v>19</v>
      </c>
      <c r="C9" s="11"/>
      <c r="D9" s="28">
        <f>SUM(D10)</f>
        <v>7</v>
      </c>
      <c r="E9" s="29">
        <f>SUM(E10)</f>
        <v>137541.25</v>
      </c>
      <c r="F9" s="28">
        <v>4.083333333333334</v>
      </c>
      <c r="G9" s="29">
        <v>80232.39583333334</v>
      </c>
    </row>
    <row r="10" spans="1:7" ht="32.25" thickBot="1">
      <c r="A10" s="12"/>
      <c r="B10" s="4"/>
      <c r="C10" s="6" t="s">
        <v>40</v>
      </c>
      <c r="D10" s="3">
        <v>7</v>
      </c>
      <c r="E10" s="13">
        <v>137541.25</v>
      </c>
      <c r="F10" s="3">
        <v>4.083333333333334</v>
      </c>
      <c r="G10" s="13">
        <v>80232.39583333334</v>
      </c>
    </row>
    <row r="11" spans="1:7" ht="15.75">
      <c r="A11" s="9">
        <v>3</v>
      </c>
      <c r="B11" s="10" t="s">
        <v>23</v>
      </c>
      <c r="C11" s="11"/>
      <c r="D11" s="25">
        <f>SUM(D12:D35)</f>
        <v>1768</v>
      </c>
      <c r="E11" s="26">
        <f>SUM(E12:E35)</f>
        <v>40141125.08733933</v>
      </c>
      <c r="F11" s="25">
        <v>1031.3333333333333</v>
      </c>
      <c r="G11" s="26">
        <v>23415656.300947938</v>
      </c>
    </row>
    <row r="12" spans="1:7" ht="31.5">
      <c r="A12" s="12"/>
      <c r="B12" s="4"/>
      <c r="C12" s="6" t="s">
        <v>49</v>
      </c>
      <c r="D12" s="3">
        <v>4</v>
      </c>
      <c r="E12" s="13">
        <v>70525.51999999999</v>
      </c>
      <c r="F12" s="3">
        <v>2.333333333333333</v>
      </c>
      <c r="G12" s="13">
        <v>41139.886666666665</v>
      </c>
    </row>
    <row r="13" spans="1:7" ht="78.75">
      <c r="A13" s="12"/>
      <c r="B13" s="4"/>
      <c r="C13" s="6" t="s">
        <v>50</v>
      </c>
      <c r="D13" s="3">
        <v>275</v>
      </c>
      <c r="E13" s="13">
        <v>4409835.987226278</v>
      </c>
      <c r="F13" s="3">
        <v>160.41666666666669</v>
      </c>
      <c r="G13" s="13">
        <v>2572404.3258819953</v>
      </c>
    </row>
    <row r="14" spans="1:7" ht="31.5">
      <c r="A14" s="12"/>
      <c r="B14" s="4"/>
      <c r="C14" s="6" t="s">
        <v>51</v>
      </c>
      <c r="D14" s="3">
        <v>5</v>
      </c>
      <c r="E14" s="13">
        <v>26525.9611111111</v>
      </c>
      <c r="F14" s="3">
        <v>2.916666666666667</v>
      </c>
      <c r="G14" s="13">
        <v>15473.477314814809</v>
      </c>
    </row>
    <row r="15" spans="1:7" ht="31.5">
      <c r="A15" s="12"/>
      <c r="B15" s="4"/>
      <c r="C15" s="6" t="s">
        <v>52</v>
      </c>
      <c r="D15" s="3">
        <v>40</v>
      </c>
      <c r="E15" s="13">
        <v>910997.8</v>
      </c>
      <c r="F15" s="3">
        <v>23.333333333333336</v>
      </c>
      <c r="G15" s="13">
        <v>531415.3833333333</v>
      </c>
    </row>
    <row r="16" spans="1:7" ht="31.5">
      <c r="A16" s="12"/>
      <c r="B16" s="4"/>
      <c r="C16" s="6" t="s">
        <v>53</v>
      </c>
      <c r="D16" s="30">
        <v>350</v>
      </c>
      <c r="E16" s="31">
        <v>6178171.7265625</v>
      </c>
      <c r="F16" s="3">
        <v>204.16666666666669</v>
      </c>
      <c r="G16" s="13">
        <v>3603933.507161458</v>
      </c>
    </row>
    <row r="17" spans="1:7" ht="31.5">
      <c r="A17" s="12"/>
      <c r="B17" s="4"/>
      <c r="C17" s="6" t="s">
        <v>54</v>
      </c>
      <c r="D17" s="3">
        <v>375</v>
      </c>
      <c r="E17" s="13">
        <v>9122247.1</v>
      </c>
      <c r="F17" s="3">
        <v>218.75</v>
      </c>
      <c r="G17" s="13">
        <v>5321310.808333334</v>
      </c>
    </row>
    <row r="18" spans="1:7" ht="47.25">
      <c r="A18" s="12"/>
      <c r="B18" s="4"/>
      <c r="C18" s="6" t="s">
        <v>55</v>
      </c>
      <c r="D18" s="30">
        <v>135</v>
      </c>
      <c r="E18" s="31">
        <v>1517988.1690476192</v>
      </c>
      <c r="F18" s="3">
        <v>78.75</v>
      </c>
      <c r="G18" s="13">
        <v>885493.0986111113</v>
      </c>
    </row>
    <row r="19" spans="1:7" ht="63">
      <c r="A19" s="12"/>
      <c r="B19" s="4"/>
      <c r="C19" s="6" t="s">
        <v>56</v>
      </c>
      <c r="D19" s="3">
        <v>25</v>
      </c>
      <c r="E19" s="13">
        <v>471795.5</v>
      </c>
      <c r="F19" s="3">
        <v>14.583333333333334</v>
      </c>
      <c r="G19" s="13">
        <v>275214.0416666666</v>
      </c>
    </row>
    <row r="20" spans="1:7" ht="47.25">
      <c r="A20" s="12"/>
      <c r="B20" s="4"/>
      <c r="C20" s="6" t="s">
        <v>57</v>
      </c>
      <c r="D20" s="3">
        <v>95</v>
      </c>
      <c r="E20" s="13">
        <v>3277294.7849999997</v>
      </c>
      <c r="F20" s="3">
        <v>55.41666666666667</v>
      </c>
      <c r="G20" s="13">
        <v>1911755.29125</v>
      </c>
    </row>
    <row r="21" spans="1:7" ht="31.5">
      <c r="A21" s="12"/>
      <c r="B21" s="4"/>
      <c r="C21" s="6" t="s">
        <v>58</v>
      </c>
      <c r="D21" s="30">
        <v>5</v>
      </c>
      <c r="E21" s="31">
        <v>116341.20000000001</v>
      </c>
      <c r="F21" s="3">
        <v>2.916666666666667</v>
      </c>
      <c r="G21" s="13">
        <v>67865.7</v>
      </c>
    </row>
    <row r="22" spans="1:7" ht="47.25">
      <c r="A22" s="12"/>
      <c r="B22" s="4"/>
      <c r="C22" s="6" t="s">
        <v>59</v>
      </c>
      <c r="D22" s="3">
        <v>50</v>
      </c>
      <c r="E22" s="13">
        <v>710108.5789473684</v>
      </c>
      <c r="F22" s="3">
        <v>29.166666666666668</v>
      </c>
      <c r="G22" s="13">
        <v>414230.00438596494</v>
      </c>
    </row>
    <row r="23" spans="1:7" ht="31.5">
      <c r="A23" s="12"/>
      <c r="B23" s="4"/>
      <c r="C23" s="6" t="s">
        <v>38</v>
      </c>
      <c r="D23" s="30">
        <v>30</v>
      </c>
      <c r="E23" s="31">
        <v>772015.3</v>
      </c>
      <c r="F23" s="3">
        <v>17.5</v>
      </c>
      <c r="G23" s="13">
        <v>450342.25833333336</v>
      </c>
    </row>
    <row r="24" spans="1:7" ht="31.5">
      <c r="A24" s="12"/>
      <c r="B24" s="4"/>
      <c r="C24" s="6" t="s">
        <v>37</v>
      </c>
      <c r="D24" s="30">
        <v>15</v>
      </c>
      <c r="E24" s="31">
        <v>441988.05</v>
      </c>
      <c r="F24" s="3">
        <v>8.75</v>
      </c>
      <c r="G24" s="13">
        <v>257826.36250000002</v>
      </c>
    </row>
    <row r="25" spans="1:7" ht="31.5">
      <c r="A25" s="12"/>
      <c r="B25" s="4"/>
      <c r="C25" s="6" t="s">
        <v>60</v>
      </c>
      <c r="D25" s="30">
        <v>150</v>
      </c>
      <c r="E25" s="31">
        <v>4360852.149444445</v>
      </c>
      <c r="F25" s="3">
        <v>87.5</v>
      </c>
      <c r="G25" s="13">
        <v>2543830.4205092597</v>
      </c>
    </row>
    <row r="26" spans="1:7" ht="31.5">
      <c r="A26" s="12"/>
      <c r="B26" s="4"/>
      <c r="C26" s="6" t="s">
        <v>61</v>
      </c>
      <c r="D26" s="3">
        <v>2</v>
      </c>
      <c r="E26" s="13">
        <v>56550.7</v>
      </c>
      <c r="F26" s="3">
        <v>1.1666666666666665</v>
      </c>
      <c r="G26" s="13">
        <v>32987.90833333333</v>
      </c>
    </row>
    <row r="27" spans="1:7" ht="47.25">
      <c r="A27" s="12"/>
      <c r="B27" s="4"/>
      <c r="C27" s="6" t="s">
        <v>62</v>
      </c>
      <c r="D27" s="30">
        <v>50</v>
      </c>
      <c r="E27" s="31">
        <v>1623600.75</v>
      </c>
      <c r="F27" s="3">
        <v>29.166666666666668</v>
      </c>
      <c r="G27" s="13">
        <v>947100.4375</v>
      </c>
    </row>
    <row r="28" spans="1:7" ht="47.25">
      <c r="A28" s="12"/>
      <c r="B28" s="4"/>
      <c r="C28" s="6" t="s">
        <v>39</v>
      </c>
      <c r="D28" s="3">
        <v>10</v>
      </c>
      <c r="E28" s="13">
        <v>458627.8</v>
      </c>
      <c r="F28" s="3">
        <v>5.833333333333334</v>
      </c>
      <c r="G28" s="13">
        <v>267532.8833333333</v>
      </c>
    </row>
    <row r="29" spans="1:7" ht="47.25">
      <c r="A29" s="12"/>
      <c r="B29" s="4"/>
      <c r="C29" s="6" t="s">
        <v>63</v>
      </c>
      <c r="D29" s="30">
        <v>20</v>
      </c>
      <c r="E29" s="31">
        <v>1033844.7499999999</v>
      </c>
      <c r="F29" s="3">
        <v>11.666666666666668</v>
      </c>
      <c r="G29" s="13">
        <v>603076.1041666666</v>
      </c>
    </row>
    <row r="30" spans="1:7" ht="47.25">
      <c r="A30" s="12"/>
      <c r="B30" s="4"/>
      <c r="C30" s="6" t="s">
        <v>64</v>
      </c>
      <c r="D30" s="30">
        <v>50</v>
      </c>
      <c r="E30" s="31">
        <v>1213575.88</v>
      </c>
      <c r="F30" s="3">
        <v>29.166666666666668</v>
      </c>
      <c r="G30" s="13">
        <v>707919.2633333332</v>
      </c>
    </row>
    <row r="31" spans="1:7" ht="47.25">
      <c r="A31" s="12"/>
      <c r="B31" s="4"/>
      <c r="C31" s="6" t="s">
        <v>41</v>
      </c>
      <c r="D31" s="3">
        <v>2</v>
      </c>
      <c r="E31" s="13">
        <v>170903.86</v>
      </c>
      <c r="F31" s="3">
        <v>1.1666666666666665</v>
      </c>
      <c r="G31" s="13">
        <v>99693.91833333333</v>
      </c>
    </row>
    <row r="32" spans="1:7" ht="31.5">
      <c r="A32" s="12"/>
      <c r="B32" s="4"/>
      <c r="C32" s="6" t="s">
        <v>65</v>
      </c>
      <c r="D32" s="27">
        <v>10</v>
      </c>
      <c r="E32" s="23">
        <v>156979</v>
      </c>
      <c r="F32" s="3">
        <v>5.833333333333334</v>
      </c>
      <c r="G32" s="13">
        <v>91571.08333333334</v>
      </c>
    </row>
    <row r="33" spans="1:7" ht="31.5">
      <c r="A33" s="12"/>
      <c r="B33" s="4"/>
      <c r="C33" s="6" t="s">
        <v>66</v>
      </c>
      <c r="D33" s="3">
        <v>25</v>
      </c>
      <c r="E33" s="13">
        <v>531167</v>
      </c>
      <c r="F33" s="3">
        <v>14.583333333333334</v>
      </c>
      <c r="G33" s="13">
        <v>309847.4166666666</v>
      </c>
    </row>
    <row r="34" spans="1:7" ht="31.5">
      <c r="A34" s="12"/>
      <c r="B34" s="4"/>
      <c r="C34" s="6" t="s">
        <v>67</v>
      </c>
      <c r="D34" s="3">
        <v>10</v>
      </c>
      <c r="E34" s="13">
        <v>296592.52</v>
      </c>
      <c r="F34" s="3">
        <v>5.833333333333334</v>
      </c>
      <c r="G34" s="13">
        <v>173012.30333333334</v>
      </c>
    </row>
    <row r="35" spans="1:7" ht="32.25" thickBot="1">
      <c r="A35" s="12"/>
      <c r="B35" s="4"/>
      <c r="C35" s="6" t="s">
        <v>68</v>
      </c>
      <c r="D35" s="3">
        <v>35</v>
      </c>
      <c r="E35" s="13">
        <v>2212595</v>
      </c>
      <c r="F35" s="3">
        <v>20.416666666666664</v>
      </c>
      <c r="G35" s="13">
        <v>1290680.4166666665</v>
      </c>
    </row>
    <row r="36" spans="1:7" ht="27" customHeight="1" thickBot="1">
      <c r="A36" s="20">
        <v>4</v>
      </c>
      <c r="B36" s="21" t="s">
        <v>15</v>
      </c>
      <c r="C36" s="22"/>
      <c r="D36" s="32">
        <f>D11+D9+D4</f>
        <v>1960</v>
      </c>
      <c r="E36" s="33">
        <f>E11+E9+E4</f>
        <v>45476264.79799409</v>
      </c>
      <c r="F36" s="32">
        <v>1143.3333333333333</v>
      </c>
      <c r="G36" s="33">
        <v>26527821.132163215</v>
      </c>
    </row>
    <row r="38" spans="3:7" ht="15.75">
      <c r="C38" s="8" t="s">
        <v>42</v>
      </c>
      <c r="D38" s="24">
        <v>1960</v>
      </c>
      <c r="E38" s="8">
        <f>E5+E6+E7+E10+E12+E13+E14+E15+E16+E17+E18+E19+E20+E21+E22+E23+E24+E25+E26+E27+E28+E29+E30+E31+E32+E33+E34+E35+E8</f>
        <v>45476264.79799409</v>
      </c>
      <c r="F38" s="34">
        <f>D38/12*7</f>
        <v>1143.3333333333335</v>
      </c>
      <c r="G38" s="8">
        <f>E38/12*7</f>
        <v>26527821.132163223</v>
      </c>
    </row>
  </sheetData>
  <sheetProtection/>
  <mergeCells count="4">
    <mergeCell ref="B1:E1"/>
    <mergeCell ref="B2:B3"/>
    <mergeCell ref="D2:E2"/>
    <mergeCell ref="F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2016-09-02T09:33:00Z</dcterms:modified>
  <cp:category/>
  <cp:version/>
  <cp:contentType/>
  <cp:contentStatus/>
</cp:coreProperties>
</file>