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ля обмена внутри отдела\Отдел анализа ценообразования и тарифов\ТПГГ\2016\ТАРИФНОЕ  2016\"/>
    </mc:Choice>
  </mc:AlternateContent>
  <bookViews>
    <workbookView xWindow="0" yWindow="0" windowWidth="28800" windowHeight="12435" tabRatio="849"/>
  </bookViews>
  <sheets>
    <sheet name=" I КВАРТАЛ" sheetId="1" r:id="rId1"/>
    <sheet name="II КВАРТАЛ " sheetId="2" r:id="rId2"/>
    <sheet name=" III КВАРТАЛ " sheetId="3" r:id="rId3"/>
    <sheet name="IV КВАРТАЛ и СВОД V-мов и $$ " sheetId="4" r:id="rId4"/>
  </sheets>
  <definedNames>
    <definedName name="_xlnm._FilterDatabase" localSheetId="0" hidden="1">' I КВАРТАЛ'!$A$6:$BK$95</definedName>
    <definedName name="_xlnm._FilterDatabase" localSheetId="2" hidden="1">' III КВАРТАЛ '!$A$6:$BK$95</definedName>
    <definedName name="_xlnm._FilterDatabase" localSheetId="1" hidden="1">'II КВАРТАЛ '!$A$6:$BK$95</definedName>
    <definedName name="_xlnm._FilterDatabase" localSheetId="3" hidden="1">'IV КВАРТАЛ и СВОД V-мов и $$ '!$A$6:$EA$95</definedName>
    <definedName name="Z_0560C58E_A48E_48ED_B2E3_B9B1082DA498_.wvu.FilterData" localSheetId="0" hidden="1">' I КВАРТАЛ'!$A$6:$A$95</definedName>
    <definedName name="Z_0560C58E_A48E_48ED_B2E3_B9B1082DA498_.wvu.FilterData" localSheetId="2" hidden="1">' III КВАРТАЛ '!$A$6:$A$95</definedName>
    <definedName name="Z_0560C58E_A48E_48ED_B2E3_B9B1082DA498_.wvu.FilterData" localSheetId="1" hidden="1">'II КВАРТАЛ '!$A$6:$A$95</definedName>
    <definedName name="Z_2986D4DF_80ED_4517_ABD6_04526F8A0CCA_.wvu.FilterData" localSheetId="0" hidden="1">' I КВАРТАЛ'!$A$6:$A$95</definedName>
    <definedName name="Z_2AE1DCD3_CC85_4CD0_84E5_2766F4F3A78E_.wvu.Cols" localSheetId="3" hidden="1">'IV КВАРТАЛ и СВОД V-мов и $$ '!$BJ:$BK</definedName>
    <definedName name="Z_2AE1DCD3_CC85_4CD0_84E5_2766F4F3A78E_.wvu.FilterData" localSheetId="0" hidden="1">' I КВАРТАЛ'!$A$6:$A$95</definedName>
    <definedName name="Z_2AE1DCD3_CC85_4CD0_84E5_2766F4F3A78E_.wvu.FilterData" localSheetId="2" hidden="1">' III КВАРТАЛ '!$A$6:$A$95</definedName>
    <definedName name="Z_2AE1DCD3_CC85_4CD0_84E5_2766F4F3A78E_.wvu.FilterData" localSheetId="1" hidden="1">'II КВАРТАЛ '!$A$6:$A$95</definedName>
    <definedName name="Z_2AE1DCD3_CC85_4CD0_84E5_2766F4F3A78E_.wvu.FilterData" localSheetId="3" hidden="1">'IV КВАРТАЛ и СВОД V-мов и $$ '!$A$6:$A$95</definedName>
    <definedName name="Z_2AE1DCD3_CC85_4CD0_84E5_2766F4F3A78E_.wvu.PrintArea" localSheetId="0" hidden="1">' I КВАРТАЛ'!$A$2:$A$99</definedName>
    <definedName name="Z_2AE1DCD3_CC85_4CD0_84E5_2766F4F3A78E_.wvu.PrintArea" localSheetId="2" hidden="1">' III КВАРТАЛ '!$A$1:$A$105</definedName>
    <definedName name="Z_2AE1DCD3_CC85_4CD0_84E5_2766F4F3A78E_.wvu.PrintArea" localSheetId="1" hidden="1">'II КВАРТАЛ '!$A$1:$A$96</definedName>
    <definedName name="Z_2AE1DCD3_CC85_4CD0_84E5_2766F4F3A78E_.wvu.PrintArea" localSheetId="3" hidden="1">'IV КВАРТАЛ и СВОД V-мов и $$ '!$A$1:$A$96</definedName>
    <definedName name="Z_2AE1DCD3_CC85_4CD0_84E5_2766F4F3A78E_.wvu.PrintTitles" localSheetId="0" hidden="1">' I КВАРТАЛ'!$5:$6</definedName>
    <definedName name="Z_2AE1DCD3_CC85_4CD0_84E5_2766F4F3A78E_.wvu.PrintTitles" localSheetId="2" hidden="1">' III КВАРТАЛ '!$5:$6</definedName>
    <definedName name="Z_2AE1DCD3_CC85_4CD0_84E5_2766F4F3A78E_.wvu.PrintTitles" localSheetId="1" hidden="1">'II КВАРТАЛ '!$5:$6</definedName>
    <definedName name="Z_2AE1DCD3_CC85_4CD0_84E5_2766F4F3A78E_.wvu.PrintTitles" localSheetId="3" hidden="1">'IV КВАРТАЛ и СВОД V-мов и $$ '!$5:$6</definedName>
    <definedName name="Z_305AFCE4_66C4_4B41_A84D_AFEE689BB356_.wvu.FilterData" localSheetId="3" hidden="1">'IV КВАРТАЛ и СВОД V-мов и $$ '!$A$6:$A$95</definedName>
    <definedName name="Z_3C7D7E22_DE52_45BC_A943_DD9B8B8521A4_.wvu.FilterData" localSheetId="3" hidden="1">'IV КВАРТАЛ и СВОД V-мов и $$ '!$A$6:$A$95</definedName>
    <definedName name="Z_3D72D69E_3E0A_439E_9838_ECF5BA16EC9E_.wvu.Cols" localSheetId="3" hidden="1">'IV КВАРТАЛ и СВОД V-мов и $$ '!$BJ:$BK</definedName>
    <definedName name="Z_3D72D69E_3E0A_439E_9838_ECF5BA16EC9E_.wvu.FilterData" localSheetId="0" hidden="1">' I КВАРТАЛ'!$A$6:$BK$95</definedName>
    <definedName name="Z_3D72D69E_3E0A_439E_9838_ECF5BA16EC9E_.wvu.FilterData" localSheetId="2" hidden="1">' III КВАРТАЛ '!$A$6:$BK$95</definedName>
    <definedName name="Z_3D72D69E_3E0A_439E_9838_ECF5BA16EC9E_.wvu.FilterData" localSheetId="1" hidden="1">'II КВАРТАЛ '!$A$6:$BK$95</definedName>
    <definedName name="Z_3D72D69E_3E0A_439E_9838_ECF5BA16EC9E_.wvu.FilterData" localSheetId="3" hidden="1">'IV КВАРТАЛ и СВОД V-мов и $$ '!$A$6:$EA$95</definedName>
    <definedName name="Z_3D72D69E_3E0A_439E_9838_ECF5BA16EC9E_.wvu.PrintArea" localSheetId="0" hidden="1">' I КВАРТАЛ'!$A$2:$A$99</definedName>
    <definedName name="Z_3D72D69E_3E0A_439E_9838_ECF5BA16EC9E_.wvu.PrintArea" localSheetId="2" hidden="1">' III КВАРТАЛ '!$A$1:$A$105</definedName>
    <definedName name="Z_3D72D69E_3E0A_439E_9838_ECF5BA16EC9E_.wvu.PrintArea" localSheetId="1" hidden="1">'II КВАРТАЛ '!$A$1:$A$96</definedName>
    <definedName name="Z_3D72D69E_3E0A_439E_9838_ECF5BA16EC9E_.wvu.PrintArea" localSheetId="3" hidden="1">'IV КВАРТАЛ и СВОД V-мов и $$ '!$A$1:$A$96</definedName>
    <definedName name="Z_3D72D69E_3E0A_439E_9838_ECF5BA16EC9E_.wvu.PrintTitles" localSheetId="0" hidden="1">' I КВАРТАЛ'!$5:$6</definedName>
    <definedName name="Z_3D72D69E_3E0A_439E_9838_ECF5BA16EC9E_.wvu.PrintTitles" localSheetId="2" hidden="1">' III КВАРТАЛ '!$5:$6</definedName>
    <definedName name="Z_3D72D69E_3E0A_439E_9838_ECF5BA16EC9E_.wvu.PrintTitles" localSheetId="1" hidden="1">'II КВАРТАЛ '!$5:$6</definedName>
    <definedName name="Z_3D72D69E_3E0A_439E_9838_ECF5BA16EC9E_.wvu.PrintTitles" localSheetId="3" hidden="1">'IV КВАРТАЛ и СВОД V-мов и $$ '!$5:$6</definedName>
    <definedName name="Z_42CEB1E2_ABEC_4D25_85BE_61E20402B636_.wvu.FilterData" localSheetId="0" hidden="1">' I КВАРТАЛ'!$A$6:$A$95</definedName>
    <definedName name="Z_42CEB1E2_ABEC_4D25_85BE_61E20402B636_.wvu.FilterData" localSheetId="2" hidden="1">' III КВАРТАЛ '!$A$6:$A$95</definedName>
    <definedName name="Z_42CEB1E2_ABEC_4D25_85BE_61E20402B636_.wvu.FilterData" localSheetId="1" hidden="1">'II КВАРТАЛ '!$A$6:$A$95</definedName>
    <definedName name="Z_42CEB1E2_ABEC_4D25_85BE_61E20402B636_.wvu.FilterData" localSheetId="3" hidden="1">'IV КВАРТАЛ и СВОД V-мов и $$ '!$A$6:$A$95</definedName>
    <definedName name="Z_72419878_B362_4713_BA00_E16CF58D4808_.wvu.FilterData" localSheetId="0" hidden="1">' I КВАРТАЛ'!$A$6:$A$95</definedName>
    <definedName name="Z_72419878_B362_4713_BA00_E16CF58D4808_.wvu.FilterData" localSheetId="1" hidden="1">'II КВАРТАЛ '!$A$6:$A$95</definedName>
    <definedName name="Z_72419878_B362_4713_BA00_E16CF58D4808_.wvu.FilterData" localSheetId="3" hidden="1">'IV КВАРТАЛ и СВОД V-мов и $$ '!$A$6:$A$95</definedName>
    <definedName name="Z_8CB21BA2_AB8D_4A36_B56B_75FE76BF3614_.wvu.FilterData" localSheetId="0" hidden="1">' I КВАРТАЛ'!$A$6:$A$95</definedName>
    <definedName name="Z_8CB21BA2_AB8D_4A36_B56B_75FE76BF3614_.wvu.FilterData" localSheetId="2" hidden="1">' III КВАРТАЛ '!$A$6:$A$95</definedName>
    <definedName name="Z_8CB21BA2_AB8D_4A36_B56B_75FE76BF3614_.wvu.FilterData" localSheetId="1" hidden="1">'II КВАРТАЛ '!$A$6:$A$95</definedName>
    <definedName name="Z_8CB21BA2_AB8D_4A36_B56B_75FE76BF3614_.wvu.FilterData" localSheetId="3" hidden="1">'IV КВАРТАЛ и СВОД V-мов и $$ '!$A$6:$A$95</definedName>
    <definedName name="Z_8ED51EEE_9753_49F3_98DF_768537E83DAD_.wvu.Cols" localSheetId="3" hidden="1">'IV КВАРТАЛ и СВОД V-мов и $$ '!$BJ:$BK</definedName>
    <definedName name="Z_8ED51EEE_9753_49F3_98DF_768537E83DAD_.wvu.FilterData" localSheetId="0" hidden="1">' I КВАРТАЛ'!$A$6:$A$95</definedName>
    <definedName name="Z_8ED51EEE_9753_49F3_98DF_768537E83DAD_.wvu.FilterData" localSheetId="2" hidden="1">' III КВАРТАЛ '!$A$6:$A$95</definedName>
    <definedName name="Z_8ED51EEE_9753_49F3_98DF_768537E83DAD_.wvu.FilterData" localSheetId="1" hidden="1">'II КВАРТАЛ '!$A$6:$A$95</definedName>
    <definedName name="Z_8ED51EEE_9753_49F3_98DF_768537E83DAD_.wvu.FilterData" localSheetId="3" hidden="1">'IV КВАРТАЛ и СВОД V-мов и $$ '!$A$6:$A$95</definedName>
    <definedName name="Z_8ED51EEE_9753_49F3_98DF_768537E83DAD_.wvu.PrintArea" localSheetId="0" hidden="1">' I КВАРТАЛ'!$A$2:$A$99</definedName>
    <definedName name="Z_8ED51EEE_9753_49F3_98DF_768537E83DAD_.wvu.PrintArea" localSheetId="2" hidden="1">' III КВАРТАЛ '!$A$1:$A$105</definedName>
    <definedName name="Z_8ED51EEE_9753_49F3_98DF_768537E83DAD_.wvu.PrintArea" localSheetId="1" hidden="1">'II КВАРТАЛ '!$A$1:$A$96</definedName>
    <definedName name="Z_8ED51EEE_9753_49F3_98DF_768537E83DAD_.wvu.PrintArea" localSheetId="3" hidden="1">'IV КВАРТАЛ и СВОД V-мов и $$ '!$A$1:$A$96</definedName>
    <definedName name="Z_8ED51EEE_9753_49F3_98DF_768537E83DAD_.wvu.PrintTitles" localSheetId="0" hidden="1">' I КВАРТАЛ'!$5:$6</definedName>
    <definedName name="Z_8ED51EEE_9753_49F3_98DF_768537E83DAD_.wvu.PrintTitles" localSheetId="2" hidden="1">' III КВАРТАЛ '!$5:$6</definedName>
    <definedName name="Z_8ED51EEE_9753_49F3_98DF_768537E83DAD_.wvu.PrintTitles" localSheetId="1" hidden="1">'II КВАРТАЛ '!$5:$6</definedName>
    <definedName name="Z_8ED51EEE_9753_49F3_98DF_768537E83DAD_.wvu.PrintTitles" localSheetId="3" hidden="1">'IV КВАРТАЛ и СВОД V-мов и $$ '!$5:$6</definedName>
    <definedName name="Z_9784C23B_239B_4CA0_A170_4E2FB957F671_.wvu.Cols" localSheetId="3" hidden="1">'IV КВАРТАЛ и СВОД V-мов и $$ '!$BJ:$BK</definedName>
    <definedName name="Z_9784C23B_239B_4CA0_A170_4E2FB957F671_.wvu.FilterData" localSheetId="0" hidden="1">' I КВАРТАЛ'!$A$6:$A$95</definedName>
    <definedName name="Z_9784C23B_239B_4CA0_A170_4E2FB957F671_.wvu.FilterData" localSheetId="2" hidden="1">' III КВАРТАЛ '!$A$6:$A$95</definedName>
    <definedName name="Z_9784C23B_239B_4CA0_A170_4E2FB957F671_.wvu.FilterData" localSheetId="1" hidden="1">'II КВАРТАЛ '!$A$6:$A$95</definedName>
    <definedName name="Z_9784C23B_239B_4CA0_A170_4E2FB957F671_.wvu.FilterData" localSheetId="3" hidden="1">'IV КВАРТАЛ и СВОД V-мов и $$ '!$A$6:$A$95</definedName>
    <definedName name="Z_9784C23B_239B_4CA0_A170_4E2FB957F671_.wvu.PrintArea" localSheetId="0" hidden="1">' I КВАРТАЛ'!$A$2:$A$99</definedName>
    <definedName name="Z_9784C23B_239B_4CA0_A170_4E2FB957F671_.wvu.PrintArea" localSheetId="2" hidden="1">' III КВАРТАЛ '!$A$1:$A$105</definedName>
    <definedName name="Z_9784C23B_239B_4CA0_A170_4E2FB957F671_.wvu.PrintArea" localSheetId="1" hidden="1">'II КВАРТАЛ '!$A$1:$A$96</definedName>
    <definedName name="Z_9784C23B_239B_4CA0_A170_4E2FB957F671_.wvu.PrintArea" localSheetId="3" hidden="1">'IV КВАРТАЛ и СВОД V-мов и $$ '!$A$1:$A$96</definedName>
    <definedName name="Z_9784C23B_239B_4CA0_A170_4E2FB957F671_.wvu.PrintTitles" localSheetId="0" hidden="1">' I КВАРТАЛ'!$5:$6</definedName>
    <definedName name="Z_9784C23B_239B_4CA0_A170_4E2FB957F671_.wvu.PrintTitles" localSheetId="2" hidden="1">' III КВАРТАЛ '!$5:$6</definedName>
    <definedName name="Z_9784C23B_239B_4CA0_A170_4E2FB957F671_.wvu.PrintTitles" localSheetId="1" hidden="1">'II КВАРТАЛ '!$5:$6</definedName>
    <definedName name="Z_9784C23B_239B_4CA0_A170_4E2FB957F671_.wvu.PrintTitles" localSheetId="3" hidden="1">'IV КВАРТАЛ и СВОД V-мов и $$ '!$5:$6</definedName>
    <definedName name="Z_9784C23B_239B_4CA0_A170_4E2FB957F671_.wvu.Rows" localSheetId="1" hidden="1">'II КВАРТАЛ '!$3:$3</definedName>
    <definedName name="Z_9784C23B_239B_4CA0_A170_4E2FB957F671_.wvu.Rows" localSheetId="3" hidden="1">'IV КВАРТАЛ и СВОД V-мов и $$ '!$3:$3</definedName>
    <definedName name="Z_AB716CE2_1068_476B_B276_BF107CB419BD_.wvu.FilterData" localSheetId="3" hidden="1">'IV КВАРТАЛ и СВОД V-мов и $$ '!$A$6:$A$95</definedName>
    <definedName name="Z_ACF87F53_1AEA_447F_977C_E128D74701DF_.wvu.FilterData" localSheetId="0" hidden="1">' I КВАРТАЛ'!$A$6:$A$95</definedName>
    <definedName name="Z_ACF87F53_1AEA_447F_977C_E128D74701DF_.wvu.FilterData" localSheetId="2" hidden="1">' III КВАРТАЛ '!$A$6:$A$95</definedName>
    <definedName name="Z_ACF87F53_1AEA_447F_977C_E128D74701DF_.wvu.FilterData" localSheetId="1" hidden="1">'II КВАРТАЛ '!$A$6:$A$95</definedName>
    <definedName name="Z_ACF87F53_1AEA_447F_977C_E128D74701DF_.wvu.FilterData" localSheetId="3" hidden="1">'IV КВАРТАЛ и СВОД V-мов и $$ '!$A$6:$A$95</definedName>
    <definedName name="Z_D06AC286_9AFF_40EA_B29D_8D3F5189A51C_.wvu.FilterData" localSheetId="3" hidden="1">'IV КВАРТАЛ и СВОД V-мов и $$ '!$A$6:$A$95</definedName>
    <definedName name="Z_DF0A33CF_78F3_48B6_BD8B_8313C630C8FB_.wvu.FilterData" localSheetId="3" hidden="1">'IV КВАРТАЛ и СВОД V-мов и $$ '!$A$6:$A$95</definedName>
    <definedName name="Z_EF89D82D_307D_41C5_8DC5_0AC0B8CDE711_.wvu.Cols" localSheetId="3" hidden="1">'IV КВАРТАЛ и СВОД V-мов и $$ '!$BJ:$BK</definedName>
    <definedName name="Z_EF89D82D_307D_41C5_8DC5_0AC0B8CDE711_.wvu.FilterData" localSheetId="0" hidden="1">' I КВАРТАЛ'!$A$6:$BK$95</definedName>
    <definedName name="Z_EF89D82D_307D_41C5_8DC5_0AC0B8CDE711_.wvu.FilterData" localSheetId="2" hidden="1">' III КВАРТАЛ '!$A$6:$BK$95</definedName>
    <definedName name="Z_EF89D82D_307D_41C5_8DC5_0AC0B8CDE711_.wvu.FilterData" localSheetId="1" hidden="1">'II КВАРТАЛ '!$A$6:$BK$95</definedName>
    <definedName name="Z_EF89D82D_307D_41C5_8DC5_0AC0B8CDE711_.wvu.FilterData" localSheetId="3" hidden="1">'IV КВАРТАЛ и СВОД V-мов и $$ '!$A$6:$EA$95</definedName>
    <definedName name="Z_EF89D82D_307D_41C5_8DC5_0AC0B8CDE711_.wvu.PrintArea" localSheetId="0" hidden="1">' I КВАРТАЛ'!$A$2:$A$99</definedName>
    <definedName name="Z_EF89D82D_307D_41C5_8DC5_0AC0B8CDE711_.wvu.PrintArea" localSheetId="2" hidden="1">' III КВАРТАЛ '!$A$1:$A$105</definedName>
    <definedName name="Z_EF89D82D_307D_41C5_8DC5_0AC0B8CDE711_.wvu.PrintArea" localSheetId="1" hidden="1">'II КВАРТАЛ '!$A$1:$A$96</definedName>
    <definedName name="Z_EF89D82D_307D_41C5_8DC5_0AC0B8CDE711_.wvu.PrintArea" localSheetId="3" hidden="1">'IV КВАРТАЛ и СВОД V-мов и $$ '!$A$1:$A$96</definedName>
    <definedName name="Z_EF89D82D_307D_41C5_8DC5_0AC0B8CDE711_.wvu.PrintTitles" localSheetId="0" hidden="1">' I КВАРТАЛ'!$5:$6</definedName>
    <definedName name="Z_EF89D82D_307D_41C5_8DC5_0AC0B8CDE711_.wvu.PrintTitles" localSheetId="2" hidden="1">' III КВАРТАЛ '!$5:$6</definedName>
    <definedName name="Z_EF89D82D_307D_41C5_8DC5_0AC0B8CDE711_.wvu.PrintTitles" localSheetId="1" hidden="1">'II КВАРТАЛ '!$5:$6</definedName>
    <definedName name="Z_EF89D82D_307D_41C5_8DC5_0AC0B8CDE711_.wvu.PrintTitles" localSheetId="3" hidden="1">'IV КВАРТАЛ и СВОД V-мов и $$ '!$5:$6</definedName>
    <definedName name="_xlnm.Print_Titles" localSheetId="0">' I КВАРТАЛ'!$5:$6</definedName>
    <definedName name="_xlnm.Print_Titles" localSheetId="2">' III КВАРТАЛ '!$5:$6</definedName>
    <definedName name="_xlnm.Print_Titles" localSheetId="1">'II КВАРТАЛ '!$5:$6</definedName>
    <definedName name="_xlnm.Print_Titles" localSheetId="3">'IV КВАРТАЛ и СВОД V-мов и $$ '!$5:$6</definedName>
    <definedName name="_xlnm.Print_Area" localSheetId="0">' I КВАРТАЛ'!$A$2:$A$99</definedName>
    <definedName name="_xlnm.Print_Area" localSheetId="2">' III КВАРТАЛ '!$A$1:$A$105</definedName>
    <definedName name="_xlnm.Print_Area" localSheetId="1">'II КВАРТАЛ '!$A$1:$A$96</definedName>
    <definedName name="_xlnm.Print_Area" localSheetId="3">'IV КВАРТАЛ и СВОД V-мов и $$ '!$A$1:$A$96</definedName>
  </definedNames>
  <calcPr calcId="152511"/>
  <customWorkbookViews>
    <customWorkbookView name="Меркулова Евгения Маликовна - Личное представление" guid="{9784C23B-239B-4CA0-A170-4E2FB957F671}" mergeInterval="0" personalView="1" maximized="1" xWindow="-8" yWindow="-8" windowWidth="1936" windowHeight="1056" tabRatio="407" activeSheetId="4"/>
    <customWorkbookView name="Артамонова Елена Николаевна - Личное представление" guid="{8ED51EEE-9753-49F3-98DF-768537E83DAD}" mergeInterval="0" personalView="1" maximized="1" xWindow="-8" yWindow="-8" windowWidth="1936" windowHeight="1056" tabRatio="849" activeSheetId="4"/>
    <customWorkbookView name="111 - Личное представление" guid="{2AE1DCD3-CC85-4CD0-84E5-2766F4F3A78E}" mergeInterval="0" personalView="1" maximized="1" windowWidth="1362" windowHeight="553" tabRatio="849" activeSheetId="3"/>
    <customWorkbookView name="Богоявленская Ирина Викторовна - Личное представление" guid="{3D72D69E-3E0A-439E-9838-ECF5BA16EC9E}" mergeInterval="0" personalView="1" maximized="1" xWindow="-8" yWindow="-8" windowWidth="1936" windowHeight="1056" tabRatio="849" activeSheetId="4"/>
    <customWorkbookView name="Андреев Андрей Николаевич - Личное представление" guid="{EF89D82D-307D-41C5-8DC5-0AC0B8CDE711}" mergeInterval="0" personalView="1" maximized="1" xWindow="-8" yWindow="-8" windowWidth="1936" windowHeight="1056" tabRatio="849" activeSheetId="4"/>
  </customWorkbookViews>
</workbook>
</file>

<file path=xl/calcChain.xml><?xml version="1.0" encoding="utf-8"?>
<calcChain xmlns="http://schemas.openxmlformats.org/spreadsheetml/2006/main">
  <c r="A102" i="4" l="1"/>
  <c r="A101" i="4"/>
  <c r="DS8" i="4" l="1"/>
  <c r="DT8" i="4"/>
  <c r="DU8" i="4"/>
  <c r="DS9" i="4"/>
  <c r="DT9" i="4"/>
  <c r="DU9" i="4"/>
  <c r="DS10" i="4"/>
  <c r="DT10" i="4"/>
  <c r="DU10" i="4"/>
  <c r="DS11" i="4"/>
  <c r="DT11" i="4"/>
  <c r="DU11" i="4"/>
  <c r="DS12" i="4"/>
  <c r="DT12" i="4"/>
  <c r="DU12" i="4"/>
  <c r="DS13" i="4"/>
  <c r="DT13" i="4"/>
  <c r="DU13" i="4"/>
  <c r="DS14" i="4"/>
  <c r="DT14" i="4"/>
  <c r="DU14" i="4"/>
  <c r="DS15" i="4"/>
  <c r="DT15" i="4"/>
  <c r="DU15" i="4"/>
  <c r="DS16" i="4"/>
  <c r="DT16" i="4"/>
  <c r="DU16" i="4"/>
  <c r="DS17" i="4"/>
  <c r="DT17" i="4"/>
  <c r="DU17" i="4"/>
  <c r="DS18" i="4"/>
  <c r="DT18" i="4"/>
  <c r="DU18" i="4"/>
  <c r="DS19" i="4"/>
  <c r="DT19" i="4"/>
  <c r="DU19" i="4"/>
  <c r="DS20" i="4"/>
  <c r="DT20" i="4"/>
  <c r="DU20" i="4"/>
  <c r="DS21" i="4"/>
  <c r="DT21" i="4"/>
  <c r="DU21" i="4"/>
  <c r="DS22" i="4"/>
  <c r="DT22" i="4"/>
  <c r="DU22" i="4"/>
  <c r="DS23" i="4"/>
  <c r="DT23" i="4"/>
  <c r="DU23" i="4"/>
  <c r="DS24" i="4"/>
  <c r="DT24" i="4"/>
  <c r="DU24" i="4"/>
  <c r="DS25" i="4"/>
  <c r="DT25" i="4"/>
  <c r="DU25" i="4"/>
  <c r="DS26" i="4"/>
  <c r="DT26" i="4"/>
  <c r="DU26" i="4"/>
  <c r="DS27" i="4"/>
  <c r="DT27" i="4"/>
  <c r="DU27" i="4"/>
  <c r="DS28" i="4"/>
  <c r="DT28" i="4"/>
  <c r="DU28" i="4"/>
  <c r="DS29" i="4"/>
  <c r="DT29" i="4"/>
  <c r="DU29" i="4"/>
  <c r="DS30" i="4"/>
  <c r="DT30" i="4"/>
  <c r="DU30" i="4"/>
  <c r="DS31" i="4"/>
  <c r="DT31" i="4"/>
  <c r="DU31" i="4"/>
  <c r="DS32" i="4"/>
  <c r="DT32" i="4"/>
  <c r="DU32" i="4"/>
  <c r="DS33" i="4"/>
  <c r="DT33" i="4"/>
  <c r="DU33" i="4"/>
  <c r="DS34" i="4"/>
  <c r="DT34" i="4"/>
  <c r="DU34" i="4"/>
  <c r="DS35" i="4"/>
  <c r="DT35" i="4"/>
  <c r="DU35" i="4"/>
  <c r="DS36" i="4"/>
  <c r="DT36" i="4"/>
  <c r="DU36" i="4"/>
  <c r="DS37" i="4"/>
  <c r="DT37" i="4"/>
  <c r="DU37" i="4"/>
  <c r="DS38" i="4"/>
  <c r="DT38" i="4"/>
  <c r="DU38" i="4"/>
  <c r="DS39" i="4"/>
  <c r="DT39" i="4"/>
  <c r="DU39" i="4"/>
  <c r="DS40" i="4"/>
  <c r="DT40" i="4"/>
  <c r="DU40" i="4"/>
  <c r="DS41" i="4"/>
  <c r="DT41" i="4"/>
  <c r="DU41" i="4"/>
  <c r="DS42" i="4"/>
  <c r="DT42" i="4"/>
  <c r="DU42" i="4"/>
  <c r="DS43" i="4"/>
  <c r="DT43" i="4"/>
  <c r="DU43" i="4"/>
  <c r="DS44" i="4"/>
  <c r="DT44" i="4"/>
  <c r="DU44" i="4"/>
  <c r="DS45" i="4"/>
  <c r="DT45" i="4"/>
  <c r="DU45" i="4"/>
  <c r="DS46" i="4"/>
  <c r="DT46" i="4"/>
  <c r="DU46" i="4"/>
  <c r="DS47" i="4"/>
  <c r="DT47" i="4"/>
  <c r="DU47" i="4"/>
  <c r="DS48" i="4"/>
  <c r="DT48" i="4"/>
  <c r="DU48" i="4"/>
  <c r="DS49" i="4"/>
  <c r="DT49" i="4"/>
  <c r="DU49" i="4"/>
  <c r="DS50" i="4"/>
  <c r="DT50" i="4"/>
  <c r="DU50" i="4"/>
  <c r="DS51" i="4"/>
  <c r="DT51" i="4"/>
  <c r="DU51" i="4"/>
  <c r="DS52" i="4"/>
  <c r="DT52" i="4"/>
  <c r="DU52" i="4"/>
  <c r="DS53" i="4"/>
  <c r="DT53" i="4"/>
  <c r="DU53" i="4"/>
  <c r="DS54" i="4"/>
  <c r="DT54" i="4"/>
  <c r="DU54" i="4"/>
  <c r="DS55" i="4"/>
  <c r="DT55" i="4"/>
  <c r="DU55" i="4"/>
  <c r="DS56" i="4"/>
  <c r="DT56" i="4"/>
  <c r="DU56" i="4"/>
  <c r="DS57" i="4"/>
  <c r="DT57" i="4"/>
  <c r="DU57" i="4"/>
  <c r="DS58" i="4"/>
  <c r="DT58" i="4"/>
  <c r="DU58" i="4"/>
  <c r="DS59" i="4"/>
  <c r="DT59" i="4"/>
  <c r="DU59" i="4"/>
  <c r="DS60" i="4"/>
  <c r="DT60" i="4"/>
  <c r="DU60" i="4"/>
  <c r="DS61" i="4"/>
  <c r="DT61" i="4"/>
  <c r="DU61" i="4"/>
  <c r="DS62" i="4"/>
  <c r="DT62" i="4"/>
  <c r="DU62" i="4"/>
  <c r="DS63" i="4"/>
  <c r="DT63" i="4"/>
  <c r="DU63" i="4"/>
  <c r="DS64" i="4"/>
  <c r="DT64" i="4"/>
  <c r="DU64" i="4"/>
  <c r="DS65" i="4"/>
  <c r="DT65" i="4"/>
  <c r="DU65" i="4"/>
  <c r="DS66" i="4"/>
  <c r="DT66" i="4"/>
  <c r="DU66" i="4"/>
  <c r="DS67" i="4"/>
  <c r="DT67" i="4"/>
  <c r="DU67" i="4"/>
  <c r="DS68" i="4"/>
  <c r="DT68" i="4"/>
  <c r="DU68" i="4"/>
  <c r="DS69" i="4"/>
  <c r="DT69" i="4"/>
  <c r="DU69" i="4"/>
  <c r="DS70" i="4"/>
  <c r="DT70" i="4"/>
  <c r="DU70" i="4"/>
  <c r="DS71" i="4"/>
  <c r="DT71" i="4"/>
  <c r="DU71" i="4"/>
  <c r="DS72" i="4"/>
  <c r="DT72" i="4"/>
  <c r="DU72" i="4"/>
  <c r="DS73" i="4"/>
  <c r="DT73" i="4"/>
  <c r="DU73" i="4"/>
  <c r="DS74" i="4"/>
  <c r="DT74" i="4"/>
  <c r="DU74" i="4"/>
  <c r="DS75" i="4"/>
  <c r="DT75" i="4"/>
  <c r="DU75" i="4"/>
  <c r="DS76" i="4"/>
  <c r="DT76" i="4"/>
  <c r="DU76" i="4"/>
  <c r="DS77" i="4"/>
  <c r="DT77" i="4"/>
  <c r="DU77" i="4"/>
  <c r="DS78" i="4"/>
  <c r="DT78" i="4"/>
  <c r="DU78" i="4"/>
  <c r="DS79" i="4"/>
  <c r="DT79" i="4"/>
  <c r="DU79" i="4"/>
  <c r="DS80" i="4"/>
  <c r="DT80" i="4"/>
  <c r="DU80" i="4"/>
  <c r="DS81" i="4"/>
  <c r="DT81" i="4"/>
  <c r="DU81" i="4"/>
  <c r="DS82" i="4"/>
  <c r="DT82" i="4"/>
  <c r="DU82" i="4"/>
  <c r="DS83" i="4"/>
  <c r="DT83" i="4"/>
  <c r="DU83" i="4"/>
  <c r="DS84" i="4"/>
  <c r="DT84" i="4"/>
  <c r="DU84" i="4"/>
  <c r="DS85" i="4"/>
  <c r="DT85" i="4"/>
  <c r="DU85" i="4"/>
  <c r="DS86" i="4"/>
  <c r="DT86" i="4"/>
  <c r="DU86" i="4"/>
  <c r="DS87" i="4"/>
  <c r="DT87" i="4"/>
  <c r="DU87" i="4"/>
  <c r="DS88" i="4"/>
  <c r="DT88" i="4"/>
  <c r="DU88" i="4"/>
  <c r="DS89" i="4"/>
  <c r="DT89" i="4"/>
  <c r="DU89" i="4"/>
  <c r="DS90" i="4"/>
  <c r="DT90" i="4"/>
  <c r="DU90" i="4"/>
  <c r="DS91" i="4"/>
  <c r="DT91" i="4"/>
  <c r="DU91" i="4"/>
  <c r="DS92" i="4"/>
  <c r="DT92" i="4"/>
  <c r="DU92" i="4"/>
  <c r="DS93" i="4"/>
  <c r="DT93" i="4"/>
  <c r="DU93" i="4"/>
  <c r="DS94" i="4"/>
  <c r="DT94" i="4"/>
  <c r="DU94" i="4"/>
  <c r="DU7" i="4"/>
  <c r="DT7" i="4"/>
  <c r="DS7" i="4"/>
  <c r="AR30" i="1" l="1"/>
  <c r="AR30" i="2"/>
  <c r="AR30" i="3"/>
  <c r="AR30" i="4"/>
  <c r="AL30" i="1"/>
  <c r="BD93" i="4"/>
  <c r="BD93" i="3"/>
  <c r="BD93" i="2"/>
  <c r="BD93" i="1"/>
  <c r="BA93" i="4"/>
  <c r="BA93" i="3"/>
  <c r="BA93" i="2"/>
  <c r="BA93" i="1"/>
  <c r="BH92" i="3"/>
  <c r="AR91" i="1"/>
  <c r="BH91" i="1" s="1"/>
  <c r="AO91" i="1"/>
  <c r="AR90" i="1"/>
  <c r="DC90" i="4" s="1"/>
  <c r="AO90" i="1"/>
  <c r="BH90" i="1"/>
  <c r="BH93" i="1"/>
  <c r="BH90" i="2"/>
  <c r="BH91" i="2"/>
  <c r="BH92" i="2"/>
  <c r="BH93" i="2"/>
  <c r="BH90" i="3"/>
  <c r="BH91" i="3"/>
  <c r="BH93" i="3"/>
  <c r="BH90" i="4"/>
  <c r="BI90" i="4" s="1"/>
  <c r="BH91" i="4"/>
  <c r="BH92" i="4"/>
  <c r="BH93" i="4"/>
  <c r="BN90" i="4"/>
  <c r="BO90" i="4"/>
  <c r="BP90" i="4"/>
  <c r="BQ90" i="4"/>
  <c r="BR90" i="4"/>
  <c r="BT90" i="4"/>
  <c r="BU90" i="4"/>
  <c r="BV90" i="4"/>
  <c r="BW90" i="4"/>
  <c r="BX90" i="4"/>
  <c r="BZ90" i="4"/>
  <c r="CA90" i="4"/>
  <c r="CB90" i="4"/>
  <c r="CC90" i="4"/>
  <c r="CD90" i="4"/>
  <c r="CE90" i="4"/>
  <c r="CF90" i="4"/>
  <c r="CG90" i="4"/>
  <c r="CI90" i="4"/>
  <c r="CJ90" i="4"/>
  <c r="CK90" i="4"/>
  <c r="CL90" i="4"/>
  <c r="CM90" i="4"/>
  <c r="CO90" i="4"/>
  <c r="CP90" i="4"/>
  <c r="CQ90" i="4"/>
  <c r="CR90" i="4"/>
  <c r="CS90" i="4"/>
  <c r="CU90" i="4"/>
  <c r="CV90" i="4"/>
  <c r="CW90" i="4"/>
  <c r="CX90" i="4"/>
  <c r="CY90" i="4"/>
  <c r="DA90" i="4"/>
  <c r="DB90" i="4"/>
  <c r="DD90" i="4"/>
  <c r="DE90" i="4"/>
  <c r="DG90" i="4"/>
  <c r="DH90" i="4"/>
  <c r="DI90" i="4"/>
  <c r="DJ90" i="4"/>
  <c r="DK90" i="4"/>
  <c r="DM90" i="4"/>
  <c r="DN90" i="4"/>
  <c r="DO90" i="4"/>
  <c r="DP90" i="4"/>
  <c r="DQ90" i="4"/>
  <c r="BN91" i="4"/>
  <c r="BO91" i="4"/>
  <c r="BP91" i="4"/>
  <c r="BQ91" i="4"/>
  <c r="BR91" i="4"/>
  <c r="BT91" i="4"/>
  <c r="BU91" i="4"/>
  <c r="BV91" i="4"/>
  <c r="BW91" i="4"/>
  <c r="BX91" i="4"/>
  <c r="BZ91" i="4"/>
  <c r="CA91" i="4"/>
  <c r="CB91" i="4"/>
  <c r="CC91" i="4"/>
  <c r="CD91" i="4"/>
  <c r="CE91" i="4"/>
  <c r="CF91" i="4"/>
  <c r="CG91" i="4"/>
  <c r="CI91" i="4"/>
  <c r="CJ91" i="4"/>
  <c r="CK91" i="4"/>
  <c r="CL91" i="4"/>
  <c r="CM91" i="4"/>
  <c r="CO91" i="4"/>
  <c r="CP91" i="4"/>
  <c r="CQ91" i="4"/>
  <c r="CR91" i="4"/>
  <c r="CS91" i="4"/>
  <c r="CU91" i="4"/>
  <c r="CV91" i="4"/>
  <c r="CW91" i="4"/>
  <c r="CX91" i="4"/>
  <c r="CY91" i="4"/>
  <c r="DA91" i="4"/>
  <c r="DB91" i="4"/>
  <c r="DD91" i="4"/>
  <c r="DE91" i="4"/>
  <c r="DG91" i="4"/>
  <c r="DH91" i="4"/>
  <c r="DI91" i="4"/>
  <c r="DJ91" i="4"/>
  <c r="DK91" i="4"/>
  <c r="DM91" i="4"/>
  <c r="DN91" i="4"/>
  <c r="DO91" i="4"/>
  <c r="DP91" i="4"/>
  <c r="DQ91" i="4"/>
  <c r="BN92" i="4"/>
  <c r="BO92" i="4"/>
  <c r="BP92" i="4"/>
  <c r="BQ92" i="4"/>
  <c r="BR92" i="4"/>
  <c r="BT92" i="4"/>
  <c r="BU92" i="4"/>
  <c r="BV92" i="4"/>
  <c r="BW92" i="4"/>
  <c r="BX92" i="4"/>
  <c r="BZ92" i="4"/>
  <c r="CA92" i="4"/>
  <c r="CB92" i="4"/>
  <c r="CC92" i="4"/>
  <c r="CD92" i="4"/>
  <c r="CE92" i="4"/>
  <c r="CF92" i="4"/>
  <c r="CG92" i="4"/>
  <c r="CI92" i="4"/>
  <c r="CJ92" i="4"/>
  <c r="CK92" i="4"/>
  <c r="CL92" i="4"/>
  <c r="CM92" i="4"/>
  <c r="CO92" i="4"/>
  <c r="CP92" i="4"/>
  <c r="CQ92" i="4"/>
  <c r="CR92" i="4"/>
  <c r="CS92" i="4"/>
  <c r="CU92" i="4"/>
  <c r="CV92" i="4"/>
  <c r="CW92" i="4"/>
  <c r="CX92" i="4"/>
  <c r="CY92" i="4"/>
  <c r="DA92" i="4"/>
  <c r="DB92" i="4"/>
  <c r="DD92" i="4"/>
  <c r="DE92" i="4"/>
  <c r="DG92" i="4"/>
  <c r="DH92" i="4"/>
  <c r="DI92" i="4"/>
  <c r="DJ92" i="4"/>
  <c r="DK92" i="4"/>
  <c r="DM92" i="4"/>
  <c r="DN92" i="4"/>
  <c r="DO92" i="4"/>
  <c r="DP92" i="4"/>
  <c r="DQ92" i="4"/>
  <c r="BN93" i="4"/>
  <c r="BO93" i="4"/>
  <c r="BP93" i="4"/>
  <c r="BQ93" i="4"/>
  <c r="BR93" i="4"/>
  <c r="BT93" i="4"/>
  <c r="BU93" i="4"/>
  <c r="BV93" i="4"/>
  <c r="BW93" i="4"/>
  <c r="BX93" i="4"/>
  <c r="BZ93" i="4"/>
  <c r="CA93" i="4"/>
  <c r="CB93" i="4"/>
  <c r="CC93" i="4"/>
  <c r="CD93" i="4"/>
  <c r="CE93" i="4"/>
  <c r="CF93" i="4"/>
  <c r="CG93" i="4"/>
  <c r="CI93" i="4"/>
  <c r="CJ93" i="4"/>
  <c r="CK93" i="4"/>
  <c r="CL93" i="4"/>
  <c r="CM93" i="4"/>
  <c r="CO93" i="4"/>
  <c r="CP93" i="4"/>
  <c r="CQ93" i="4"/>
  <c r="CR93" i="4"/>
  <c r="CS93" i="4"/>
  <c r="CU93" i="4"/>
  <c r="CV93" i="4"/>
  <c r="CW93" i="4"/>
  <c r="CX93" i="4"/>
  <c r="CY93" i="4"/>
  <c r="DA93" i="4"/>
  <c r="DB93" i="4"/>
  <c r="DC93" i="4"/>
  <c r="DD93" i="4"/>
  <c r="DE93" i="4"/>
  <c r="DG93" i="4"/>
  <c r="DH93" i="4"/>
  <c r="DI93" i="4"/>
  <c r="DJ93" i="4"/>
  <c r="DK93" i="4"/>
  <c r="DM93" i="4"/>
  <c r="DN93" i="4"/>
  <c r="DP93" i="4"/>
  <c r="DQ93" i="4"/>
  <c r="CH93" i="4" l="1"/>
  <c r="DF90" i="4"/>
  <c r="DL92" i="4"/>
  <c r="CN91" i="4"/>
  <c r="BS91" i="4"/>
  <c r="CT93" i="4"/>
  <c r="DV90" i="4"/>
  <c r="BY93" i="4"/>
  <c r="DW92" i="4"/>
  <c r="DL91" i="4"/>
  <c r="BM93" i="4"/>
  <c r="CN92" i="4"/>
  <c r="BS92" i="4"/>
  <c r="CT91" i="4"/>
  <c r="CH90" i="4"/>
  <c r="BM90" i="4"/>
  <c r="DO93" i="4"/>
  <c r="DV93" i="4" s="1"/>
  <c r="DW90" i="4"/>
  <c r="DF92" i="4"/>
  <c r="CH92" i="4"/>
  <c r="BM92" i="4"/>
  <c r="DC91" i="4"/>
  <c r="DV91" i="4" s="1"/>
  <c r="BM91" i="4"/>
  <c r="DW93" i="4"/>
  <c r="CN93" i="4"/>
  <c r="DX92" i="4"/>
  <c r="DF91" i="4"/>
  <c r="BY91" i="4"/>
  <c r="CT90" i="4"/>
  <c r="BY90" i="4"/>
  <c r="CZ93" i="4"/>
  <c r="CT92" i="4"/>
  <c r="BY92" i="4"/>
  <c r="DZ91" i="4"/>
  <c r="DX91" i="4"/>
  <c r="CZ91" i="4"/>
  <c r="CH91" i="4"/>
  <c r="DL90" i="4"/>
  <c r="CN90" i="4"/>
  <c r="BI91" i="4"/>
  <c r="BI93" i="4"/>
  <c r="DX93" i="4"/>
  <c r="DF93" i="4"/>
  <c r="DL93" i="4"/>
  <c r="CZ92" i="4"/>
  <c r="DW91" i="4"/>
  <c r="CZ90" i="4"/>
  <c r="DX90" i="4"/>
  <c r="DY90" i="4"/>
  <c r="BS90" i="4"/>
  <c r="BS93" i="4"/>
  <c r="AR92" i="1"/>
  <c r="AO92" i="1"/>
  <c r="DY91" i="4" l="1"/>
  <c r="DZ90" i="4"/>
  <c r="DY93" i="4"/>
  <c r="EA91" i="4"/>
  <c r="BH92" i="1"/>
  <c r="BI92" i="4" s="1"/>
  <c r="DC92" i="4"/>
  <c r="DV92" i="4" s="1"/>
  <c r="DZ92" i="4"/>
  <c r="EA92" i="4" s="1"/>
  <c r="DZ93" i="4"/>
  <c r="EA90" i="4"/>
  <c r="AR86" i="4"/>
  <c r="AR86" i="3"/>
  <c r="AR86" i="2"/>
  <c r="AR86" i="1"/>
  <c r="DY92" i="4" l="1"/>
  <c r="EA93" i="4"/>
  <c r="AL47" i="1"/>
  <c r="AL47" i="2"/>
  <c r="AL47" i="3"/>
  <c r="AL47" i="4"/>
  <c r="DO8" i="4" l="1"/>
  <c r="DP8" i="4"/>
  <c r="DQ8" i="4"/>
  <c r="DP9" i="4"/>
  <c r="DQ9" i="4"/>
  <c r="DP10" i="4"/>
  <c r="DQ10" i="4"/>
  <c r="DO11" i="4"/>
  <c r="DP11" i="4"/>
  <c r="DQ11" i="4"/>
  <c r="DP12" i="4"/>
  <c r="DQ12" i="4"/>
  <c r="DP13" i="4"/>
  <c r="DQ13" i="4"/>
  <c r="DO14" i="4"/>
  <c r="DP14" i="4"/>
  <c r="DQ14" i="4"/>
  <c r="DP15" i="4"/>
  <c r="DQ15" i="4"/>
  <c r="DP16" i="4"/>
  <c r="DQ16" i="4"/>
  <c r="DP17" i="4"/>
  <c r="DQ17" i="4"/>
  <c r="DO18" i="4"/>
  <c r="DP18" i="4"/>
  <c r="DQ18" i="4"/>
  <c r="DO19" i="4"/>
  <c r="DP19" i="4"/>
  <c r="DQ19" i="4"/>
  <c r="DO20" i="4"/>
  <c r="DP20" i="4"/>
  <c r="DQ20" i="4"/>
  <c r="DO21" i="4"/>
  <c r="DP21" i="4"/>
  <c r="DQ21" i="4"/>
  <c r="DO22" i="4"/>
  <c r="DP22" i="4"/>
  <c r="DQ22" i="4"/>
  <c r="DO23" i="4"/>
  <c r="DP23" i="4"/>
  <c r="DQ23" i="4"/>
  <c r="DP24" i="4"/>
  <c r="DQ24" i="4"/>
  <c r="DP25" i="4"/>
  <c r="DQ25" i="4"/>
  <c r="DP26" i="4"/>
  <c r="DQ26" i="4"/>
  <c r="DP27" i="4"/>
  <c r="DQ27" i="4"/>
  <c r="DP28" i="4"/>
  <c r="DQ28" i="4"/>
  <c r="DP29" i="4"/>
  <c r="DQ29" i="4"/>
  <c r="DP30" i="4"/>
  <c r="DQ30" i="4"/>
  <c r="DO31" i="4"/>
  <c r="DP31" i="4"/>
  <c r="DQ31" i="4"/>
  <c r="DO32" i="4"/>
  <c r="DP32" i="4"/>
  <c r="DQ32" i="4"/>
  <c r="DP33" i="4"/>
  <c r="DQ33" i="4"/>
  <c r="DP34" i="4"/>
  <c r="DQ34" i="4"/>
  <c r="DP35" i="4"/>
  <c r="DQ35" i="4"/>
  <c r="DP36" i="4"/>
  <c r="DQ36" i="4"/>
  <c r="DO37" i="4"/>
  <c r="DP37" i="4"/>
  <c r="DQ37" i="4"/>
  <c r="DO38" i="4"/>
  <c r="DP38" i="4"/>
  <c r="DQ38" i="4"/>
  <c r="DP39" i="4"/>
  <c r="DQ39" i="4"/>
  <c r="DP40" i="4"/>
  <c r="DQ40" i="4"/>
  <c r="DP41" i="4"/>
  <c r="DQ41" i="4"/>
  <c r="DO42" i="4"/>
  <c r="DP42" i="4"/>
  <c r="DQ42" i="4"/>
  <c r="DP43" i="4"/>
  <c r="DQ43" i="4"/>
  <c r="DO44" i="4"/>
  <c r="DP44" i="4"/>
  <c r="DQ44" i="4"/>
  <c r="DP45" i="4"/>
  <c r="DQ45" i="4"/>
  <c r="DP46" i="4"/>
  <c r="DQ46" i="4"/>
  <c r="DP47" i="4"/>
  <c r="DQ47" i="4"/>
  <c r="DP48" i="4"/>
  <c r="DQ48" i="4"/>
  <c r="DP49" i="4"/>
  <c r="DQ49" i="4"/>
  <c r="DO50" i="4"/>
  <c r="DP50" i="4"/>
  <c r="DQ50" i="4"/>
  <c r="DO51" i="4"/>
  <c r="DP51" i="4"/>
  <c r="DQ51" i="4"/>
  <c r="DO52" i="4"/>
  <c r="DP52" i="4"/>
  <c r="DQ52" i="4"/>
  <c r="DO53" i="4"/>
  <c r="DP53" i="4"/>
  <c r="DQ53" i="4"/>
  <c r="DP54" i="4"/>
  <c r="DQ54" i="4"/>
  <c r="DO55" i="4"/>
  <c r="DP55" i="4"/>
  <c r="DQ55" i="4"/>
  <c r="DP56" i="4"/>
  <c r="DQ56" i="4"/>
  <c r="DO57" i="4"/>
  <c r="DP57" i="4"/>
  <c r="DQ57" i="4"/>
  <c r="DP58" i="4"/>
  <c r="DQ58" i="4"/>
  <c r="DO59" i="4"/>
  <c r="DP59" i="4"/>
  <c r="DQ59" i="4"/>
  <c r="DO60" i="4"/>
  <c r="DP60" i="4"/>
  <c r="DQ60" i="4"/>
  <c r="DP61" i="4"/>
  <c r="DQ61" i="4"/>
  <c r="DP62" i="4"/>
  <c r="DQ62" i="4"/>
  <c r="DP63" i="4"/>
  <c r="DQ63" i="4"/>
  <c r="DP64" i="4"/>
  <c r="DQ64" i="4"/>
  <c r="DP65" i="4"/>
  <c r="DQ65" i="4"/>
  <c r="DO66" i="4"/>
  <c r="DP66" i="4"/>
  <c r="DQ66" i="4"/>
  <c r="DO67" i="4"/>
  <c r="DP67" i="4"/>
  <c r="DQ67" i="4"/>
  <c r="DP68" i="4"/>
  <c r="DQ68" i="4"/>
  <c r="DP69" i="4"/>
  <c r="DQ69" i="4"/>
  <c r="DP70" i="4"/>
  <c r="DQ70" i="4"/>
  <c r="DP71" i="4"/>
  <c r="DQ71" i="4"/>
  <c r="DP72" i="4"/>
  <c r="DQ72" i="4"/>
  <c r="DP73" i="4"/>
  <c r="DQ73" i="4"/>
  <c r="DP74" i="4"/>
  <c r="DQ74" i="4"/>
  <c r="DP75" i="4"/>
  <c r="DQ75" i="4"/>
  <c r="DP76" i="4"/>
  <c r="DQ76" i="4"/>
  <c r="DP77" i="4"/>
  <c r="DQ77" i="4"/>
  <c r="DP78" i="4"/>
  <c r="DQ78" i="4"/>
  <c r="DP79" i="4"/>
  <c r="DQ79" i="4"/>
  <c r="DO80" i="4"/>
  <c r="DP80" i="4"/>
  <c r="DQ80" i="4"/>
  <c r="DO81" i="4"/>
  <c r="DP81" i="4"/>
  <c r="DQ81" i="4"/>
  <c r="DO82" i="4"/>
  <c r="DP82" i="4"/>
  <c r="DQ82" i="4"/>
  <c r="DP83" i="4"/>
  <c r="DQ83" i="4"/>
  <c r="DO84" i="4"/>
  <c r="DP84" i="4"/>
  <c r="DQ84" i="4"/>
  <c r="DO85" i="4"/>
  <c r="DP85" i="4"/>
  <c r="DQ85" i="4"/>
  <c r="DO86" i="4"/>
  <c r="DP86" i="4"/>
  <c r="DQ86" i="4"/>
  <c r="DP87" i="4"/>
  <c r="DQ87" i="4"/>
  <c r="DP88" i="4"/>
  <c r="DQ88" i="4"/>
  <c r="DP89" i="4"/>
  <c r="DQ89" i="4"/>
  <c r="DP94" i="4"/>
  <c r="DQ94" i="4"/>
  <c r="DO7" i="4"/>
  <c r="DP7" i="4"/>
  <c r="DQ7" i="4"/>
  <c r="DI8" i="4"/>
  <c r="DJ8" i="4"/>
  <c r="DK8" i="4"/>
  <c r="DJ9" i="4"/>
  <c r="DK9" i="4"/>
  <c r="DJ10" i="4"/>
  <c r="DK10" i="4"/>
  <c r="DI11" i="4"/>
  <c r="DJ11" i="4"/>
  <c r="DK11" i="4"/>
  <c r="DJ12" i="4"/>
  <c r="DK12" i="4"/>
  <c r="DJ13" i="4"/>
  <c r="DK13" i="4"/>
  <c r="DJ14" i="4"/>
  <c r="DK14" i="4"/>
  <c r="DJ15" i="4"/>
  <c r="DK15" i="4"/>
  <c r="DJ16" i="4"/>
  <c r="DK16" i="4"/>
  <c r="DJ17" i="4"/>
  <c r="DK17" i="4"/>
  <c r="DJ18" i="4"/>
  <c r="DK18" i="4"/>
  <c r="DJ19" i="4"/>
  <c r="DK19" i="4"/>
  <c r="DJ20" i="4"/>
  <c r="DK20" i="4"/>
  <c r="DJ21" i="4"/>
  <c r="DK21" i="4"/>
  <c r="DI22" i="4"/>
  <c r="DJ22" i="4"/>
  <c r="DK22" i="4"/>
  <c r="DJ23" i="4"/>
  <c r="DK23" i="4"/>
  <c r="DJ24" i="4"/>
  <c r="DK24" i="4"/>
  <c r="DI25" i="4"/>
  <c r="DJ25" i="4"/>
  <c r="DK25" i="4"/>
  <c r="DI26" i="4"/>
  <c r="DJ26" i="4"/>
  <c r="DK26" i="4"/>
  <c r="DJ27" i="4"/>
  <c r="DK27" i="4"/>
  <c r="DJ28" i="4"/>
  <c r="DK28" i="4"/>
  <c r="DJ29" i="4"/>
  <c r="DK29" i="4"/>
  <c r="DJ30" i="4"/>
  <c r="DK30" i="4"/>
  <c r="DI31" i="4"/>
  <c r="DJ31" i="4"/>
  <c r="DK31" i="4"/>
  <c r="DI32" i="4"/>
  <c r="DJ32" i="4"/>
  <c r="DK32" i="4"/>
  <c r="DJ33" i="4"/>
  <c r="DK33" i="4"/>
  <c r="DJ34" i="4"/>
  <c r="DK34" i="4"/>
  <c r="DI35" i="4"/>
  <c r="DJ35" i="4"/>
  <c r="DK35" i="4"/>
  <c r="DJ36" i="4"/>
  <c r="DK36" i="4"/>
  <c r="DI37" i="4"/>
  <c r="DJ37" i="4"/>
  <c r="DK37" i="4"/>
  <c r="DI38" i="4"/>
  <c r="DJ38" i="4"/>
  <c r="DK38" i="4"/>
  <c r="DJ39" i="4"/>
  <c r="DK39" i="4"/>
  <c r="DJ40" i="4"/>
  <c r="DK40" i="4"/>
  <c r="DJ41" i="4"/>
  <c r="DK41" i="4"/>
  <c r="DJ42" i="4"/>
  <c r="DK42" i="4"/>
  <c r="DI43" i="4"/>
  <c r="DJ43" i="4"/>
  <c r="DK43" i="4"/>
  <c r="DI44" i="4"/>
  <c r="DJ44" i="4"/>
  <c r="DK44" i="4"/>
  <c r="DJ45" i="4"/>
  <c r="DK45" i="4"/>
  <c r="DI46" i="4"/>
  <c r="DJ46" i="4"/>
  <c r="DK46" i="4"/>
  <c r="DJ47" i="4"/>
  <c r="DK47" i="4"/>
  <c r="DJ48" i="4"/>
  <c r="DK48" i="4"/>
  <c r="DI49" i="4"/>
  <c r="DJ49" i="4"/>
  <c r="DK49" i="4"/>
  <c r="DI50" i="4"/>
  <c r="DJ50" i="4"/>
  <c r="DK50" i="4"/>
  <c r="DI51" i="4"/>
  <c r="DJ51" i="4"/>
  <c r="DK51" i="4"/>
  <c r="DI52" i="4"/>
  <c r="DJ52" i="4"/>
  <c r="DK52" i="4"/>
  <c r="DI53" i="4"/>
  <c r="DJ53" i="4"/>
  <c r="DK53" i="4"/>
  <c r="DI54" i="4"/>
  <c r="DJ54" i="4"/>
  <c r="DK54" i="4"/>
  <c r="DI55" i="4"/>
  <c r="DJ55" i="4"/>
  <c r="DK55" i="4"/>
  <c r="DI56" i="4"/>
  <c r="DJ56" i="4"/>
  <c r="DK56" i="4"/>
  <c r="DI57" i="4"/>
  <c r="DJ57" i="4"/>
  <c r="DK57" i="4"/>
  <c r="DI58" i="4"/>
  <c r="DJ58" i="4"/>
  <c r="DK58" i="4"/>
  <c r="DI59" i="4"/>
  <c r="DJ59" i="4"/>
  <c r="DK59" i="4"/>
  <c r="DJ60" i="4"/>
  <c r="DK60" i="4"/>
  <c r="DJ61" i="4"/>
  <c r="DK61" i="4"/>
  <c r="DJ62" i="4"/>
  <c r="DK62" i="4"/>
  <c r="DI63" i="4"/>
  <c r="DJ63" i="4"/>
  <c r="DK63" i="4"/>
  <c r="DJ64" i="4"/>
  <c r="DK64" i="4"/>
  <c r="DJ65" i="4"/>
  <c r="DK65" i="4"/>
  <c r="DI66" i="4"/>
  <c r="DJ66" i="4"/>
  <c r="DK66" i="4"/>
  <c r="DI67" i="4"/>
  <c r="DJ67" i="4"/>
  <c r="DK67" i="4"/>
  <c r="DJ68" i="4"/>
  <c r="DK68" i="4"/>
  <c r="DJ69" i="4"/>
  <c r="DK69" i="4"/>
  <c r="DI70" i="4"/>
  <c r="DJ70" i="4"/>
  <c r="DK70" i="4"/>
  <c r="DJ71" i="4"/>
  <c r="DK71" i="4"/>
  <c r="DJ72" i="4"/>
  <c r="DK72" i="4"/>
  <c r="DI73" i="4"/>
  <c r="DJ73" i="4"/>
  <c r="DK73" i="4"/>
  <c r="DJ74" i="4"/>
  <c r="DK74" i="4"/>
  <c r="DJ75" i="4"/>
  <c r="DK75" i="4"/>
  <c r="DJ76" i="4"/>
  <c r="DK76" i="4"/>
  <c r="DJ77" i="4"/>
  <c r="DK77" i="4"/>
  <c r="DI78" i="4"/>
  <c r="DJ78" i="4"/>
  <c r="DK78" i="4"/>
  <c r="DI79" i="4"/>
  <c r="DJ79" i="4"/>
  <c r="DK79" i="4"/>
  <c r="DI80" i="4"/>
  <c r="DJ80" i="4"/>
  <c r="DK80" i="4"/>
  <c r="DI81" i="4"/>
  <c r="DJ81" i="4"/>
  <c r="DK81" i="4"/>
  <c r="DI82" i="4"/>
  <c r="DJ82" i="4"/>
  <c r="DK82" i="4"/>
  <c r="DI83" i="4"/>
  <c r="DJ83" i="4"/>
  <c r="DK83" i="4"/>
  <c r="DJ84" i="4"/>
  <c r="DK84" i="4"/>
  <c r="DI85" i="4"/>
  <c r="DJ85" i="4"/>
  <c r="DK85" i="4"/>
  <c r="DI86" i="4"/>
  <c r="DJ86" i="4"/>
  <c r="DK86" i="4"/>
  <c r="DI87" i="4"/>
  <c r="DJ87" i="4"/>
  <c r="DK87" i="4"/>
  <c r="DI88" i="4"/>
  <c r="DJ88" i="4"/>
  <c r="DK88" i="4"/>
  <c r="DI89" i="4"/>
  <c r="DJ89" i="4"/>
  <c r="DK89" i="4"/>
  <c r="DJ94" i="4"/>
  <c r="DK94" i="4"/>
  <c r="DI7" i="4"/>
  <c r="DJ7" i="4"/>
  <c r="DK7" i="4"/>
  <c r="DD8" i="4"/>
  <c r="DE8" i="4"/>
  <c r="DD9" i="4"/>
  <c r="DE9" i="4"/>
  <c r="DD10" i="4"/>
  <c r="DE10" i="4"/>
  <c r="DC11" i="4"/>
  <c r="DD11" i="4"/>
  <c r="DE11" i="4"/>
  <c r="DD12" i="4"/>
  <c r="DE12" i="4"/>
  <c r="DD13" i="4"/>
  <c r="DE13" i="4"/>
  <c r="DD14" i="4"/>
  <c r="DE14" i="4"/>
  <c r="DD15" i="4"/>
  <c r="DE15" i="4"/>
  <c r="DD16" i="4"/>
  <c r="DE16" i="4"/>
  <c r="DD17" i="4"/>
  <c r="DE17" i="4"/>
  <c r="DD18" i="4"/>
  <c r="DE18" i="4"/>
  <c r="DD19" i="4"/>
  <c r="DE19" i="4"/>
  <c r="DD20" i="4"/>
  <c r="DE20" i="4"/>
  <c r="DD21" i="4"/>
  <c r="DE21" i="4"/>
  <c r="DD22" i="4"/>
  <c r="DE22" i="4"/>
  <c r="DD23" i="4"/>
  <c r="DE23" i="4"/>
  <c r="DD24" i="4"/>
  <c r="DE24" i="4"/>
  <c r="DC25" i="4"/>
  <c r="DD25" i="4"/>
  <c r="DE25" i="4"/>
  <c r="DD26" i="4"/>
  <c r="DE26" i="4"/>
  <c r="DD27" i="4"/>
  <c r="DE27" i="4"/>
  <c r="DD28" i="4"/>
  <c r="DE28" i="4"/>
  <c r="DD29" i="4"/>
  <c r="DE29" i="4"/>
  <c r="DD31" i="4"/>
  <c r="DE31" i="4"/>
  <c r="DD32" i="4"/>
  <c r="DE32" i="4"/>
  <c r="DD33" i="4"/>
  <c r="DE33" i="4"/>
  <c r="DD34" i="4"/>
  <c r="DE34" i="4"/>
  <c r="DD35" i="4"/>
  <c r="DE35" i="4"/>
  <c r="DD36" i="4"/>
  <c r="DE36" i="4"/>
  <c r="DD37" i="4"/>
  <c r="DE37" i="4"/>
  <c r="DD38" i="4"/>
  <c r="DE38" i="4"/>
  <c r="DD39" i="4"/>
  <c r="DE39" i="4"/>
  <c r="DD40" i="4"/>
  <c r="DE40" i="4"/>
  <c r="DD41" i="4"/>
  <c r="DE41" i="4"/>
  <c r="DC42" i="4"/>
  <c r="DD42" i="4"/>
  <c r="DE42" i="4"/>
  <c r="DD43" i="4"/>
  <c r="DE43" i="4"/>
  <c r="DD44" i="4"/>
  <c r="DE44" i="4"/>
  <c r="DD45" i="4"/>
  <c r="DE45" i="4"/>
  <c r="DD46" i="4"/>
  <c r="DE46" i="4"/>
  <c r="DD47" i="4"/>
  <c r="DE47" i="4"/>
  <c r="DD48" i="4"/>
  <c r="DE48" i="4"/>
  <c r="DD49" i="4"/>
  <c r="DE49" i="4"/>
  <c r="DC50" i="4"/>
  <c r="DD50" i="4"/>
  <c r="DE50" i="4"/>
  <c r="DC51" i="4"/>
  <c r="DD51" i="4"/>
  <c r="DE51" i="4"/>
  <c r="DC52" i="4"/>
  <c r="DD52" i="4"/>
  <c r="DE52" i="4"/>
  <c r="DC53" i="4"/>
  <c r="DD53" i="4"/>
  <c r="DE53" i="4"/>
  <c r="DC54" i="4"/>
  <c r="DD54" i="4"/>
  <c r="DE54" i="4"/>
  <c r="DC55" i="4"/>
  <c r="DD55" i="4"/>
  <c r="DE55" i="4"/>
  <c r="DC56" i="4"/>
  <c r="DD56" i="4"/>
  <c r="DE56" i="4"/>
  <c r="DC57" i="4"/>
  <c r="DD57" i="4"/>
  <c r="DE57" i="4"/>
  <c r="DC58" i="4"/>
  <c r="DD58" i="4"/>
  <c r="DE58" i="4"/>
  <c r="DC59" i="4"/>
  <c r="DD59" i="4"/>
  <c r="DE59" i="4"/>
  <c r="DD60" i="4"/>
  <c r="DE60" i="4"/>
  <c r="DD61" i="4"/>
  <c r="DE61" i="4"/>
  <c r="DD62" i="4"/>
  <c r="DE62" i="4"/>
  <c r="DD63" i="4"/>
  <c r="DE63" i="4"/>
  <c r="DD64" i="4"/>
  <c r="DE64" i="4"/>
  <c r="DD65" i="4"/>
  <c r="DE65" i="4"/>
  <c r="DD66" i="4"/>
  <c r="DE66" i="4"/>
  <c r="DC67" i="4"/>
  <c r="DD67" i="4"/>
  <c r="DE67" i="4"/>
  <c r="DD68" i="4"/>
  <c r="DE68" i="4"/>
  <c r="DD69" i="4"/>
  <c r="DE69" i="4"/>
  <c r="DC70" i="4"/>
  <c r="DD70" i="4"/>
  <c r="DE70" i="4"/>
  <c r="DD71" i="4"/>
  <c r="DE71" i="4"/>
  <c r="DD72" i="4"/>
  <c r="DE72" i="4"/>
  <c r="DD73" i="4"/>
  <c r="DE73" i="4"/>
  <c r="DD74" i="4"/>
  <c r="DE74" i="4"/>
  <c r="DD75" i="4"/>
  <c r="DE75" i="4"/>
  <c r="DD76" i="4"/>
  <c r="DE76" i="4"/>
  <c r="DD77" i="4"/>
  <c r="DE77" i="4"/>
  <c r="DD78" i="4"/>
  <c r="DE78" i="4"/>
  <c r="DC79" i="4"/>
  <c r="DD79" i="4"/>
  <c r="DE79" i="4"/>
  <c r="DC80" i="4"/>
  <c r="DD80" i="4"/>
  <c r="DE80" i="4"/>
  <c r="DC81" i="4"/>
  <c r="DD81" i="4"/>
  <c r="DE81" i="4"/>
  <c r="DC82" i="4"/>
  <c r="DD82" i="4"/>
  <c r="DE82" i="4"/>
  <c r="DC83" i="4"/>
  <c r="DD83" i="4"/>
  <c r="DE83" i="4"/>
  <c r="DC84" i="4"/>
  <c r="DD84" i="4"/>
  <c r="DE84" i="4"/>
  <c r="DC85" i="4"/>
  <c r="DD85" i="4"/>
  <c r="DE85" i="4"/>
  <c r="DD86" i="4"/>
  <c r="DE86" i="4"/>
  <c r="DC87" i="4"/>
  <c r="DD87" i="4"/>
  <c r="DE87" i="4"/>
  <c r="DC88" i="4"/>
  <c r="DD88" i="4"/>
  <c r="DE88" i="4"/>
  <c r="DC89" i="4"/>
  <c r="DD89" i="4"/>
  <c r="DE89" i="4"/>
  <c r="DC94" i="4"/>
  <c r="DD94" i="4"/>
  <c r="DE94" i="4"/>
  <c r="DD7" i="4"/>
  <c r="DE7" i="4"/>
  <c r="CW8" i="4"/>
  <c r="CX8" i="4"/>
  <c r="CY8" i="4"/>
  <c r="CX9" i="4"/>
  <c r="CY9" i="4"/>
  <c r="CX10" i="4"/>
  <c r="CY10" i="4"/>
  <c r="CX11" i="4"/>
  <c r="CY11" i="4"/>
  <c r="CX12" i="4"/>
  <c r="CY12" i="4"/>
  <c r="CX13" i="4"/>
  <c r="CY13" i="4"/>
  <c r="CX14" i="4"/>
  <c r="CY14" i="4"/>
  <c r="CX15" i="4"/>
  <c r="CY15" i="4"/>
  <c r="CX16" i="4"/>
  <c r="CY16" i="4"/>
  <c r="CW17" i="4"/>
  <c r="CX17" i="4"/>
  <c r="CY17" i="4"/>
  <c r="CW18" i="4"/>
  <c r="CX18" i="4"/>
  <c r="CY18" i="4"/>
  <c r="CW19" i="4"/>
  <c r="CX19" i="4"/>
  <c r="CY19" i="4"/>
  <c r="CW20" i="4"/>
  <c r="CX20" i="4"/>
  <c r="CY20" i="4"/>
  <c r="CW21" i="4"/>
  <c r="CX21" i="4"/>
  <c r="CY21" i="4"/>
  <c r="CW22" i="4"/>
  <c r="CX22" i="4"/>
  <c r="CY22" i="4"/>
  <c r="CW23" i="4"/>
  <c r="CX23" i="4"/>
  <c r="CY23" i="4"/>
  <c r="CX24" i="4"/>
  <c r="CY24" i="4"/>
  <c r="CX25" i="4"/>
  <c r="CY25" i="4"/>
  <c r="CX26" i="4"/>
  <c r="CY26" i="4"/>
  <c r="CX27" i="4"/>
  <c r="CY27" i="4"/>
  <c r="CX28" i="4"/>
  <c r="CY28" i="4"/>
  <c r="CX29" i="4"/>
  <c r="CY29" i="4"/>
  <c r="CX30" i="4"/>
  <c r="CY30" i="4"/>
  <c r="CW31" i="4"/>
  <c r="CX31" i="4"/>
  <c r="CY31" i="4"/>
  <c r="CX32" i="4"/>
  <c r="CY32" i="4"/>
  <c r="CX33" i="4"/>
  <c r="CY33" i="4"/>
  <c r="CX34" i="4"/>
  <c r="CY34" i="4"/>
  <c r="CX35" i="4"/>
  <c r="CY35" i="4"/>
  <c r="CX36" i="4"/>
  <c r="CY36" i="4"/>
  <c r="CW37" i="4"/>
  <c r="CX37" i="4"/>
  <c r="CY37" i="4"/>
  <c r="CX38" i="4"/>
  <c r="CY38" i="4"/>
  <c r="CX39" i="4"/>
  <c r="CY39" i="4"/>
  <c r="CX40" i="4"/>
  <c r="CY40" i="4"/>
  <c r="CX41" i="4"/>
  <c r="CY41" i="4"/>
  <c r="CW42" i="4"/>
  <c r="CX42" i="4"/>
  <c r="CY42" i="4"/>
  <c r="CX43" i="4"/>
  <c r="CY43" i="4"/>
  <c r="CW44" i="4"/>
  <c r="CX44" i="4"/>
  <c r="CY44" i="4"/>
  <c r="CX45" i="4"/>
  <c r="CY45" i="4"/>
  <c r="CX46" i="4"/>
  <c r="CY46" i="4"/>
  <c r="CX48" i="4"/>
  <c r="CY48" i="4"/>
  <c r="CX49" i="4"/>
  <c r="CY49" i="4"/>
  <c r="CW50" i="4"/>
  <c r="CX50" i="4"/>
  <c r="CY50" i="4"/>
  <c r="CW51" i="4"/>
  <c r="CX51" i="4"/>
  <c r="CY51" i="4"/>
  <c r="CW52" i="4"/>
  <c r="CX52" i="4"/>
  <c r="CY52" i="4"/>
  <c r="CW53" i="4"/>
  <c r="CX53" i="4"/>
  <c r="CY53" i="4"/>
  <c r="CW54" i="4"/>
  <c r="CX54" i="4"/>
  <c r="CY54" i="4"/>
  <c r="CW55" i="4"/>
  <c r="CX55" i="4"/>
  <c r="CY55" i="4"/>
  <c r="CW56" i="4"/>
  <c r="CX56" i="4"/>
  <c r="CY56" i="4"/>
  <c r="CW57" i="4"/>
  <c r="CX57" i="4"/>
  <c r="CY57" i="4"/>
  <c r="CW58" i="4"/>
  <c r="CX58" i="4"/>
  <c r="CY58" i="4"/>
  <c r="CW59" i="4"/>
  <c r="CX59" i="4"/>
  <c r="CY59" i="4"/>
  <c r="CX60" i="4"/>
  <c r="CY60" i="4"/>
  <c r="CX61" i="4"/>
  <c r="CY61" i="4"/>
  <c r="CX62" i="4"/>
  <c r="CY62" i="4"/>
  <c r="CX63" i="4"/>
  <c r="CY63" i="4"/>
  <c r="CX64" i="4"/>
  <c r="CY64" i="4"/>
  <c r="CX65" i="4"/>
  <c r="CY65" i="4"/>
  <c r="CW66" i="4"/>
  <c r="CX66" i="4"/>
  <c r="CY66" i="4"/>
  <c r="CW67" i="4"/>
  <c r="CX67" i="4"/>
  <c r="CY67" i="4"/>
  <c r="CX68" i="4"/>
  <c r="CY68" i="4"/>
  <c r="CX69" i="4"/>
  <c r="CY69" i="4"/>
  <c r="CW70" i="4"/>
  <c r="CX70" i="4"/>
  <c r="CY70" i="4"/>
  <c r="CX71" i="4"/>
  <c r="CY71" i="4"/>
  <c r="CX72" i="4"/>
  <c r="CY72" i="4"/>
  <c r="CX73" i="4"/>
  <c r="CY73" i="4"/>
  <c r="CX74" i="4"/>
  <c r="CY74" i="4"/>
  <c r="CX75" i="4"/>
  <c r="CY75" i="4"/>
  <c r="CX76" i="4"/>
  <c r="CY76" i="4"/>
  <c r="CX77" i="4"/>
  <c r="CY77" i="4"/>
  <c r="CX78" i="4"/>
  <c r="CY78" i="4"/>
  <c r="CW79" i="4"/>
  <c r="CX79" i="4"/>
  <c r="CY79" i="4"/>
  <c r="CW80" i="4"/>
  <c r="CX80" i="4"/>
  <c r="CY80" i="4"/>
  <c r="CW81" i="4"/>
  <c r="CX81" i="4"/>
  <c r="CY81" i="4"/>
  <c r="CW82" i="4"/>
  <c r="CX82" i="4"/>
  <c r="CY82" i="4"/>
  <c r="CW83" i="4"/>
  <c r="CX83" i="4"/>
  <c r="CY83" i="4"/>
  <c r="CW84" i="4"/>
  <c r="CX84" i="4"/>
  <c r="CY84" i="4"/>
  <c r="CX85" i="4"/>
  <c r="CY85" i="4"/>
  <c r="CW86" i="4"/>
  <c r="CX86" i="4"/>
  <c r="CY86" i="4"/>
  <c r="CW87" i="4"/>
  <c r="CX87" i="4"/>
  <c r="CY87" i="4"/>
  <c r="CW88" i="4"/>
  <c r="CX88" i="4"/>
  <c r="CY88" i="4"/>
  <c r="CW89" i="4"/>
  <c r="CX89" i="4"/>
  <c r="CY89" i="4"/>
  <c r="CW94" i="4"/>
  <c r="CX94" i="4"/>
  <c r="CY94" i="4"/>
  <c r="CW7" i="4"/>
  <c r="CX7" i="4"/>
  <c r="CY7" i="4"/>
  <c r="CQ8" i="4"/>
  <c r="CR8" i="4"/>
  <c r="CS8" i="4"/>
  <c r="CR9" i="4"/>
  <c r="CS9" i="4"/>
  <c r="CR10" i="4"/>
  <c r="CS10" i="4"/>
  <c r="CQ11" i="4"/>
  <c r="CR11" i="4"/>
  <c r="CS11" i="4"/>
  <c r="CR12" i="4"/>
  <c r="CS12" i="4"/>
  <c r="CR13" i="4"/>
  <c r="CS13" i="4"/>
  <c r="CR14" i="4"/>
  <c r="CS14" i="4"/>
  <c r="CR15" i="4"/>
  <c r="CS15" i="4"/>
  <c r="CQ16" i="4"/>
  <c r="CR16" i="4"/>
  <c r="CS16" i="4"/>
  <c r="CR17" i="4"/>
  <c r="CS17" i="4"/>
  <c r="CR18" i="4"/>
  <c r="CS18" i="4"/>
  <c r="CR19" i="4"/>
  <c r="CS19" i="4"/>
  <c r="CR20" i="4"/>
  <c r="CS20" i="4"/>
  <c r="CR21" i="4"/>
  <c r="CS21" i="4"/>
  <c r="CR22" i="4"/>
  <c r="CS22" i="4"/>
  <c r="CR23" i="4"/>
  <c r="CS23" i="4"/>
  <c r="CR24" i="4"/>
  <c r="CS24" i="4"/>
  <c r="CQ25" i="4"/>
  <c r="CR25" i="4"/>
  <c r="CS25" i="4"/>
  <c r="CR26" i="4"/>
  <c r="CS26" i="4"/>
  <c r="CR27" i="4"/>
  <c r="CS27" i="4"/>
  <c r="CR28" i="4"/>
  <c r="CS28" i="4"/>
  <c r="CR29" i="4"/>
  <c r="CS29" i="4"/>
  <c r="CR30" i="4"/>
  <c r="CS30" i="4"/>
  <c r="CQ31" i="4"/>
  <c r="CR31" i="4"/>
  <c r="CS31" i="4"/>
  <c r="CQ32" i="4"/>
  <c r="CR32" i="4"/>
  <c r="CS32" i="4"/>
  <c r="CR33" i="4"/>
  <c r="CS33" i="4"/>
  <c r="CQ34" i="4"/>
  <c r="CR34" i="4"/>
  <c r="CS34" i="4"/>
  <c r="CR35" i="4"/>
  <c r="CS35" i="4"/>
  <c r="CR36" i="4"/>
  <c r="CS36" i="4"/>
  <c r="CR37" i="4"/>
  <c r="CS37" i="4"/>
  <c r="CR38" i="4"/>
  <c r="CS38" i="4"/>
  <c r="CR39" i="4"/>
  <c r="CS39" i="4"/>
  <c r="CR40" i="4"/>
  <c r="CS40" i="4"/>
  <c r="CR41" i="4"/>
  <c r="CS41" i="4"/>
  <c r="CQ42" i="4"/>
  <c r="CR42" i="4"/>
  <c r="CS42" i="4"/>
  <c r="CQ43" i="4"/>
  <c r="CR43" i="4"/>
  <c r="CS43" i="4"/>
  <c r="CQ44" i="4"/>
  <c r="CR44" i="4"/>
  <c r="CS44" i="4"/>
  <c r="CQ45" i="4"/>
  <c r="CR45" i="4"/>
  <c r="CS45" i="4"/>
  <c r="CQ46" i="4"/>
  <c r="CR46" i="4"/>
  <c r="CS46" i="4"/>
  <c r="CQ47" i="4"/>
  <c r="CR47" i="4"/>
  <c r="CS47" i="4"/>
  <c r="CQ48" i="4"/>
  <c r="CR48" i="4"/>
  <c r="CS48" i="4"/>
  <c r="CQ49" i="4"/>
  <c r="CR49" i="4"/>
  <c r="CS49" i="4"/>
  <c r="CQ50" i="4"/>
  <c r="CR50" i="4"/>
  <c r="CS50" i="4"/>
  <c r="CQ51" i="4"/>
  <c r="CR51" i="4"/>
  <c r="CS51" i="4"/>
  <c r="CQ52" i="4"/>
  <c r="CR52" i="4"/>
  <c r="CS52" i="4"/>
  <c r="CQ53" i="4"/>
  <c r="CR53" i="4"/>
  <c r="CS53" i="4"/>
  <c r="CQ54" i="4"/>
  <c r="CR54" i="4"/>
  <c r="CS54" i="4"/>
  <c r="CQ55" i="4"/>
  <c r="CR55" i="4"/>
  <c r="CS55" i="4"/>
  <c r="CQ56" i="4"/>
  <c r="CR56" i="4"/>
  <c r="CS56" i="4"/>
  <c r="CQ57" i="4"/>
  <c r="CR57" i="4"/>
  <c r="CS57" i="4"/>
  <c r="CQ58" i="4"/>
  <c r="CR58" i="4"/>
  <c r="CS58" i="4"/>
  <c r="CQ59" i="4"/>
  <c r="CR59" i="4"/>
  <c r="CS59" i="4"/>
  <c r="CR60" i="4"/>
  <c r="CS60" i="4"/>
  <c r="CR61" i="4"/>
  <c r="CS61" i="4"/>
  <c r="CR62" i="4"/>
  <c r="CS62" i="4"/>
  <c r="CR63" i="4"/>
  <c r="CS63" i="4"/>
  <c r="CR64" i="4"/>
  <c r="CS64" i="4"/>
  <c r="CQ65" i="4"/>
  <c r="CR65" i="4"/>
  <c r="CS65" i="4"/>
  <c r="CR66" i="4"/>
  <c r="CS66" i="4"/>
  <c r="CR67" i="4"/>
  <c r="CS67" i="4"/>
  <c r="CR68" i="4"/>
  <c r="CS68" i="4"/>
  <c r="CR69" i="4"/>
  <c r="CS69" i="4"/>
  <c r="CR70" i="4"/>
  <c r="CS70" i="4"/>
  <c r="CR71" i="4"/>
  <c r="CS71" i="4"/>
  <c r="CR72" i="4"/>
  <c r="CS72" i="4"/>
  <c r="CR73" i="4"/>
  <c r="CS73" i="4"/>
  <c r="CR74" i="4"/>
  <c r="CS74" i="4"/>
  <c r="CR75" i="4"/>
  <c r="CS75" i="4"/>
  <c r="CR76" i="4"/>
  <c r="CS76" i="4"/>
  <c r="CR77" i="4"/>
  <c r="CS77" i="4"/>
  <c r="CQ78" i="4"/>
  <c r="CR78" i="4"/>
  <c r="CS78" i="4"/>
  <c r="CQ79" i="4"/>
  <c r="CR79" i="4"/>
  <c r="CS79" i="4"/>
  <c r="CQ80" i="4"/>
  <c r="CR80" i="4"/>
  <c r="CS80" i="4"/>
  <c r="CQ81" i="4"/>
  <c r="CR81" i="4"/>
  <c r="CS81" i="4"/>
  <c r="CQ82" i="4"/>
  <c r="CR82" i="4"/>
  <c r="CS82" i="4"/>
  <c r="CQ83" i="4"/>
  <c r="CR83" i="4"/>
  <c r="CS83" i="4"/>
  <c r="CQ84" i="4"/>
  <c r="CR84" i="4"/>
  <c r="CS84" i="4"/>
  <c r="CQ85" i="4"/>
  <c r="CR85" i="4"/>
  <c r="CS85" i="4"/>
  <c r="CQ86" i="4"/>
  <c r="CR86" i="4"/>
  <c r="CS86" i="4"/>
  <c r="CQ87" i="4"/>
  <c r="CR87" i="4"/>
  <c r="CS87" i="4"/>
  <c r="CQ88" i="4"/>
  <c r="CR88" i="4"/>
  <c r="CS88" i="4"/>
  <c r="CQ89" i="4"/>
  <c r="CR89" i="4"/>
  <c r="CS89" i="4"/>
  <c r="CQ94" i="4"/>
  <c r="CR94" i="4"/>
  <c r="CS94" i="4"/>
  <c r="CQ7" i="4"/>
  <c r="CR7" i="4"/>
  <c r="CS7" i="4"/>
  <c r="CK8" i="4"/>
  <c r="CL8" i="4"/>
  <c r="CM8" i="4"/>
  <c r="CL9" i="4"/>
  <c r="CM9" i="4"/>
  <c r="CL10" i="4"/>
  <c r="CM10" i="4"/>
  <c r="CK11" i="4"/>
  <c r="CL11" i="4"/>
  <c r="CM11" i="4"/>
  <c r="CL12" i="4"/>
  <c r="CM12" i="4"/>
  <c r="CL13" i="4"/>
  <c r="CM13" i="4"/>
  <c r="CL14" i="4"/>
  <c r="CM14" i="4"/>
  <c r="CL15" i="4"/>
  <c r="CM15" i="4"/>
  <c r="CL16" i="4"/>
  <c r="CM16" i="4"/>
  <c r="CL17" i="4"/>
  <c r="CM17" i="4"/>
  <c r="CL18" i="4"/>
  <c r="CM18" i="4"/>
  <c r="CL19" i="4"/>
  <c r="CM19" i="4"/>
  <c r="CL20" i="4"/>
  <c r="CM20" i="4"/>
  <c r="CL21" i="4"/>
  <c r="CM21" i="4"/>
  <c r="CL22" i="4"/>
  <c r="CM22" i="4"/>
  <c r="CL23" i="4"/>
  <c r="CM23" i="4"/>
  <c r="CL24" i="4"/>
  <c r="CM24" i="4"/>
  <c r="CK25" i="4"/>
  <c r="CL25" i="4"/>
  <c r="CM25" i="4"/>
  <c r="CL26" i="4"/>
  <c r="CM26" i="4"/>
  <c r="CL27" i="4"/>
  <c r="CM27" i="4"/>
  <c r="CL28" i="4"/>
  <c r="CM28" i="4"/>
  <c r="CL29" i="4"/>
  <c r="CM29" i="4"/>
  <c r="CL30" i="4"/>
  <c r="CM30" i="4"/>
  <c r="CL31" i="4"/>
  <c r="CM31" i="4"/>
  <c r="CL32" i="4"/>
  <c r="CM32" i="4"/>
  <c r="CL33" i="4"/>
  <c r="CM33" i="4"/>
  <c r="CL34" i="4"/>
  <c r="CM34" i="4"/>
  <c r="CL35" i="4"/>
  <c r="CM35" i="4"/>
  <c r="CL36" i="4"/>
  <c r="CM36" i="4"/>
  <c r="CL37" i="4"/>
  <c r="CM37" i="4"/>
  <c r="CL38" i="4"/>
  <c r="CM38" i="4"/>
  <c r="CL39" i="4"/>
  <c r="CM39" i="4"/>
  <c r="CL40" i="4"/>
  <c r="CM40" i="4"/>
  <c r="CL41" i="4"/>
  <c r="CM41" i="4"/>
  <c r="CK42" i="4"/>
  <c r="CL42" i="4"/>
  <c r="CM42" i="4"/>
  <c r="CL43" i="4"/>
  <c r="CM43" i="4"/>
  <c r="CL44" i="4"/>
  <c r="CM44" i="4"/>
  <c r="CL45" i="4"/>
  <c r="CM45" i="4"/>
  <c r="CL46" i="4"/>
  <c r="CM46" i="4"/>
  <c r="CL47" i="4"/>
  <c r="CM47" i="4"/>
  <c r="CL48" i="4"/>
  <c r="CM48" i="4"/>
  <c r="CL49" i="4"/>
  <c r="CM49" i="4"/>
  <c r="CL50" i="4"/>
  <c r="CM50" i="4"/>
  <c r="CL51" i="4"/>
  <c r="CM51" i="4"/>
  <c r="CL52" i="4"/>
  <c r="CM52" i="4"/>
  <c r="CL53" i="4"/>
  <c r="CM53" i="4"/>
  <c r="CK54" i="4"/>
  <c r="CL54" i="4"/>
  <c r="CM54" i="4"/>
  <c r="CL55" i="4"/>
  <c r="CM55" i="4"/>
  <c r="CK56" i="4"/>
  <c r="CL56" i="4"/>
  <c r="CM56" i="4"/>
  <c r="CL57" i="4"/>
  <c r="CM57" i="4"/>
  <c r="CL58" i="4"/>
  <c r="CM58" i="4"/>
  <c r="CL59" i="4"/>
  <c r="CM59" i="4"/>
  <c r="CL60" i="4"/>
  <c r="CM60" i="4"/>
  <c r="CL61" i="4"/>
  <c r="CM61" i="4"/>
  <c r="CL62" i="4"/>
  <c r="CM62" i="4"/>
  <c r="CL63" i="4"/>
  <c r="CM63" i="4"/>
  <c r="CL64" i="4"/>
  <c r="CM64" i="4"/>
  <c r="CL65" i="4"/>
  <c r="CM65" i="4"/>
  <c r="CL66" i="4"/>
  <c r="CM66" i="4"/>
  <c r="CK67" i="4"/>
  <c r="CL67" i="4"/>
  <c r="CM67" i="4"/>
  <c r="CL68" i="4"/>
  <c r="CM68" i="4"/>
  <c r="CL69" i="4"/>
  <c r="CM69" i="4"/>
  <c r="CL70" i="4"/>
  <c r="CM70" i="4"/>
  <c r="CL71" i="4"/>
  <c r="CM71" i="4"/>
  <c r="CL72" i="4"/>
  <c r="CM72" i="4"/>
  <c r="CL73" i="4"/>
  <c r="CM73" i="4"/>
  <c r="CL74" i="4"/>
  <c r="CM74" i="4"/>
  <c r="CL75" i="4"/>
  <c r="CM75" i="4"/>
  <c r="CL76" i="4"/>
  <c r="CM76" i="4"/>
  <c r="CL77" i="4"/>
  <c r="CM77" i="4"/>
  <c r="CK78" i="4"/>
  <c r="CL78" i="4"/>
  <c r="CM78" i="4"/>
  <c r="CK79" i="4"/>
  <c r="CL79" i="4"/>
  <c r="CM79" i="4"/>
  <c r="CL80" i="4"/>
  <c r="CM80" i="4"/>
  <c r="CL81" i="4"/>
  <c r="CM81" i="4"/>
  <c r="CL82" i="4"/>
  <c r="CM82" i="4"/>
  <c r="CL83" i="4"/>
  <c r="CM83" i="4"/>
  <c r="CL84" i="4"/>
  <c r="CM84" i="4"/>
  <c r="CK85" i="4"/>
  <c r="CL85" i="4"/>
  <c r="CM85" i="4"/>
  <c r="CK86" i="4"/>
  <c r="CL86" i="4"/>
  <c r="CM86" i="4"/>
  <c r="CK87" i="4"/>
  <c r="CL87" i="4"/>
  <c r="CM87" i="4"/>
  <c r="CK88" i="4"/>
  <c r="CL88" i="4"/>
  <c r="CM88" i="4"/>
  <c r="CK89" i="4"/>
  <c r="CL89" i="4"/>
  <c r="CM89" i="4"/>
  <c r="CK94" i="4"/>
  <c r="CL94" i="4"/>
  <c r="CM94" i="4"/>
  <c r="CL7" i="4"/>
  <c r="CM7" i="4"/>
  <c r="CE8" i="4"/>
  <c r="CF8" i="4"/>
  <c r="CG8" i="4"/>
  <c r="CF9" i="4"/>
  <c r="CG9" i="4"/>
  <c r="CF10" i="4"/>
  <c r="CG10" i="4"/>
  <c r="CE11" i="4"/>
  <c r="CF11" i="4"/>
  <c r="CG11" i="4"/>
  <c r="CF12" i="4"/>
  <c r="CG12" i="4"/>
  <c r="CF13" i="4"/>
  <c r="CG13" i="4"/>
  <c r="CF14" i="4"/>
  <c r="CG14" i="4"/>
  <c r="CF15" i="4"/>
  <c r="CG15" i="4"/>
  <c r="CE16" i="4"/>
  <c r="CF16" i="4"/>
  <c r="CG16" i="4"/>
  <c r="CF17" i="4"/>
  <c r="CG17" i="4"/>
  <c r="CF18" i="4"/>
  <c r="CG18" i="4"/>
  <c r="CF19" i="4"/>
  <c r="CG19" i="4"/>
  <c r="CF20" i="4"/>
  <c r="CG20" i="4"/>
  <c r="CF21" i="4"/>
  <c r="CG21" i="4"/>
  <c r="CF22" i="4"/>
  <c r="CG22" i="4"/>
  <c r="CF23" i="4"/>
  <c r="CG23" i="4"/>
  <c r="CF24" i="4"/>
  <c r="CG24" i="4"/>
  <c r="CE25" i="4"/>
  <c r="CF25" i="4"/>
  <c r="CG25" i="4"/>
  <c r="CF26" i="4"/>
  <c r="CG26" i="4"/>
  <c r="CF27" i="4"/>
  <c r="CG27" i="4"/>
  <c r="CF28" i="4"/>
  <c r="CG28" i="4"/>
  <c r="CF29" i="4"/>
  <c r="CG29" i="4"/>
  <c r="CF30" i="4"/>
  <c r="CG30" i="4"/>
  <c r="CE31" i="4"/>
  <c r="CF31" i="4"/>
  <c r="CG31" i="4"/>
  <c r="CE32" i="4"/>
  <c r="CF32" i="4"/>
  <c r="CG32" i="4"/>
  <c r="CF33" i="4"/>
  <c r="CG33" i="4"/>
  <c r="CE34" i="4"/>
  <c r="CF34" i="4"/>
  <c r="CG34" i="4"/>
  <c r="CF35" i="4"/>
  <c r="CG35" i="4"/>
  <c r="CF36" i="4"/>
  <c r="CG36" i="4"/>
  <c r="CF37" i="4"/>
  <c r="CG37" i="4"/>
  <c r="CF38" i="4"/>
  <c r="CG38" i="4"/>
  <c r="CF39" i="4"/>
  <c r="CG39" i="4"/>
  <c r="CF40" i="4"/>
  <c r="CG40" i="4"/>
  <c r="CF41" i="4"/>
  <c r="CG41" i="4"/>
  <c r="CE42" i="4"/>
  <c r="CF42" i="4"/>
  <c r="CG42" i="4"/>
  <c r="CE43" i="4"/>
  <c r="CF43" i="4"/>
  <c r="CG43" i="4"/>
  <c r="CE44" i="4"/>
  <c r="CF44" i="4"/>
  <c r="CG44" i="4"/>
  <c r="CF45" i="4"/>
  <c r="CG45" i="4"/>
  <c r="CE46" i="4"/>
  <c r="CF46" i="4"/>
  <c r="CG46" i="4"/>
  <c r="CE47" i="4"/>
  <c r="CF47" i="4"/>
  <c r="CG47" i="4"/>
  <c r="CE48" i="4"/>
  <c r="CF48" i="4"/>
  <c r="CG48" i="4"/>
  <c r="CE49" i="4"/>
  <c r="CF49" i="4"/>
  <c r="CG49" i="4"/>
  <c r="CE50" i="4"/>
  <c r="CF50" i="4"/>
  <c r="CG50" i="4"/>
  <c r="CE51" i="4"/>
  <c r="CF51" i="4"/>
  <c r="CG51" i="4"/>
  <c r="CE52" i="4"/>
  <c r="CF52" i="4"/>
  <c r="CG52" i="4"/>
  <c r="CE53" i="4"/>
  <c r="CF53" i="4"/>
  <c r="CG53" i="4"/>
  <c r="CE54" i="4"/>
  <c r="CF54" i="4"/>
  <c r="CG54" i="4"/>
  <c r="CE55" i="4"/>
  <c r="CF55" i="4"/>
  <c r="CG55" i="4"/>
  <c r="CE56" i="4"/>
  <c r="CF56" i="4"/>
  <c r="CG56" i="4"/>
  <c r="CE57" i="4"/>
  <c r="CF57" i="4"/>
  <c r="CG57" i="4"/>
  <c r="CE58" i="4"/>
  <c r="CF58" i="4"/>
  <c r="CG58" i="4"/>
  <c r="CE59" i="4"/>
  <c r="CF59" i="4"/>
  <c r="CG59" i="4"/>
  <c r="CF60" i="4"/>
  <c r="CG60" i="4"/>
  <c r="CF61" i="4"/>
  <c r="CG61" i="4"/>
  <c r="CF62" i="4"/>
  <c r="CG62" i="4"/>
  <c r="CF63" i="4"/>
  <c r="CG63" i="4"/>
  <c r="CF64" i="4"/>
  <c r="CG64" i="4"/>
  <c r="CE65" i="4"/>
  <c r="CF65" i="4"/>
  <c r="CG65" i="4"/>
  <c r="CF66" i="4"/>
  <c r="CG66" i="4"/>
  <c r="CE67" i="4"/>
  <c r="CF67" i="4"/>
  <c r="CG67" i="4"/>
  <c r="CF68" i="4"/>
  <c r="CG68" i="4"/>
  <c r="CF69" i="4"/>
  <c r="CG69" i="4"/>
  <c r="CE70" i="4"/>
  <c r="CF70" i="4"/>
  <c r="CG70" i="4"/>
  <c r="CF71" i="4"/>
  <c r="CG71" i="4"/>
  <c r="CF72" i="4"/>
  <c r="CG72" i="4"/>
  <c r="CF73" i="4"/>
  <c r="CG73" i="4"/>
  <c r="CF74" i="4"/>
  <c r="CG74" i="4"/>
  <c r="CF75" i="4"/>
  <c r="CG75" i="4"/>
  <c r="CF76" i="4"/>
  <c r="CG76" i="4"/>
  <c r="CF77" i="4"/>
  <c r="CG77" i="4"/>
  <c r="CE78" i="4"/>
  <c r="CF78" i="4"/>
  <c r="CG78" i="4"/>
  <c r="CE79" i="4"/>
  <c r="CF79" i="4"/>
  <c r="CG79" i="4"/>
  <c r="CE80" i="4"/>
  <c r="CF80" i="4"/>
  <c r="CG80" i="4"/>
  <c r="CE81" i="4"/>
  <c r="CF81" i="4"/>
  <c r="CG81" i="4"/>
  <c r="CE82" i="4"/>
  <c r="CF82" i="4"/>
  <c r="CG82" i="4"/>
  <c r="CE83" i="4"/>
  <c r="CF83" i="4"/>
  <c r="CG83" i="4"/>
  <c r="CE84" i="4"/>
  <c r="CF84" i="4"/>
  <c r="CG84" i="4"/>
  <c r="CE85" i="4"/>
  <c r="CF85" i="4"/>
  <c r="CG85" i="4"/>
  <c r="CE86" i="4"/>
  <c r="CF86" i="4"/>
  <c r="CG86" i="4"/>
  <c r="CE87" i="4"/>
  <c r="CF87" i="4"/>
  <c r="CG87" i="4"/>
  <c r="CE88" i="4"/>
  <c r="CF88" i="4"/>
  <c r="CG88" i="4"/>
  <c r="CE89" i="4"/>
  <c r="CF89" i="4"/>
  <c r="CG89" i="4"/>
  <c r="CE94" i="4"/>
  <c r="CF94" i="4"/>
  <c r="CG94" i="4"/>
  <c r="CE7" i="4"/>
  <c r="CF7" i="4"/>
  <c r="CG7" i="4"/>
  <c r="CB8" i="4"/>
  <c r="CC8" i="4"/>
  <c r="CD8" i="4"/>
  <c r="CB9" i="4"/>
  <c r="CC9" i="4"/>
  <c r="CD9" i="4"/>
  <c r="CB10" i="4"/>
  <c r="CC10" i="4"/>
  <c r="CD10" i="4"/>
  <c r="CB11" i="4"/>
  <c r="CC11" i="4"/>
  <c r="CD11" i="4"/>
  <c r="CB12" i="4"/>
  <c r="CC12" i="4"/>
  <c r="CD12" i="4"/>
  <c r="CB13" i="4"/>
  <c r="CC13" i="4"/>
  <c r="CD13" i="4"/>
  <c r="CB14" i="4"/>
  <c r="CC14" i="4"/>
  <c r="CD14" i="4"/>
  <c r="CB15" i="4"/>
  <c r="CC15" i="4"/>
  <c r="CD15" i="4"/>
  <c r="CC16" i="4"/>
  <c r="CD16" i="4"/>
  <c r="CB17" i="4"/>
  <c r="CC17" i="4"/>
  <c r="CD17" i="4"/>
  <c r="CB18" i="4"/>
  <c r="CC18" i="4"/>
  <c r="CD18" i="4"/>
  <c r="CB19" i="4"/>
  <c r="CC19" i="4"/>
  <c r="CD19" i="4"/>
  <c r="CB20" i="4"/>
  <c r="CC20" i="4"/>
  <c r="CD20" i="4"/>
  <c r="CB21" i="4"/>
  <c r="CC21" i="4"/>
  <c r="CD21" i="4"/>
  <c r="CB22" i="4"/>
  <c r="CC22" i="4"/>
  <c r="CD22" i="4"/>
  <c r="CB23" i="4"/>
  <c r="CC23" i="4"/>
  <c r="CD23" i="4"/>
  <c r="CB24" i="4"/>
  <c r="CC24" i="4"/>
  <c r="CD24" i="4"/>
  <c r="CB25" i="4"/>
  <c r="CC25" i="4"/>
  <c r="CD25" i="4"/>
  <c r="CB26" i="4"/>
  <c r="CC26" i="4"/>
  <c r="CD26" i="4"/>
  <c r="CB27" i="4"/>
  <c r="CC27" i="4"/>
  <c r="CD27" i="4"/>
  <c r="CB28" i="4"/>
  <c r="CC28" i="4"/>
  <c r="CD28" i="4"/>
  <c r="CB29" i="4"/>
  <c r="CC29" i="4"/>
  <c r="CD29" i="4"/>
  <c r="CB30" i="4"/>
  <c r="CC30" i="4"/>
  <c r="CD30" i="4"/>
  <c r="CB31" i="4"/>
  <c r="CC31" i="4"/>
  <c r="CD31" i="4"/>
  <c r="CB32" i="4"/>
  <c r="CC32" i="4"/>
  <c r="CD32" i="4"/>
  <c r="CB33" i="4"/>
  <c r="CC33" i="4"/>
  <c r="CD33" i="4"/>
  <c r="CB34" i="4"/>
  <c r="CC34" i="4"/>
  <c r="CD34" i="4"/>
  <c r="CB35" i="4"/>
  <c r="CC35" i="4"/>
  <c r="CD35" i="4"/>
  <c r="CB36" i="4"/>
  <c r="CC36" i="4"/>
  <c r="CD36" i="4"/>
  <c r="CB37" i="4"/>
  <c r="CC37" i="4"/>
  <c r="CD37" i="4"/>
  <c r="CB38" i="4"/>
  <c r="CC38" i="4"/>
  <c r="CD38" i="4"/>
  <c r="CB39" i="4"/>
  <c r="CC39" i="4"/>
  <c r="CD39" i="4"/>
  <c r="CB40" i="4"/>
  <c r="CC40" i="4"/>
  <c r="CD40" i="4"/>
  <c r="CB41" i="4"/>
  <c r="CC41" i="4"/>
  <c r="CD41" i="4"/>
  <c r="CB42" i="4"/>
  <c r="CC42" i="4"/>
  <c r="CD42" i="4"/>
  <c r="CC43" i="4"/>
  <c r="CD43" i="4"/>
  <c r="CB44" i="4"/>
  <c r="CC44" i="4"/>
  <c r="CD44" i="4"/>
  <c r="CC45" i="4"/>
  <c r="CD45" i="4"/>
  <c r="CC46" i="4"/>
  <c r="CD46" i="4"/>
  <c r="CC47" i="4"/>
  <c r="CD47" i="4"/>
  <c r="CC48" i="4"/>
  <c r="CD48" i="4"/>
  <c r="CC49" i="4"/>
  <c r="CD49" i="4"/>
  <c r="CB50" i="4"/>
  <c r="CC50" i="4"/>
  <c r="CD50" i="4"/>
  <c r="CB51" i="4"/>
  <c r="CC51" i="4"/>
  <c r="CD51" i="4"/>
  <c r="CB52" i="4"/>
  <c r="CC52" i="4"/>
  <c r="CD52" i="4"/>
  <c r="CB53" i="4"/>
  <c r="CC53" i="4"/>
  <c r="CD53" i="4"/>
  <c r="CB54" i="4"/>
  <c r="CC54" i="4"/>
  <c r="CD54" i="4"/>
  <c r="CB55" i="4"/>
  <c r="CC55" i="4"/>
  <c r="CD55" i="4"/>
  <c r="CB56" i="4"/>
  <c r="CC56" i="4"/>
  <c r="CD56" i="4"/>
  <c r="CB57" i="4"/>
  <c r="CC57" i="4"/>
  <c r="CD57" i="4"/>
  <c r="CB58" i="4"/>
  <c r="CC58" i="4"/>
  <c r="CD58" i="4"/>
  <c r="CB59" i="4"/>
  <c r="CC59" i="4"/>
  <c r="CD59" i="4"/>
  <c r="CB60" i="4"/>
  <c r="CC60" i="4"/>
  <c r="CD60" i="4"/>
  <c r="CB61" i="4"/>
  <c r="CC61" i="4"/>
  <c r="CD61" i="4"/>
  <c r="CB62" i="4"/>
  <c r="CC62" i="4"/>
  <c r="CD62" i="4"/>
  <c r="CB63" i="4"/>
  <c r="CC63" i="4"/>
  <c r="CD63" i="4"/>
  <c r="CB64" i="4"/>
  <c r="CC64" i="4"/>
  <c r="CD64" i="4"/>
  <c r="CC65" i="4"/>
  <c r="CD65" i="4"/>
  <c r="CB66" i="4"/>
  <c r="CC66" i="4"/>
  <c r="CD66" i="4"/>
  <c r="CB67" i="4"/>
  <c r="CC67" i="4"/>
  <c r="CD67" i="4"/>
  <c r="CB68" i="4"/>
  <c r="CC68" i="4"/>
  <c r="CD68" i="4"/>
  <c r="CB69" i="4"/>
  <c r="CC69" i="4"/>
  <c r="CD69" i="4"/>
  <c r="CB70" i="4"/>
  <c r="CC70" i="4"/>
  <c r="CD70" i="4"/>
  <c r="CB71" i="4"/>
  <c r="CC71" i="4"/>
  <c r="CD71" i="4"/>
  <c r="CB72" i="4"/>
  <c r="CC72" i="4"/>
  <c r="CD72" i="4"/>
  <c r="CB73" i="4"/>
  <c r="CC73" i="4"/>
  <c r="CD73" i="4"/>
  <c r="CB74" i="4"/>
  <c r="CC74" i="4"/>
  <c r="CD74" i="4"/>
  <c r="CB75" i="4"/>
  <c r="CC75" i="4"/>
  <c r="CD75" i="4"/>
  <c r="CB76" i="4"/>
  <c r="CC76" i="4"/>
  <c r="CD76" i="4"/>
  <c r="CB77" i="4"/>
  <c r="CC77" i="4"/>
  <c r="CD77" i="4"/>
  <c r="CB78" i="4"/>
  <c r="CC78" i="4"/>
  <c r="CD78" i="4"/>
  <c r="CB79" i="4"/>
  <c r="CC79" i="4"/>
  <c r="CD79" i="4"/>
  <c r="CB80" i="4"/>
  <c r="CC80" i="4"/>
  <c r="CD80" i="4"/>
  <c r="CB81" i="4"/>
  <c r="CC81" i="4"/>
  <c r="CD81" i="4"/>
  <c r="CB82" i="4"/>
  <c r="CC82" i="4"/>
  <c r="CD82" i="4"/>
  <c r="CB83" i="4"/>
  <c r="CC83" i="4"/>
  <c r="CD83" i="4"/>
  <c r="CB84" i="4"/>
  <c r="CC84" i="4"/>
  <c r="CD84" i="4"/>
  <c r="CB85" i="4"/>
  <c r="CC85" i="4"/>
  <c r="CD85" i="4"/>
  <c r="CB86" i="4"/>
  <c r="CC86" i="4"/>
  <c r="CD86" i="4"/>
  <c r="CB87" i="4"/>
  <c r="CC87" i="4"/>
  <c r="CD87" i="4"/>
  <c r="CB88" i="4"/>
  <c r="CC88" i="4"/>
  <c r="CD88" i="4"/>
  <c r="CB89" i="4"/>
  <c r="CC89" i="4"/>
  <c r="CD89" i="4"/>
  <c r="CB94" i="4"/>
  <c r="CC94" i="4"/>
  <c r="CD94" i="4"/>
  <c r="CB7" i="4"/>
  <c r="CC7" i="4"/>
  <c r="CD7" i="4"/>
  <c r="BV8" i="4"/>
  <c r="BW8" i="4"/>
  <c r="BX8" i="4"/>
  <c r="BW9" i="4"/>
  <c r="BX9" i="4"/>
  <c r="BW10" i="4"/>
  <c r="BX10" i="4"/>
  <c r="BV11" i="4"/>
  <c r="BW11" i="4"/>
  <c r="BX11" i="4"/>
  <c r="BW12" i="4"/>
  <c r="BX12" i="4"/>
  <c r="BW13" i="4"/>
  <c r="BX13" i="4"/>
  <c r="BW14" i="4"/>
  <c r="BX14" i="4"/>
  <c r="BW15" i="4"/>
  <c r="BX15" i="4"/>
  <c r="BW16" i="4"/>
  <c r="BX16" i="4"/>
  <c r="BW17" i="4"/>
  <c r="BX17" i="4"/>
  <c r="BW18" i="4"/>
  <c r="BX18" i="4"/>
  <c r="BW19" i="4"/>
  <c r="BX19" i="4"/>
  <c r="BW20" i="4"/>
  <c r="BX20" i="4"/>
  <c r="BW21" i="4"/>
  <c r="BX21" i="4"/>
  <c r="BW22" i="4"/>
  <c r="BX22" i="4"/>
  <c r="BW23" i="4"/>
  <c r="BX23" i="4"/>
  <c r="BW24" i="4"/>
  <c r="BX24" i="4"/>
  <c r="BV25" i="4"/>
  <c r="BW25" i="4"/>
  <c r="BX25" i="4"/>
  <c r="BW26" i="4"/>
  <c r="BX26" i="4"/>
  <c r="BW27" i="4"/>
  <c r="BX27" i="4"/>
  <c r="BW28" i="4"/>
  <c r="BX28" i="4"/>
  <c r="BW29" i="4"/>
  <c r="BX29" i="4"/>
  <c r="BW30" i="4"/>
  <c r="BX30" i="4"/>
  <c r="BW31" i="4"/>
  <c r="BX31" i="4"/>
  <c r="BW32" i="4"/>
  <c r="BX32" i="4"/>
  <c r="BW33" i="4"/>
  <c r="BX33" i="4"/>
  <c r="BW34" i="4"/>
  <c r="BX34" i="4"/>
  <c r="BW35" i="4"/>
  <c r="BX35" i="4"/>
  <c r="BW36" i="4"/>
  <c r="BX36" i="4"/>
  <c r="BW37" i="4"/>
  <c r="BX37" i="4"/>
  <c r="BW38" i="4"/>
  <c r="BX38" i="4"/>
  <c r="BW39" i="4"/>
  <c r="BX39" i="4"/>
  <c r="BW40" i="4"/>
  <c r="BX40" i="4"/>
  <c r="BW41" i="4"/>
  <c r="BX41" i="4"/>
  <c r="BV42" i="4"/>
  <c r="BW42" i="4"/>
  <c r="BX42" i="4"/>
  <c r="BW43" i="4"/>
  <c r="BX43" i="4"/>
  <c r="BV44" i="4"/>
  <c r="BW44" i="4"/>
  <c r="BX44" i="4"/>
  <c r="BW45" i="4"/>
  <c r="BX45" i="4"/>
  <c r="BV46" i="4"/>
  <c r="BW46" i="4"/>
  <c r="BX46" i="4"/>
  <c r="BW47" i="4"/>
  <c r="BX47" i="4"/>
  <c r="BW48" i="4"/>
  <c r="BX48" i="4"/>
  <c r="BW49" i="4"/>
  <c r="BX49" i="4"/>
  <c r="BW50" i="4"/>
  <c r="BX50" i="4"/>
  <c r="BW51" i="4"/>
  <c r="BX51" i="4"/>
  <c r="BW52" i="4"/>
  <c r="BX52" i="4"/>
  <c r="BW53" i="4"/>
  <c r="BX53" i="4"/>
  <c r="BV54" i="4"/>
  <c r="BW54" i="4"/>
  <c r="BX54" i="4"/>
  <c r="BW55" i="4"/>
  <c r="BX55" i="4"/>
  <c r="BW56" i="4"/>
  <c r="BX56" i="4"/>
  <c r="BW57" i="4"/>
  <c r="BX57" i="4"/>
  <c r="BV58" i="4"/>
  <c r="BW58" i="4"/>
  <c r="BX58" i="4"/>
  <c r="BW59" i="4"/>
  <c r="BX59" i="4"/>
  <c r="BW60" i="4"/>
  <c r="BX60" i="4"/>
  <c r="BW61" i="4"/>
  <c r="BX61" i="4"/>
  <c r="BW62" i="4"/>
  <c r="BX62" i="4"/>
  <c r="BW63" i="4"/>
  <c r="BX63" i="4"/>
  <c r="BW64" i="4"/>
  <c r="BX64" i="4"/>
  <c r="BW65" i="4"/>
  <c r="BX65" i="4"/>
  <c r="BW66" i="4"/>
  <c r="BX66" i="4"/>
  <c r="BV67" i="4"/>
  <c r="BW67" i="4"/>
  <c r="BX67" i="4"/>
  <c r="BW68" i="4"/>
  <c r="BX68" i="4"/>
  <c r="BW69" i="4"/>
  <c r="BX69" i="4"/>
  <c r="BW70" i="4"/>
  <c r="BX70" i="4"/>
  <c r="BW71" i="4"/>
  <c r="BX71" i="4"/>
  <c r="BW72" i="4"/>
  <c r="BX72" i="4"/>
  <c r="BW73" i="4"/>
  <c r="BX73" i="4"/>
  <c r="BW74" i="4"/>
  <c r="BX74" i="4"/>
  <c r="BW75" i="4"/>
  <c r="BX75" i="4"/>
  <c r="BW76" i="4"/>
  <c r="BX76" i="4"/>
  <c r="BW77" i="4"/>
  <c r="BX77" i="4"/>
  <c r="BV78" i="4"/>
  <c r="BW78" i="4"/>
  <c r="BX78" i="4"/>
  <c r="BV79" i="4"/>
  <c r="BW79" i="4"/>
  <c r="BX79" i="4"/>
  <c r="BW80" i="4"/>
  <c r="BX80" i="4"/>
  <c r="BW81" i="4"/>
  <c r="BX81" i="4"/>
  <c r="BW82" i="4"/>
  <c r="BX82" i="4"/>
  <c r="BW83" i="4"/>
  <c r="BX83" i="4"/>
  <c r="BW84" i="4"/>
  <c r="BX84" i="4"/>
  <c r="BV85" i="4"/>
  <c r="BW85" i="4"/>
  <c r="BX85" i="4"/>
  <c r="BV86" i="4"/>
  <c r="BW86" i="4"/>
  <c r="BX86" i="4"/>
  <c r="BV87" i="4"/>
  <c r="BW87" i="4"/>
  <c r="BX87" i="4"/>
  <c r="BV88" i="4"/>
  <c r="BW88" i="4"/>
  <c r="BX88" i="4"/>
  <c r="BV89" i="4"/>
  <c r="BW89" i="4"/>
  <c r="BX89" i="4"/>
  <c r="BV94" i="4"/>
  <c r="BW94" i="4"/>
  <c r="BX94" i="4"/>
  <c r="BW7" i="4"/>
  <c r="BX7" i="4"/>
  <c r="BP8" i="4"/>
  <c r="BQ8" i="4"/>
  <c r="BR8" i="4"/>
  <c r="BQ9" i="4"/>
  <c r="BR9" i="4"/>
  <c r="BQ10" i="4"/>
  <c r="BR10" i="4"/>
  <c r="BP11" i="4"/>
  <c r="BQ11" i="4"/>
  <c r="BR11" i="4"/>
  <c r="BQ12" i="4"/>
  <c r="BR12" i="4"/>
  <c r="BQ13" i="4"/>
  <c r="BR13" i="4"/>
  <c r="BP14" i="4"/>
  <c r="BQ14" i="4"/>
  <c r="BR14" i="4"/>
  <c r="BP15" i="4"/>
  <c r="BQ15" i="4"/>
  <c r="BR15" i="4"/>
  <c r="BP16" i="4"/>
  <c r="BQ16" i="4"/>
  <c r="BR16" i="4"/>
  <c r="BP17" i="4"/>
  <c r="BQ17" i="4"/>
  <c r="BR17" i="4"/>
  <c r="BP18" i="4"/>
  <c r="BQ18" i="4"/>
  <c r="BR18" i="4"/>
  <c r="BP19" i="4"/>
  <c r="BQ19" i="4"/>
  <c r="BR19" i="4"/>
  <c r="BP20" i="4"/>
  <c r="BQ20" i="4"/>
  <c r="BR20" i="4"/>
  <c r="BP21" i="4"/>
  <c r="BQ21" i="4"/>
  <c r="BR21" i="4"/>
  <c r="BP22" i="4"/>
  <c r="BQ22" i="4"/>
  <c r="BR22" i="4"/>
  <c r="BP23" i="4"/>
  <c r="BQ23" i="4"/>
  <c r="BR23" i="4"/>
  <c r="BP24" i="4"/>
  <c r="BQ24" i="4"/>
  <c r="BR24" i="4"/>
  <c r="BP25" i="4"/>
  <c r="BQ25" i="4"/>
  <c r="BR25" i="4"/>
  <c r="BQ26" i="4"/>
  <c r="BR26" i="4"/>
  <c r="BQ27" i="4"/>
  <c r="BR27" i="4"/>
  <c r="BQ28" i="4"/>
  <c r="BR28" i="4"/>
  <c r="BQ29" i="4"/>
  <c r="BR29" i="4"/>
  <c r="BQ30" i="4"/>
  <c r="BR30" i="4"/>
  <c r="BP31" i="4"/>
  <c r="BQ31" i="4"/>
  <c r="BR31" i="4"/>
  <c r="BP32" i="4"/>
  <c r="BQ32" i="4"/>
  <c r="BR32" i="4"/>
  <c r="BQ33" i="4"/>
  <c r="BR33" i="4"/>
  <c r="BP34" i="4"/>
  <c r="BQ34" i="4"/>
  <c r="BR34" i="4"/>
  <c r="BQ35" i="4"/>
  <c r="BR35" i="4"/>
  <c r="BQ36" i="4"/>
  <c r="BR36" i="4"/>
  <c r="BQ37" i="4"/>
  <c r="BR37" i="4"/>
  <c r="BQ38" i="4"/>
  <c r="BR38" i="4"/>
  <c r="BQ39" i="4"/>
  <c r="BR39" i="4"/>
  <c r="BQ40" i="4"/>
  <c r="BR40" i="4"/>
  <c r="BQ41" i="4"/>
  <c r="BR41" i="4"/>
  <c r="BP42" i="4"/>
  <c r="BQ42" i="4"/>
  <c r="BR42" i="4"/>
  <c r="BP43" i="4"/>
  <c r="BQ43" i="4"/>
  <c r="BR43" i="4"/>
  <c r="BP44" i="4"/>
  <c r="BQ44" i="4"/>
  <c r="BR44" i="4"/>
  <c r="BP45" i="4"/>
  <c r="BQ45" i="4"/>
  <c r="BR45" i="4"/>
  <c r="BP46" i="4"/>
  <c r="BQ46" i="4"/>
  <c r="BR46" i="4"/>
  <c r="BP47" i="4"/>
  <c r="BQ47" i="4"/>
  <c r="BR47" i="4"/>
  <c r="BP48" i="4"/>
  <c r="BQ48" i="4"/>
  <c r="BR48" i="4"/>
  <c r="BP49" i="4"/>
  <c r="BQ49" i="4"/>
  <c r="BR49" i="4"/>
  <c r="BP50" i="4"/>
  <c r="BQ50" i="4"/>
  <c r="BR50" i="4"/>
  <c r="BP51" i="4"/>
  <c r="BQ51" i="4"/>
  <c r="BR51" i="4"/>
  <c r="BP52" i="4"/>
  <c r="BQ52" i="4"/>
  <c r="BR52" i="4"/>
  <c r="BP53" i="4"/>
  <c r="BQ53" i="4"/>
  <c r="BR53" i="4"/>
  <c r="BP54" i="4"/>
  <c r="BQ54" i="4"/>
  <c r="BR54" i="4"/>
  <c r="BP55" i="4"/>
  <c r="BQ55" i="4"/>
  <c r="BR55" i="4"/>
  <c r="BP56" i="4"/>
  <c r="BQ56" i="4"/>
  <c r="BR56" i="4"/>
  <c r="BP57" i="4"/>
  <c r="BQ57" i="4"/>
  <c r="BR57" i="4"/>
  <c r="BP58" i="4"/>
  <c r="BQ58" i="4"/>
  <c r="BR58" i="4"/>
  <c r="BP59" i="4"/>
  <c r="BQ59" i="4"/>
  <c r="BR59" i="4"/>
  <c r="BP60" i="4"/>
  <c r="BQ60" i="4"/>
  <c r="BR60" i="4"/>
  <c r="BQ61" i="4"/>
  <c r="BR61" i="4"/>
  <c r="BQ62" i="4"/>
  <c r="BR62" i="4"/>
  <c r="BQ63" i="4"/>
  <c r="BR63" i="4"/>
  <c r="BQ64" i="4"/>
  <c r="BR64" i="4"/>
  <c r="BP65" i="4"/>
  <c r="BQ65" i="4"/>
  <c r="BR65" i="4"/>
  <c r="BQ66" i="4"/>
  <c r="BR66" i="4"/>
  <c r="BQ67" i="4"/>
  <c r="BR67" i="4"/>
  <c r="BQ68" i="4"/>
  <c r="BR68" i="4"/>
  <c r="BQ69" i="4"/>
  <c r="BR69" i="4"/>
  <c r="BP70" i="4"/>
  <c r="BQ70" i="4"/>
  <c r="BR70" i="4"/>
  <c r="BQ71" i="4"/>
  <c r="BR71" i="4"/>
  <c r="BQ72" i="4"/>
  <c r="BR72" i="4"/>
  <c r="BQ73" i="4"/>
  <c r="BR73" i="4"/>
  <c r="BQ74" i="4"/>
  <c r="BR74" i="4"/>
  <c r="BP75" i="4"/>
  <c r="BQ75" i="4"/>
  <c r="BR75" i="4"/>
  <c r="BP76" i="4"/>
  <c r="BQ76" i="4"/>
  <c r="BR76" i="4"/>
  <c r="BQ77" i="4"/>
  <c r="BR77" i="4"/>
  <c r="BP78" i="4"/>
  <c r="BQ78" i="4"/>
  <c r="BR78" i="4"/>
  <c r="BP79" i="4"/>
  <c r="BQ79" i="4"/>
  <c r="BR79" i="4"/>
  <c r="BP80" i="4"/>
  <c r="BQ80" i="4"/>
  <c r="BR80" i="4"/>
  <c r="BP81" i="4"/>
  <c r="BQ81" i="4"/>
  <c r="BR81" i="4"/>
  <c r="BP82" i="4"/>
  <c r="BQ82" i="4"/>
  <c r="BR82" i="4"/>
  <c r="BP83" i="4"/>
  <c r="BQ83" i="4"/>
  <c r="BR83" i="4"/>
  <c r="BP84" i="4"/>
  <c r="BQ84" i="4"/>
  <c r="BR84" i="4"/>
  <c r="BP85" i="4"/>
  <c r="BQ85" i="4"/>
  <c r="BR85" i="4"/>
  <c r="BP86" i="4"/>
  <c r="BQ86" i="4"/>
  <c r="BR86" i="4"/>
  <c r="BP87" i="4"/>
  <c r="BQ87" i="4"/>
  <c r="BR87" i="4"/>
  <c r="BP88" i="4"/>
  <c r="BQ88" i="4"/>
  <c r="BR88" i="4"/>
  <c r="BP89" i="4"/>
  <c r="BQ89" i="4"/>
  <c r="BR89" i="4"/>
  <c r="BP94" i="4"/>
  <c r="BQ94" i="4"/>
  <c r="BR94" i="4"/>
  <c r="BP7" i="4"/>
  <c r="BQ7" i="4"/>
  <c r="BR7" i="4"/>
  <c r="DW72" i="4" l="1"/>
  <c r="DX68" i="4"/>
  <c r="DX94" i="4"/>
  <c r="DX75" i="4"/>
  <c r="DW54" i="4"/>
  <c r="DW50" i="4"/>
  <c r="DX43" i="4"/>
  <c r="DW42" i="4"/>
  <c r="DX31" i="4"/>
  <c r="DW26" i="4"/>
  <c r="DX24" i="4"/>
  <c r="DX20" i="4"/>
  <c r="DX10" i="4"/>
  <c r="DX18" i="4"/>
  <c r="DW79" i="4"/>
  <c r="DW82" i="4"/>
  <c r="DW75" i="4"/>
  <c r="DW68" i="4"/>
  <c r="DX64" i="4"/>
  <c r="DW21" i="4"/>
  <c r="DX89" i="4"/>
  <c r="DW88" i="4"/>
  <c r="DX85" i="4"/>
  <c r="DW84" i="4"/>
  <c r="DX81" i="4"/>
  <c r="DW80" i="4"/>
  <c r="DX77" i="4"/>
  <c r="DX74" i="4"/>
  <c r="DX72" i="4"/>
  <c r="DX70" i="4"/>
  <c r="DW69" i="4"/>
  <c r="DW67" i="4"/>
  <c r="DW65" i="4"/>
  <c r="DX63" i="4"/>
  <c r="DX61" i="4"/>
  <c r="DX58" i="4"/>
  <c r="DW57" i="4"/>
  <c r="DX54" i="4"/>
  <c r="DW53" i="4"/>
  <c r="DX50" i="4"/>
  <c r="DW49" i="4"/>
  <c r="DX46" i="4"/>
  <c r="DW45" i="4"/>
  <c r="DX42" i="4"/>
  <c r="DW41" i="4"/>
  <c r="DW39" i="4"/>
  <c r="DW37" i="4"/>
  <c r="DW35" i="4"/>
  <c r="DX33" i="4"/>
  <c r="DX28" i="4"/>
  <c r="DX26" i="4"/>
  <c r="DX23" i="4"/>
  <c r="DW22" i="4"/>
  <c r="DX19" i="4"/>
  <c r="DW18" i="4"/>
  <c r="DX15" i="4"/>
  <c r="DW14" i="4"/>
  <c r="DX12" i="4"/>
  <c r="DW9" i="4"/>
  <c r="DX88" i="4"/>
  <c r="DW87" i="4"/>
  <c r="DX84" i="4"/>
  <c r="DX80" i="4"/>
  <c r="DX73" i="4"/>
  <c r="DX71" i="4"/>
  <c r="DX69" i="4"/>
  <c r="DX67" i="4"/>
  <c r="DW66" i="4"/>
  <c r="DW64" i="4"/>
  <c r="DW62" i="4"/>
  <c r="DW60" i="4"/>
  <c r="DX38" i="4"/>
  <c r="DW23" i="4"/>
  <c r="DW17" i="4"/>
  <c r="DW13" i="4"/>
  <c r="DW11" i="4"/>
  <c r="DW89" i="4"/>
  <c r="DX59" i="4"/>
  <c r="DX44" i="4"/>
  <c r="DX57" i="4"/>
  <c r="DW56" i="4"/>
  <c r="DW52" i="4"/>
  <c r="DX35" i="4"/>
  <c r="DW27" i="4"/>
  <c r="DX52" i="4"/>
  <c r="DW70" i="4"/>
  <c r="DW63" i="4"/>
  <c r="DW46" i="4"/>
  <c r="DX55" i="4"/>
  <c r="DX40" i="4"/>
  <c r="DW33" i="4"/>
  <c r="DW19" i="4"/>
  <c r="DX48" i="4"/>
  <c r="DX22" i="4"/>
  <c r="DW59" i="4"/>
  <c r="DX83" i="4"/>
  <c r="DX79" i="4"/>
  <c r="DW78" i="4"/>
  <c r="DX76" i="4"/>
  <c r="DX60" i="4"/>
  <c r="DX56" i="4"/>
  <c r="DW55" i="4"/>
  <c r="DW51" i="4"/>
  <c r="DW43" i="4"/>
  <c r="DW38" i="4"/>
  <c r="DW34" i="4"/>
  <c r="DX32" i="4"/>
  <c r="DW31" i="4"/>
  <c r="DX27" i="4"/>
  <c r="DX11" i="4"/>
  <c r="DW48" i="4"/>
  <c r="DX39" i="4"/>
  <c r="DW83" i="4"/>
  <c r="DX53" i="4"/>
  <c r="DX49" i="4"/>
  <c r="DW76" i="4"/>
  <c r="DX86" i="4"/>
  <c r="DW85" i="4"/>
  <c r="DX82" i="4"/>
  <c r="DW81" i="4"/>
  <c r="DX78" i="4"/>
  <c r="DW77" i="4"/>
  <c r="DW74" i="4"/>
  <c r="DX66" i="4"/>
  <c r="DW61" i="4"/>
  <c r="DW58" i="4"/>
  <c r="DX51" i="4"/>
  <c r="DX36" i="4"/>
  <c r="DX34" i="4"/>
  <c r="DW28" i="4"/>
  <c r="DX16" i="4"/>
  <c r="DW15" i="4"/>
  <c r="DW12" i="4"/>
  <c r="DX8" i="4"/>
  <c r="DW7" i="4"/>
  <c r="DW71" i="4"/>
  <c r="DX65" i="4"/>
  <c r="DX14" i="4"/>
  <c r="DW29" i="4"/>
  <c r="DW25" i="4"/>
  <c r="DW10" i="4"/>
  <c r="DW86" i="4"/>
  <c r="DJ95" i="4"/>
  <c r="DX7" i="4"/>
  <c r="DW94" i="4"/>
  <c r="DX87" i="4"/>
  <c r="DX62" i="4"/>
  <c r="DW40" i="4"/>
  <c r="DW36" i="4"/>
  <c r="DX29" i="4"/>
  <c r="DX25" i="4"/>
  <c r="DW24" i="4"/>
  <c r="DX21" i="4"/>
  <c r="DW20" i="4"/>
  <c r="DX17" i="4"/>
  <c r="DW16" i="4"/>
  <c r="DX13" i="4"/>
  <c r="DW8" i="4"/>
  <c r="DW73" i="4"/>
  <c r="DX45" i="4"/>
  <c r="DW44" i="4"/>
  <c r="DX41" i="4"/>
  <c r="DX37" i="4"/>
  <c r="DW32" i="4"/>
  <c r="DX9" i="4"/>
  <c r="CM95" i="4"/>
  <c r="CS95" i="4"/>
  <c r="BX95" i="4"/>
  <c r="CG95" i="4"/>
  <c r="DK95" i="4"/>
  <c r="CD95" i="4"/>
  <c r="CF95" i="4"/>
  <c r="DP95" i="4"/>
  <c r="BW95" i="4"/>
  <c r="CC95" i="4"/>
  <c r="DQ95" i="4"/>
  <c r="BR95" i="4"/>
  <c r="BQ95" i="4"/>
  <c r="CL95" i="4"/>
  <c r="CR95" i="4"/>
  <c r="BD94" i="4"/>
  <c r="BD89" i="4"/>
  <c r="BD88" i="4"/>
  <c r="BD87" i="4"/>
  <c r="BD83" i="4"/>
  <c r="BD79" i="4"/>
  <c r="BD78" i="4"/>
  <c r="BD77" i="4"/>
  <c r="BD76" i="4"/>
  <c r="BD75" i="4"/>
  <c r="BD74" i="4"/>
  <c r="BD73" i="4"/>
  <c r="BD72" i="4"/>
  <c r="BD71" i="4"/>
  <c r="BD70" i="4"/>
  <c r="BD69" i="4"/>
  <c r="BD68" i="4"/>
  <c r="BD65" i="4"/>
  <c r="BD64" i="4"/>
  <c r="BD63" i="4"/>
  <c r="BD62" i="4"/>
  <c r="BD61" i="4"/>
  <c r="BD58" i="4"/>
  <c r="BD56" i="4"/>
  <c r="BD54" i="4"/>
  <c r="BD49" i="4"/>
  <c r="BD48" i="4"/>
  <c r="BD47" i="4"/>
  <c r="BD46" i="4"/>
  <c r="BD45" i="4"/>
  <c r="BD43" i="4"/>
  <c r="BD41" i="4"/>
  <c r="BD40" i="4"/>
  <c r="BD39" i="4"/>
  <c r="BD36" i="4"/>
  <c r="BD35" i="4"/>
  <c r="BD34" i="4"/>
  <c r="BD33" i="4"/>
  <c r="BD30" i="4"/>
  <c r="BD29" i="4"/>
  <c r="BD28" i="4"/>
  <c r="BD27" i="4"/>
  <c r="BD26" i="4"/>
  <c r="BD25" i="4"/>
  <c r="BD24" i="4"/>
  <c r="BD17" i="4"/>
  <c r="BD16" i="4"/>
  <c r="BD15" i="4"/>
  <c r="BD13" i="4"/>
  <c r="BD12" i="4"/>
  <c r="BD10" i="4"/>
  <c r="BD9" i="4"/>
  <c r="AX94" i="4"/>
  <c r="AX84" i="4"/>
  <c r="AX77" i="4"/>
  <c r="AX76" i="4"/>
  <c r="AX75" i="4"/>
  <c r="AX74" i="4"/>
  <c r="AX72" i="4"/>
  <c r="AX71" i="4"/>
  <c r="AX69" i="4"/>
  <c r="AX68" i="4"/>
  <c r="AX65" i="4"/>
  <c r="AX64" i="4"/>
  <c r="AX62" i="4"/>
  <c r="AX61" i="4"/>
  <c r="AX60" i="4"/>
  <c r="AX48" i="4"/>
  <c r="AX47" i="4"/>
  <c r="AX45" i="4"/>
  <c r="AX42" i="4"/>
  <c r="AX41" i="4"/>
  <c r="AX40" i="4"/>
  <c r="AX39" i="4"/>
  <c r="AX36" i="4"/>
  <c r="AX34" i="4"/>
  <c r="AX33" i="4"/>
  <c r="AX30" i="4"/>
  <c r="AX29" i="4"/>
  <c r="AX28" i="4"/>
  <c r="AX27" i="4"/>
  <c r="AX24" i="4"/>
  <c r="AX23" i="4"/>
  <c r="AX21" i="4"/>
  <c r="AX20" i="4"/>
  <c r="AX19" i="4"/>
  <c r="AX18" i="4"/>
  <c r="AX17" i="4"/>
  <c r="AX16" i="4"/>
  <c r="AX15" i="4"/>
  <c r="AX14" i="4"/>
  <c r="AX13" i="4"/>
  <c r="AX12" i="4"/>
  <c r="AX10" i="4"/>
  <c r="AX9" i="4"/>
  <c r="DC86" i="4"/>
  <c r="DV86" i="4" s="1"/>
  <c r="AR78" i="4"/>
  <c r="AR77" i="4"/>
  <c r="AR76" i="4"/>
  <c r="AR75" i="4"/>
  <c r="AR74" i="4"/>
  <c r="AR73" i="4"/>
  <c r="AR72" i="4"/>
  <c r="AR71" i="4"/>
  <c r="AR69" i="4"/>
  <c r="AR68" i="4"/>
  <c r="AR66" i="4"/>
  <c r="AR65" i="4"/>
  <c r="AR64" i="4"/>
  <c r="AR63" i="4"/>
  <c r="AR62" i="4"/>
  <c r="AR61" i="4"/>
  <c r="AR60" i="4"/>
  <c r="AR49" i="4"/>
  <c r="AR48" i="4"/>
  <c r="AR47" i="4"/>
  <c r="AR46" i="4"/>
  <c r="AR45" i="4"/>
  <c r="AR44" i="4"/>
  <c r="AR43" i="4"/>
  <c r="AR41" i="4"/>
  <c r="AR40" i="4"/>
  <c r="AR39" i="4"/>
  <c r="AR38" i="4"/>
  <c r="AR37" i="4"/>
  <c r="AR36" i="4"/>
  <c r="AR35" i="4"/>
  <c r="AR34" i="4"/>
  <c r="AR33" i="4"/>
  <c r="AR32" i="4"/>
  <c r="AR31" i="4"/>
  <c r="AR29" i="4"/>
  <c r="AR28" i="4"/>
  <c r="AR27" i="4"/>
  <c r="AR26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0" i="4"/>
  <c r="AR9" i="4"/>
  <c r="AR8" i="4"/>
  <c r="AR7" i="4"/>
  <c r="AL78" i="4"/>
  <c r="AL77" i="4"/>
  <c r="AL76" i="4"/>
  <c r="AL75" i="4"/>
  <c r="AL74" i="4"/>
  <c r="AL73" i="4"/>
  <c r="AL72" i="4"/>
  <c r="AL71" i="4"/>
  <c r="AL69" i="4"/>
  <c r="AL68" i="4"/>
  <c r="AL65" i="4"/>
  <c r="AL64" i="4"/>
  <c r="AL63" i="4"/>
  <c r="AL62" i="4"/>
  <c r="AL61" i="4"/>
  <c r="AL60" i="4"/>
  <c r="AL49" i="4"/>
  <c r="AL48" i="4"/>
  <c r="AL46" i="4"/>
  <c r="AL45" i="4"/>
  <c r="AL43" i="4"/>
  <c r="AL41" i="4"/>
  <c r="AL40" i="4"/>
  <c r="AL39" i="4"/>
  <c r="AL38" i="4"/>
  <c r="AL36" i="4"/>
  <c r="AL35" i="4"/>
  <c r="AL34" i="4"/>
  <c r="AL33" i="4"/>
  <c r="AL32" i="4"/>
  <c r="AL30" i="4"/>
  <c r="AL29" i="4"/>
  <c r="AL28" i="4"/>
  <c r="AL27" i="4"/>
  <c r="AL26" i="4"/>
  <c r="AL25" i="4"/>
  <c r="AL24" i="4"/>
  <c r="AL16" i="4"/>
  <c r="AL15" i="4"/>
  <c r="AL14" i="4"/>
  <c r="AL13" i="4"/>
  <c r="AL12" i="4"/>
  <c r="AL11" i="4"/>
  <c r="AL10" i="4"/>
  <c r="AL9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4" i="4"/>
  <c r="AF63" i="4"/>
  <c r="AF62" i="4"/>
  <c r="AF61" i="4"/>
  <c r="AF60" i="4"/>
  <c r="AF41" i="4"/>
  <c r="AF40" i="4"/>
  <c r="AF39" i="4"/>
  <c r="AF38" i="4"/>
  <c r="AF37" i="4"/>
  <c r="AF36" i="4"/>
  <c r="AF35" i="4"/>
  <c r="AF33" i="4"/>
  <c r="AF30" i="4"/>
  <c r="AF29" i="4"/>
  <c r="AF28" i="4"/>
  <c r="AF27" i="4"/>
  <c r="AF26" i="4"/>
  <c r="AF24" i="4"/>
  <c r="AF23" i="4"/>
  <c r="AF22" i="4"/>
  <c r="AF21" i="4"/>
  <c r="AF20" i="4"/>
  <c r="AF19" i="4"/>
  <c r="AF18" i="4"/>
  <c r="AF17" i="4"/>
  <c r="AF15" i="4"/>
  <c r="AF14" i="4"/>
  <c r="AF13" i="4"/>
  <c r="AF12" i="4"/>
  <c r="AF10" i="4"/>
  <c r="AF9" i="4"/>
  <c r="Z17" i="4"/>
  <c r="Z84" i="4"/>
  <c r="Z83" i="4"/>
  <c r="Z82" i="4"/>
  <c r="Z81" i="4"/>
  <c r="Z80" i="4"/>
  <c r="Z77" i="4"/>
  <c r="Z76" i="4"/>
  <c r="Z75" i="4"/>
  <c r="Z74" i="4"/>
  <c r="Z73" i="4"/>
  <c r="Z72" i="4"/>
  <c r="Z71" i="4"/>
  <c r="Z70" i="4"/>
  <c r="Z69" i="4"/>
  <c r="Z68" i="4"/>
  <c r="Z66" i="4"/>
  <c r="Z65" i="4"/>
  <c r="Z64" i="4"/>
  <c r="Z63" i="4"/>
  <c r="Z62" i="4"/>
  <c r="Z61" i="4"/>
  <c r="Z60" i="4"/>
  <c r="Z59" i="4"/>
  <c r="Z58" i="4"/>
  <c r="Z57" i="4"/>
  <c r="Z55" i="4"/>
  <c r="Z53" i="4"/>
  <c r="Z52" i="4"/>
  <c r="Z51" i="4"/>
  <c r="Z50" i="4"/>
  <c r="Z49" i="4"/>
  <c r="Z48" i="4"/>
  <c r="Z47" i="4"/>
  <c r="Z46" i="4"/>
  <c r="Z45" i="4"/>
  <c r="Z44" i="4"/>
  <c r="Z43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4" i="4"/>
  <c r="Z23" i="4"/>
  <c r="Z22" i="4"/>
  <c r="Z21" i="4"/>
  <c r="Z20" i="4"/>
  <c r="Z19" i="4"/>
  <c r="Z18" i="4"/>
  <c r="Z16" i="4"/>
  <c r="Z15" i="4"/>
  <c r="Z14" i="4"/>
  <c r="Z13" i="4"/>
  <c r="Z12" i="4"/>
  <c r="Z10" i="4"/>
  <c r="Z9" i="4"/>
  <c r="Z7" i="4"/>
  <c r="T77" i="4"/>
  <c r="T76" i="4"/>
  <c r="T75" i="4"/>
  <c r="T74" i="4"/>
  <c r="T73" i="4"/>
  <c r="T72" i="4"/>
  <c r="T71" i="4"/>
  <c r="T69" i="4"/>
  <c r="T68" i="4"/>
  <c r="T66" i="4"/>
  <c r="T64" i="4"/>
  <c r="T63" i="4"/>
  <c r="T62" i="4"/>
  <c r="T61" i="4"/>
  <c r="T60" i="4"/>
  <c r="T41" i="4"/>
  <c r="T40" i="4"/>
  <c r="T39" i="4"/>
  <c r="T38" i="4"/>
  <c r="T37" i="4"/>
  <c r="T36" i="4"/>
  <c r="T35" i="4"/>
  <c r="T33" i="4"/>
  <c r="T30" i="4"/>
  <c r="T29" i="4"/>
  <c r="T28" i="4"/>
  <c r="T27" i="4"/>
  <c r="T26" i="4"/>
  <c r="T24" i="4"/>
  <c r="T23" i="4"/>
  <c r="T22" i="4"/>
  <c r="T21" i="4"/>
  <c r="T20" i="4"/>
  <c r="T19" i="4"/>
  <c r="T18" i="4"/>
  <c r="T17" i="4"/>
  <c r="T15" i="4"/>
  <c r="T14" i="4"/>
  <c r="T13" i="4"/>
  <c r="T12" i="4"/>
  <c r="T10" i="4"/>
  <c r="T9" i="4"/>
  <c r="Q65" i="4"/>
  <c r="Q49" i="4"/>
  <c r="Q48" i="4"/>
  <c r="Q47" i="4"/>
  <c r="Q46" i="4"/>
  <c r="Q45" i="4"/>
  <c r="Q43" i="4"/>
  <c r="Q16" i="4"/>
  <c r="K84" i="4"/>
  <c r="K83" i="4"/>
  <c r="K82" i="4"/>
  <c r="K81" i="4"/>
  <c r="K80" i="4"/>
  <c r="K77" i="4"/>
  <c r="K76" i="4"/>
  <c r="K75" i="4"/>
  <c r="K73" i="4"/>
  <c r="K74" i="4"/>
  <c r="K72" i="4"/>
  <c r="K71" i="4"/>
  <c r="K70" i="4"/>
  <c r="K69" i="4"/>
  <c r="K68" i="4"/>
  <c r="K65" i="4"/>
  <c r="K66" i="4"/>
  <c r="K64" i="4"/>
  <c r="K63" i="4"/>
  <c r="K62" i="4"/>
  <c r="K61" i="4"/>
  <c r="K60" i="4"/>
  <c r="K59" i="4"/>
  <c r="K57" i="4"/>
  <c r="K56" i="4"/>
  <c r="K55" i="4"/>
  <c r="K53" i="4"/>
  <c r="K52" i="4"/>
  <c r="K51" i="4"/>
  <c r="K50" i="4"/>
  <c r="K49" i="4"/>
  <c r="K48" i="4"/>
  <c r="K47" i="4"/>
  <c r="K45" i="4"/>
  <c r="K43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0" i="4"/>
  <c r="K9" i="4"/>
  <c r="K7" i="4"/>
  <c r="E77" i="4"/>
  <c r="E74" i="4"/>
  <c r="E73" i="4"/>
  <c r="E72" i="4"/>
  <c r="E71" i="4"/>
  <c r="E69" i="4"/>
  <c r="E68" i="4"/>
  <c r="E67" i="4"/>
  <c r="E66" i="4"/>
  <c r="E64" i="4"/>
  <c r="E63" i="4"/>
  <c r="E62" i="4"/>
  <c r="E61" i="4"/>
  <c r="E41" i="4"/>
  <c r="E40" i="4"/>
  <c r="E39" i="4"/>
  <c r="E38" i="4"/>
  <c r="E37" i="4"/>
  <c r="E36" i="4"/>
  <c r="E35" i="4"/>
  <c r="E33" i="4"/>
  <c r="E30" i="4"/>
  <c r="E29" i="4"/>
  <c r="E28" i="4"/>
  <c r="E27" i="4"/>
  <c r="E26" i="4"/>
  <c r="E13" i="4"/>
  <c r="E12" i="4"/>
  <c r="E10" i="4"/>
  <c r="E9" i="4"/>
  <c r="BD94" i="3"/>
  <c r="BD89" i="3"/>
  <c r="BD88" i="3"/>
  <c r="BD87" i="3"/>
  <c r="BD83" i="3"/>
  <c r="BD79" i="3"/>
  <c r="BD78" i="3"/>
  <c r="BD77" i="3"/>
  <c r="BD76" i="3"/>
  <c r="BD75" i="3"/>
  <c r="BD74" i="3"/>
  <c r="BD73" i="3"/>
  <c r="BD72" i="3"/>
  <c r="BD71" i="3"/>
  <c r="BD70" i="3"/>
  <c r="BD69" i="3"/>
  <c r="BD68" i="3"/>
  <c r="BD65" i="3"/>
  <c r="BD64" i="3"/>
  <c r="BD63" i="3"/>
  <c r="BD62" i="3"/>
  <c r="BD61" i="3"/>
  <c r="BD58" i="3"/>
  <c r="BD56" i="3"/>
  <c r="BD54" i="3"/>
  <c r="BD49" i="3"/>
  <c r="BD48" i="3"/>
  <c r="BD47" i="3"/>
  <c r="BD46" i="3"/>
  <c r="BD45" i="3"/>
  <c r="BD40" i="3"/>
  <c r="BD43" i="3"/>
  <c r="BD41" i="3"/>
  <c r="BD39" i="3"/>
  <c r="BD36" i="3"/>
  <c r="BD35" i="3"/>
  <c r="BD34" i="3"/>
  <c r="BD33" i="3"/>
  <c r="BD30" i="3"/>
  <c r="BD29" i="3"/>
  <c r="BD28" i="3"/>
  <c r="BD27" i="3"/>
  <c r="BD26" i="3"/>
  <c r="BD25" i="3"/>
  <c r="BD24" i="3"/>
  <c r="BD17" i="3"/>
  <c r="BD16" i="3"/>
  <c r="BD15" i="3"/>
  <c r="BD13" i="3"/>
  <c r="BD12" i="3"/>
  <c r="BD10" i="3"/>
  <c r="BD9" i="3"/>
  <c r="AX42" i="3"/>
  <c r="AX94" i="3"/>
  <c r="AX84" i="3"/>
  <c r="AX77" i="3"/>
  <c r="AX76" i="3"/>
  <c r="AX75" i="3"/>
  <c r="AX74" i="3"/>
  <c r="AX72" i="3"/>
  <c r="AX71" i="3"/>
  <c r="AX69" i="3"/>
  <c r="AX68" i="3"/>
  <c r="AX65" i="3"/>
  <c r="AX64" i="3"/>
  <c r="AX62" i="3"/>
  <c r="AX61" i="3"/>
  <c r="AX60" i="3"/>
  <c r="AX48" i="3"/>
  <c r="AX47" i="3"/>
  <c r="AX45" i="3"/>
  <c r="AX41" i="3"/>
  <c r="AX40" i="3"/>
  <c r="AX39" i="3"/>
  <c r="AX36" i="3"/>
  <c r="AX34" i="3"/>
  <c r="AX33" i="3"/>
  <c r="AX30" i="3"/>
  <c r="AX29" i="3"/>
  <c r="AX28" i="3"/>
  <c r="AX27" i="3"/>
  <c r="AX24" i="3"/>
  <c r="AX23" i="3"/>
  <c r="AX21" i="3"/>
  <c r="AX20" i="3"/>
  <c r="AX19" i="3"/>
  <c r="AX18" i="3"/>
  <c r="AX17" i="3"/>
  <c r="AX16" i="3"/>
  <c r="AX15" i="3"/>
  <c r="AX14" i="3"/>
  <c r="AX13" i="3"/>
  <c r="AX12" i="3"/>
  <c r="AX10" i="3"/>
  <c r="AX9" i="3"/>
  <c r="AR78" i="3"/>
  <c r="AR77" i="3"/>
  <c r="AR76" i="3"/>
  <c r="AR75" i="3"/>
  <c r="AR74" i="3"/>
  <c r="AR73" i="3"/>
  <c r="AR72" i="3"/>
  <c r="AR71" i="3"/>
  <c r="AR69" i="3"/>
  <c r="AR68" i="3"/>
  <c r="AR66" i="3"/>
  <c r="AR65" i="3"/>
  <c r="AR64" i="3"/>
  <c r="AR63" i="3"/>
  <c r="AR62" i="3"/>
  <c r="AR61" i="3"/>
  <c r="AR60" i="3"/>
  <c r="AR49" i="3"/>
  <c r="AR48" i="3"/>
  <c r="AR47" i="3"/>
  <c r="AR46" i="3"/>
  <c r="AR45" i="3"/>
  <c r="AR44" i="3"/>
  <c r="AR43" i="3"/>
  <c r="AR41" i="3"/>
  <c r="AR40" i="3"/>
  <c r="AR39" i="3"/>
  <c r="AR38" i="3"/>
  <c r="AR37" i="3"/>
  <c r="AR36" i="3"/>
  <c r="AR35" i="3"/>
  <c r="AR34" i="3"/>
  <c r="AR33" i="3"/>
  <c r="AR32" i="3"/>
  <c r="AR31" i="3"/>
  <c r="AR29" i="3"/>
  <c r="AR28" i="3"/>
  <c r="AR27" i="3"/>
  <c r="AR26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0" i="3"/>
  <c r="AR9" i="3"/>
  <c r="AR8" i="3"/>
  <c r="AR7" i="3"/>
  <c r="AL78" i="3"/>
  <c r="AL77" i="3"/>
  <c r="AL76" i="3"/>
  <c r="AL75" i="3"/>
  <c r="AL74" i="3"/>
  <c r="AL73" i="3"/>
  <c r="AL72" i="3"/>
  <c r="AL71" i="3"/>
  <c r="AL69" i="3"/>
  <c r="AL68" i="3"/>
  <c r="AL65" i="3"/>
  <c r="AL64" i="3"/>
  <c r="AL63" i="3"/>
  <c r="AL62" i="3"/>
  <c r="AL61" i="3"/>
  <c r="AL60" i="3"/>
  <c r="AL49" i="3"/>
  <c r="AL48" i="3"/>
  <c r="AL46" i="3"/>
  <c r="AL45" i="3"/>
  <c r="AL43" i="3"/>
  <c r="AL41" i="3"/>
  <c r="AL40" i="3"/>
  <c r="AL39" i="3"/>
  <c r="AL38" i="3"/>
  <c r="AL36" i="3"/>
  <c r="AL35" i="3"/>
  <c r="AL34" i="3"/>
  <c r="AL33" i="3"/>
  <c r="AL32" i="3"/>
  <c r="AL30" i="3"/>
  <c r="AL29" i="3"/>
  <c r="AL28" i="3"/>
  <c r="AL27" i="3"/>
  <c r="AL26" i="3"/>
  <c r="AL25" i="3"/>
  <c r="AL24" i="3"/>
  <c r="AL16" i="3"/>
  <c r="AL15" i="3"/>
  <c r="AL14" i="3"/>
  <c r="AL13" i="3"/>
  <c r="AL12" i="3"/>
  <c r="AL11" i="3"/>
  <c r="AL10" i="3"/>
  <c r="AL9" i="3"/>
  <c r="AF64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3" i="3"/>
  <c r="AF62" i="3"/>
  <c r="AF61" i="3"/>
  <c r="AF60" i="3"/>
  <c r="AF41" i="3"/>
  <c r="AF40" i="3"/>
  <c r="AF39" i="3"/>
  <c r="AF38" i="3"/>
  <c r="AF37" i="3"/>
  <c r="AF36" i="3"/>
  <c r="AF35" i="3"/>
  <c r="AF33" i="3"/>
  <c r="AF30" i="3"/>
  <c r="AF29" i="3"/>
  <c r="AF28" i="3"/>
  <c r="AF27" i="3"/>
  <c r="AF26" i="3"/>
  <c r="AF24" i="3"/>
  <c r="AF23" i="3"/>
  <c r="AF22" i="3"/>
  <c r="AF21" i="3"/>
  <c r="AF20" i="3"/>
  <c r="AF19" i="3"/>
  <c r="AF18" i="3"/>
  <c r="AF17" i="3"/>
  <c r="AF15" i="3"/>
  <c r="AF14" i="3"/>
  <c r="AF13" i="3"/>
  <c r="AF12" i="3"/>
  <c r="AF10" i="3"/>
  <c r="AF9" i="3"/>
  <c r="Z84" i="3"/>
  <c r="Z83" i="3"/>
  <c r="Z82" i="3"/>
  <c r="Z81" i="3"/>
  <c r="Z80" i="3"/>
  <c r="Z77" i="3"/>
  <c r="Z76" i="3"/>
  <c r="Z75" i="3"/>
  <c r="Z74" i="3"/>
  <c r="Z73" i="3"/>
  <c r="Z72" i="3"/>
  <c r="Z71" i="3"/>
  <c r="Z70" i="3"/>
  <c r="Z69" i="3"/>
  <c r="Z68" i="3"/>
  <c r="Z66" i="3"/>
  <c r="Z65" i="3"/>
  <c r="Z64" i="3"/>
  <c r="Z63" i="3"/>
  <c r="Z62" i="3"/>
  <c r="Z61" i="3"/>
  <c r="Z60" i="3"/>
  <c r="Z59" i="3"/>
  <c r="Z58" i="3"/>
  <c r="Z57" i="3"/>
  <c r="Z55" i="3"/>
  <c r="Z53" i="3"/>
  <c r="Z52" i="3"/>
  <c r="Z51" i="3"/>
  <c r="Z50" i="3"/>
  <c r="Z49" i="3"/>
  <c r="Z48" i="3"/>
  <c r="Z47" i="3"/>
  <c r="Z46" i="3"/>
  <c r="Z45" i="3"/>
  <c r="Z44" i="3"/>
  <c r="Z43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0" i="3"/>
  <c r="Z9" i="3"/>
  <c r="Z7" i="3"/>
  <c r="T77" i="3"/>
  <c r="T76" i="3"/>
  <c r="T75" i="3"/>
  <c r="T74" i="3"/>
  <c r="T73" i="3"/>
  <c r="T72" i="3"/>
  <c r="T71" i="3"/>
  <c r="T69" i="3"/>
  <c r="T68" i="3"/>
  <c r="T66" i="3"/>
  <c r="T64" i="3"/>
  <c r="T63" i="3"/>
  <c r="T62" i="3"/>
  <c r="T61" i="3"/>
  <c r="T60" i="3"/>
  <c r="T41" i="3"/>
  <c r="T40" i="3"/>
  <c r="T39" i="3"/>
  <c r="T38" i="3"/>
  <c r="T37" i="3"/>
  <c r="T36" i="3"/>
  <c r="T35" i="3"/>
  <c r="T33" i="3"/>
  <c r="T30" i="3"/>
  <c r="T29" i="3"/>
  <c r="T28" i="3"/>
  <c r="T27" i="3"/>
  <c r="T26" i="3"/>
  <c r="T24" i="3"/>
  <c r="T23" i="3"/>
  <c r="T22" i="3"/>
  <c r="T21" i="3"/>
  <c r="T20" i="3"/>
  <c r="T19" i="3"/>
  <c r="T18" i="3"/>
  <c r="T17" i="3"/>
  <c r="T15" i="3"/>
  <c r="T14" i="3"/>
  <c r="T13" i="3"/>
  <c r="T12" i="3"/>
  <c r="T10" i="3"/>
  <c r="T9" i="3"/>
  <c r="Q65" i="3"/>
  <c r="Q49" i="3"/>
  <c r="Q48" i="3"/>
  <c r="Q47" i="3"/>
  <c r="Q46" i="3"/>
  <c r="Q45" i="3"/>
  <c r="Q43" i="3"/>
  <c r="Q16" i="3"/>
  <c r="K84" i="3"/>
  <c r="K83" i="3"/>
  <c r="K82" i="3"/>
  <c r="K81" i="3"/>
  <c r="K80" i="3"/>
  <c r="K77" i="3"/>
  <c r="K76" i="3"/>
  <c r="K75" i="3"/>
  <c r="K74" i="3"/>
  <c r="K73" i="3"/>
  <c r="K72" i="3"/>
  <c r="K71" i="3"/>
  <c r="K70" i="3"/>
  <c r="K69" i="3"/>
  <c r="K68" i="3"/>
  <c r="K66" i="3"/>
  <c r="K65" i="3"/>
  <c r="K64" i="3"/>
  <c r="K63" i="3"/>
  <c r="K62" i="3"/>
  <c r="K61" i="3"/>
  <c r="K60" i="3"/>
  <c r="K59" i="3"/>
  <c r="K57" i="3"/>
  <c r="K56" i="3"/>
  <c r="K55" i="3"/>
  <c r="K53" i="3"/>
  <c r="K52" i="3"/>
  <c r="K51" i="3"/>
  <c r="K50" i="3"/>
  <c r="K49" i="3"/>
  <c r="K48" i="3"/>
  <c r="K47" i="3"/>
  <c r="K45" i="3"/>
  <c r="K43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0" i="3"/>
  <c r="K9" i="3"/>
  <c r="K7" i="3"/>
  <c r="E77" i="3"/>
  <c r="E74" i="3"/>
  <c r="E73" i="3"/>
  <c r="E72" i="3"/>
  <c r="E71" i="3"/>
  <c r="E69" i="3"/>
  <c r="E68" i="3"/>
  <c r="E67" i="3"/>
  <c r="E66" i="3"/>
  <c r="E64" i="3"/>
  <c r="E63" i="3"/>
  <c r="E62" i="3"/>
  <c r="E61" i="3"/>
  <c r="E41" i="3"/>
  <c r="E40" i="3"/>
  <c r="E39" i="3"/>
  <c r="E38" i="3"/>
  <c r="E37" i="3"/>
  <c r="E36" i="3"/>
  <c r="E35" i="3"/>
  <c r="E33" i="3"/>
  <c r="E30" i="3"/>
  <c r="E29" i="3"/>
  <c r="E28" i="3"/>
  <c r="E27" i="3"/>
  <c r="E26" i="3"/>
  <c r="E13" i="3"/>
  <c r="E12" i="3"/>
  <c r="E10" i="3"/>
  <c r="E9" i="3"/>
  <c r="AR17" i="1"/>
  <c r="BD30" i="2"/>
  <c r="BD94" i="2"/>
  <c r="BD89" i="2"/>
  <c r="BD88" i="2"/>
  <c r="BD87" i="2"/>
  <c r="BD83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5" i="2"/>
  <c r="BD64" i="2"/>
  <c r="BD63" i="2"/>
  <c r="BD62" i="2"/>
  <c r="BD61" i="2"/>
  <c r="BD58" i="2"/>
  <c r="BD56" i="2"/>
  <c r="BD54" i="2"/>
  <c r="BD49" i="2"/>
  <c r="BD48" i="2"/>
  <c r="BD47" i="2"/>
  <c r="BD46" i="2"/>
  <c r="BD45" i="2"/>
  <c r="BD43" i="2"/>
  <c r="BD41" i="2"/>
  <c r="BD40" i="2"/>
  <c r="BD39" i="2"/>
  <c r="BD36" i="2"/>
  <c r="BD35" i="2"/>
  <c r="BD34" i="2"/>
  <c r="BD33" i="2"/>
  <c r="BD29" i="2"/>
  <c r="BD28" i="2"/>
  <c r="BD27" i="2"/>
  <c r="BD26" i="2"/>
  <c r="BD25" i="2"/>
  <c r="BD24" i="2"/>
  <c r="BD17" i="2"/>
  <c r="BD16" i="2"/>
  <c r="BD15" i="2"/>
  <c r="BD13" i="2"/>
  <c r="BD12" i="2"/>
  <c r="BD10" i="2"/>
  <c r="BD9" i="2"/>
  <c r="AX94" i="2"/>
  <c r="AX84" i="2"/>
  <c r="AX77" i="2"/>
  <c r="AX76" i="2"/>
  <c r="AX75" i="2"/>
  <c r="AX74" i="2"/>
  <c r="AX72" i="2"/>
  <c r="AX71" i="2"/>
  <c r="AX69" i="2"/>
  <c r="AX68" i="2"/>
  <c r="AX65" i="2"/>
  <c r="AX64" i="2"/>
  <c r="AX62" i="2"/>
  <c r="AX61" i="2"/>
  <c r="AX60" i="2"/>
  <c r="AX48" i="2"/>
  <c r="AX47" i="2"/>
  <c r="AX45" i="2"/>
  <c r="AX42" i="2"/>
  <c r="AX41" i="2"/>
  <c r="AX40" i="2"/>
  <c r="AX39" i="2"/>
  <c r="AX36" i="2"/>
  <c r="AX34" i="2"/>
  <c r="AX33" i="2"/>
  <c r="AX30" i="2"/>
  <c r="AX29" i="2"/>
  <c r="AX28" i="2"/>
  <c r="AX27" i="2"/>
  <c r="AX24" i="2"/>
  <c r="AX23" i="2"/>
  <c r="AX21" i="2"/>
  <c r="AX20" i="2"/>
  <c r="AX19" i="2"/>
  <c r="AX18" i="2"/>
  <c r="AX17" i="2"/>
  <c r="AX16" i="2"/>
  <c r="AX15" i="2"/>
  <c r="AX14" i="2"/>
  <c r="AX13" i="2"/>
  <c r="AX12" i="2"/>
  <c r="AX10" i="2"/>
  <c r="AX9" i="2"/>
  <c r="AR78" i="2"/>
  <c r="AR77" i="2"/>
  <c r="AR76" i="2"/>
  <c r="AR75" i="2"/>
  <c r="AR74" i="2"/>
  <c r="AR73" i="2"/>
  <c r="AR72" i="2"/>
  <c r="AR71" i="2"/>
  <c r="AR69" i="2"/>
  <c r="AR68" i="2"/>
  <c r="AR66" i="2"/>
  <c r="AR65" i="2"/>
  <c r="AR64" i="2"/>
  <c r="AR63" i="2"/>
  <c r="AR62" i="2"/>
  <c r="AR61" i="2"/>
  <c r="AR60" i="2"/>
  <c r="AR49" i="2"/>
  <c r="AR48" i="2"/>
  <c r="AR47" i="2"/>
  <c r="AR46" i="2"/>
  <c r="AR45" i="2"/>
  <c r="AR44" i="2"/>
  <c r="AR43" i="2"/>
  <c r="AR41" i="2"/>
  <c r="AR40" i="2"/>
  <c r="AR39" i="2"/>
  <c r="AR38" i="2"/>
  <c r="AR37" i="2"/>
  <c r="AR36" i="2"/>
  <c r="AR35" i="2"/>
  <c r="AR34" i="2"/>
  <c r="AR33" i="2"/>
  <c r="AR32" i="2"/>
  <c r="AR31" i="2"/>
  <c r="AR29" i="2"/>
  <c r="AR28" i="2"/>
  <c r="AR27" i="2"/>
  <c r="AR26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0" i="2"/>
  <c r="AR9" i="2"/>
  <c r="AR8" i="2"/>
  <c r="AR7" i="2"/>
  <c r="AL16" i="2"/>
  <c r="AL78" i="2"/>
  <c r="AL77" i="2"/>
  <c r="AL76" i="2"/>
  <c r="AL75" i="2"/>
  <c r="AL74" i="2"/>
  <c r="AL73" i="2"/>
  <c r="AL72" i="2"/>
  <c r="AL71" i="2"/>
  <c r="AL69" i="2"/>
  <c r="AL68" i="2"/>
  <c r="AL65" i="2"/>
  <c r="AL64" i="2"/>
  <c r="AL63" i="2"/>
  <c r="AL62" i="2"/>
  <c r="AL61" i="2"/>
  <c r="AL60" i="2"/>
  <c r="AL49" i="2"/>
  <c r="AL48" i="2"/>
  <c r="AL46" i="2"/>
  <c r="AL45" i="2"/>
  <c r="AL43" i="2"/>
  <c r="AL41" i="2"/>
  <c r="AL40" i="2"/>
  <c r="AL39" i="2"/>
  <c r="AL38" i="2"/>
  <c r="AL36" i="2"/>
  <c r="AL35" i="2"/>
  <c r="AL34" i="2"/>
  <c r="AL33" i="2"/>
  <c r="AL32" i="2"/>
  <c r="AL30" i="2"/>
  <c r="AL29" i="2"/>
  <c r="AL28" i="2"/>
  <c r="AL27" i="2"/>
  <c r="AL26" i="2"/>
  <c r="AL25" i="2"/>
  <c r="AL24" i="2"/>
  <c r="AL15" i="2"/>
  <c r="AL14" i="2"/>
  <c r="AL13" i="2"/>
  <c r="AL12" i="2"/>
  <c r="AL11" i="2"/>
  <c r="AL10" i="2"/>
  <c r="AL9" i="2"/>
  <c r="AF30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4" i="2"/>
  <c r="AF63" i="2"/>
  <c r="AF62" i="2"/>
  <c r="AF61" i="2"/>
  <c r="AF60" i="2"/>
  <c r="AF41" i="2"/>
  <c r="AF40" i="2"/>
  <c r="AF39" i="2"/>
  <c r="AF38" i="2"/>
  <c r="AF37" i="2"/>
  <c r="AF36" i="2"/>
  <c r="AF35" i="2"/>
  <c r="AF33" i="2"/>
  <c r="AF29" i="2"/>
  <c r="AF28" i="2"/>
  <c r="AF27" i="2"/>
  <c r="AF26" i="2"/>
  <c r="AF24" i="2"/>
  <c r="AF23" i="2"/>
  <c r="AF22" i="2"/>
  <c r="AF21" i="2"/>
  <c r="AF20" i="2"/>
  <c r="AF19" i="2"/>
  <c r="AF18" i="2"/>
  <c r="AF17" i="2"/>
  <c r="AF15" i="2"/>
  <c r="AF14" i="2"/>
  <c r="AF13" i="2"/>
  <c r="AF12" i="2"/>
  <c r="AF10" i="2"/>
  <c r="AF9" i="2"/>
  <c r="Z48" i="2"/>
  <c r="Z59" i="2"/>
  <c r="Z84" i="2"/>
  <c r="Z83" i="2"/>
  <c r="Z82" i="2"/>
  <c r="Z81" i="2"/>
  <c r="Z80" i="2"/>
  <c r="Z77" i="2"/>
  <c r="Z76" i="2"/>
  <c r="Z75" i="2"/>
  <c r="Z74" i="2"/>
  <c r="Z73" i="2"/>
  <c r="Z72" i="2"/>
  <c r="Z71" i="2"/>
  <c r="Z70" i="2"/>
  <c r="Z69" i="2"/>
  <c r="Z68" i="2"/>
  <c r="Z66" i="2"/>
  <c r="Z65" i="2"/>
  <c r="Z64" i="2"/>
  <c r="Z63" i="2"/>
  <c r="Z62" i="2"/>
  <c r="Z61" i="2"/>
  <c r="Z60" i="2"/>
  <c r="Z58" i="2"/>
  <c r="Z57" i="2"/>
  <c r="Z55" i="2"/>
  <c r="Z53" i="2"/>
  <c r="Z52" i="2"/>
  <c r="Z51" i="2"/>
  <c r="Z50" i="2"/>
  <c r="Z49" i="2"/>
  <c r="Z47" i="2"/>
  <c r="Z46" i="2"/>
  <c r="Z45" i="2"/>
  <c r="Z44" i="2"/>
  <c r="Z43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0" i="2"/>
  <c r="Z9" i="2"/>
  <c r="Z7" i="2"/>
  <c r="T77" i="2"/>
  <c r="T76" i="2"/>
  <c r="T75" i="2"/>
  <c r="T74" i="2"/>
  <c r="T73" i="2"/>
  <c r="T72" i="2"/>
  <c r="T71" i="2"/>
  <c r="T69" i="2"/>
  <c r="T68" i="2"/>
  <c r="T66" i="2"/>
  <c r="T64" i="2"/>
  <c r="T63" i="2"/>
  <c r="T62" i="2"/>
  <c r="T61" i="2"/>
  <c r="T60" i="2"/>
  <c r="T45" i="2"/>
  <c r="CE45" i="4" s="1"/>
  <c r="T41" i="2"/>
  <c r="T40" i="2"/>
  <c r="T39" i="2"/>
  <c r="T38" i="2"/>
  <c r="T37" i="2"/>
  <c r="T36" i="2"/>
  <c r="T35" i="2"/>
  <c r="T33" i="2"/>
  <c r="T30" i="2"/>
  <c r="T29" i="2"/>
  <c r="T28" i="2"/>
  <c r="T27" i="2"/>
  <c r="T26" i="2"/>
  <c r="T24" i="2"/>
  <c r="T23" i="2"/>
  <c r="T22" i="2"/>
  <c r="T21" i="2"/>
  <c r="T20" i="2"/>
  <c r="T19" i="2"/>
  <c r="T18" i="2"/>
  <c r="T17" i="2"/>
  <c r="T15" i="2"/>
  <c r="T14" i="2"/>
  <c r="T13" i="2"/>
  <c r="T12" i="2"/>
  <c r="T10" i="2"/>
  <c r="T9" i="2"/>
  <c r="Q65" i="2"/>
  <c r="Q49" i="2"/>
  <c r="Q48" i="2"/>
  <c r="Q47" i="2"/>
  <c r="Q46" i="2"/>
  <c r="Q45" i="2"/>
  <c r="Q43" i="2"/>
  <c r="Q16" i="2"/>
  <c r="K84" i="2"/>
  <c r="K83" i="2"/>
  <c r="K82" i="2"/>
  <c r="K81" i="2"/>
  <c r="K80" i="2"/>
  <c r="K77" i="2"/>
  <c r="K76" i="2"/>
  <c r="K75" i="2"/>
  <c r="K74" i="2"/>
  <c r="K73" i="2"/>
  <c r="K72" i="2"/>
  <c r="K71" i="2"/>
  <c r="K70" i="2"/>
  <c r="K69" i="2"/>
  <c r="K68" i="2"/>
  <c r="K66" i="2"/>
  <c r="K65" i="2"/>
  <c r="K64" i="2"/>
  <c r="K63" i="2"/>
  <c r="K62" i="2"/>
  <c r="K61" i="2"/>
  <c r="K60" i="2"/>
  <c r="K59" i="2"/>
  <c r="K57" i="2"/>
  <c r="K56" i="2"/>
  <c r="K55" i="2"/>
  <c r="K53" i="2"/>
  <c r="K52" i="2"/>
  <c r="K51" i="2"/>
  <c r="K50" i="2"/>
  <c r="K49" i="2"/>
  <c r="K48" i="2"/>
  <c r="K47" i="2"/>
  <c r="K45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9" i="2"/>
  <c r="K7" i="2"/>
  <c r="E77" i="2"/>
  <c r="E74" i="2"/>
  <c r="E73" i="2"/>
  <c r="E72" i="2"/>
  <c r="E71" i="2"/>
  <c r="E69" i="2"/>
  <c r="E68" i="2"/>
  <c r="E67" i="2"/>
  <c r="E66" i="2"/>
  <c r="E64" i="2"/>
  <c r="E63" i="2"/>
  <c r="E62" i="2"/>
  <c r="E61" i="2"/>
  <c r="E41" i="2"/>
  <c r="E40" i="2"/>
  <c r="E39" i="2"/>
  <c r="E38" i="2"/>
  <c r="E37" i="2"/>
  <c r="E36" i="2"/>
  <c r="E35" i="2"/>
  <c r="E33" i="2"/>
  <c r="E30" i="2"/>
  <c r="E29" i="2"/>
  <c r="E28" i="2"/>
  <c r="E27" i="2"/>
  <c r="E26" i="2"/>
  <c r="E13" i="2"/>
  <c r="E12" i="2"/>
  <c r="E10" i="2"/>
  <c r="E9" i="2"/>
  <c r="BD94" i="1"/>
  <c r="BD89" i="1"/>
  <c r="BD88" i="1"/>
  <c r="BD87" i="1"/>
  <c r="BD83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5" i="1"/>
  <c r="BD64" i="1"/>
  <c r="BD63" i="1"/>
  <c r="BD62" i="1"/>
  <c r="BD61" i="1"/>
  <c r="BD58" i="1"/>
  <c r="BD56" i="1"/>
  <c r="BD54" i="1"/>
  <c r="BD49" i="1"/>
  <c r="BD48" i="1"/>
  <c r="BD47" i="1"/>
  <c r="BD46" i="1"/>
  <c r="BD45" i="1"/>
  <c r="BD43" i="1"/>
  <c r="BD41" i="1"/>
  <c r="BD40" i="1"/>
  <c r="BD39" i="1"/>
  <c r="BD36" i="1"/>
  <c r="BD35" i="1"/>
  <c r="BD34" i="1"/>
  <c r="BD33" i="1"/>
  <c r="BD30" i="1"/>
  <c r="BD29" i="1"/>
  <c r="BD28" i="1"/>
  <c r="BD27" i="1"/>
  <c r="BD26" i="1"/>
  <c r="BD25" i="1"/>
  <c r="BD24" i="1"/>
  <c r="BD17" i="1"/>
  <c r="BD16" i="1"/>
  <c r="BD15" i="1"/>
  <c r="BD13" i="1"/>
  <c r="BD12" i="1"/>
  <c r="BD10" i="1"/>
  <c r="BD9" i="1"/>
  <c r="AX94" i="1"/>
  <c r="AX84" i="1"/>
  <c r="AX77" i="1"/>
  <c r="AX76" i="1"/>
  <c r="AX75" i="1"/>
  <c r="AX74" i="1"/>
  <c r="AX72" i="1"/>
  <c r="AX71" i="1"/>
  <c r="AX69" i="1"/>
  <c r="AX68" i="1"/>
  <c r="AX65" i="1"/>
  <c r="AX64" i="1"/>
  <c r="AX62" i="1"/>
  <c r="AX61" i="1"/>
  <c r="AX60" i="1"/>
  <c r="AX48" i="1"/>
  <c r="AX47" i="1"/>
  <c r="AX45" i="1"/>
  <c r="AX42" i="1"/>
  <c r="AX41" i="1"/>
  <c r="AX40" i="1"/>
  <c r="AX39" i="1"/>
  <c r="AX36" i="1"/>
  <c r="AX34" i="1"/>
  <c r="AX33" i="1"/>
  <c r="AX30" i="1"/>
  <c r="AX29" i="1"/>
  <c r="AX28" i="1"/>
  <c r="AX27" i="1"/>
  <c r="AX24" i="1"/>
  <c r="AX23" i="1"/>
  <c r="AX21" i="1"/>
  <c r="AX20" i="1"/>
  <c r="AX19" i="1"/>
  <c r="AX18" i="1"/>
  <c r="AX17" i="1"/>
  <c r="AX16" i="1"/>
  <c r="AX15" i="1"/>
  <c r="AX14" i="1"/>
  <c r="AX13" i="1"/>
  <c r="AX12" i="1"/>
  <c r="AX10" i="1"/>
  <c r="AX9" i="1"/>
  <c r="AR78" i="1"/>
  <c r="AR77" i="1"/>
  <c r="AR76" i="1"/>
  <c r="AR75" i="1"/>
  <c r="AR74" i="1"/>
  <c r="AR73" i="1"/>
  <c r="AR72" i="1"/>
  <c r="AR71" i="1"/>
  <c r="AR69" i="1"/>
  <c r="AR68" i="1"/>
  <c r="AR66" i="1"/>
  <c r="AR65" i="1"/>
  <c r="AR64" i="1"/>
  <c r="AR63" i="1"/>
  <c r="AR62" i="1"/>
  <c r="AR61" i="1"/>
  <c r="AR60" i="1"/>
  <c r="AR49" i="1"/>
  <c r="AR48" i="1"/>
  <c r="AR47" i="1"/>
  <c r="AR46" i="1"/>
  <c r="AR45" i="1"/>
  <c r="AR44" i="1"/>
  <c r="AR43" i="1"/>
  <c r="AR41" i="1"/>
  <c r="AR40" i="1"/>
  <c r="AR39" i="1"/>
  <c r="AR38" i="1"/>
  <c r="AR37" i="1"/>
  <c r="AR36" i="1"/>
  <c r="AR35" i="1"/>
  <c r="AR34" i="1"/>
  <c r="AR33" i="1"/>
  <c r="AR32" i="1"/>
  <c r="AR31" i="1"/>
  <c r="AR29" i="1"/>
  <c r="AR28" i="1"/>
  <c r="AR27" i="1"/>
  <c r="AR26" i="1"/>
  <c r="AR24" i="1"/>
  <c r="AR23" i="1"/>
  <c r="AR22" i="1"/>
  <c r="AR21" i="1"/>
  <c r="AR20" i="1"/>
  <c r="AR19" i="1"/>
  <c r="AR18" i="1"/>
  <c r="AR16" i="1"/>
  <c r="AR15" i="1"/>
  <c r="AR14" i="1"/>
  <c r="AR13" i="1"/>
  <c r="AR12" i="1"/>
  <c r="AR10" i="1"/>
  <c r="AR9" i="1"/>
  <c r="AR8" i="1"/>
  <c r="AR7" i="1"/>
  <c r="AL85" i="1"/>
  <c r="CW85" i="4" s="1"/>
  <c r="DV85" i="4" s="1"/>
  <c r="AL78" i="1"/>
  <c r="AL77" i="1"/>
  <c r="AL76" i="1"/>
  <c r="AL75" i="1"/>
  <c r="AL74" i="1"/>
  <c r="AL73" i="1"/>
  <c r="AL72" i="1"/>
  <c r="AL71" i="1"/>
  <c r="AL69" i="1"/>
  <c r="AL68" i="1"/>
  <c r="AL65" i="1"/>
  <c r="AL64" i="1"/>
  <c r="AL63" i="1"/>
  <c r="AL62" i="1"/>
  <c r="AL61" i="1"/>
  <c r="AL60" i="1"/>
  <c r="AL49" i="1"/>
  <c r="AL48" i="1"/>
  <c r="AL46" i="1"/>
  <c r="AL45" i="1"/>
  <c r="AL43" i="1"/>
  <c r="AL41" i="1"/>
  <c r="AL40" i="1"/>
  <c r="AL39" i="1"/>
  <c r="AL38" i="1"/>
  <c r="AL36" i="1"/>
  <c r="AL35" i="1"/>
  <c r="AL34" i="1"/>
  <c r="AL33" i="1"/>
  <c r="AL32" i="1"/>
  <c r="AL29" i="1"/>
  <c r="AL28" i="1"/>
  <c r="AL27" i="1"/>
  <c r="AL26" i="1"/>
  <c r="AL25" i="1"/>
  <c r="AL24" i="1"/>
  <c r="AL16" i="1"/>
  <c r="AL15" i="1"/>
  <c r="AL14" i="1"/>
  <c r="AL13" i="1"/>
  <c r="AL12" i="1"/>
  <c r="AL11" i="1"/>
  <c r="AL10" i="1"/>
  <c r="AL9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4" i="1"/>
  <c r="AF63" i="1"/>
  <c r="AF62" i="1"/>
  <c r="AF61" i="1"/>
  <c r="AF60" i="1"/>
  <c r="AF41" i="1"/>
  <c r="AF40" i="1"/>
  <c r="AF39" i="1"/>
  <c r="AF38" i="1"/>
  <c r="AF37" i="1"/>
  <c r="AF36" i="1"/>
  <c r="AF35" i="1"/>
  <c r="AF33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5" i="1"/>
  <c r="AF14" i="1"/>
  <c r="AF13" i="1"/>
  <c r="AF12" i="1"/>
  <c r="AF10" i="1"/>
  <c r="AF9" i="1"/>
  <c r="Z84" i="1"/>
  <c r="Z83" i="1"/>
  <c r="Z82" i="1"/>
  <c r="Z81" i="1"/>
  <c r="Z80" i="1"/>
  <c r="Z77" i="1"/>
  <c r="Z76" i="1"/>
  <c r="Z75" i="1"/>
  <c r="Z74" i="1"/>
  <c r="Z73" i="1"/>
  <c r="Z72" i="1"/>
  <c r="Z71" i="1"/>
  <c r="Z70" i="1"/>
  <c r="Z69" i="1"/>
  <c r="Z68" i="1"/>
  <c r="Z66" i="1"/>
  <c r="Z65" i="1"/>
  <c r="Z64" i="1"/>
  <c r="Z63" i="1"/>
  <c r="Z62" i="1"/>
  <c r="Z61" i="1"/>
  <c r="Z60" i="1"/>
  <c r="Z59" i="1"/>
  <c r="Z58" i="1"/>
  <c r="Z57" i="1"/>
  <c r="Z55" i="1"/>
  <c r="Z53" i="1"/>
  <c r="Z52" i="1"/>
  <c r="Z51" i="1"/>
  <c r="Z50" i="1"/>
  <c r="Z49" i="1"/>
  <c r="Z48" i="1"/>
  <c r="Z47" i="1"/>
  <c r="Z46" i="1"/>
  <c r="Z45" i="1"/>
  <c r="Z44" i="1"/>
  <c r="Z43" i="1"/>
  <c r="Z41" i="1"/>
  <c r="Z40" i="1"/>
  <c r="Z39" i="1"/>
  <c r="Z37" i="1"/>
  <c r="Z38" i="1"/>
  <c r="Z36" i="1"/>
  <c r="Z35" i="1"/>
  <c r="Z34" i="1"/>
  <c r="Z33" i="1"/>
  <c r="Z32" i="1"/>
  <c r="Z31" i="1"/>
  <c r="Z30" i="1"/>
  <c r="Z29" i="1"/>
  <c r="Z28" i="1"/>
  <c r="Z27" i="1"/>
  <c r="Z26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0" i="1"/>
  <c r="Z9" i="1"/>
  <c r="Z7" i="1"/>
  <c r="T77" i="1"/>
  <c r="T76" i="1"/>
  <c r="T75" i="1"/>
  <c r="T74" i="1"/>
  <c r="T73" i="1"/>
  <c r="T72" i="1"/>
  <c r="T71" i="1"/>
  <c r="T69" i="1"/>
  <c r="T68" i="1"/>
  <c r="T66" i="1"/>
  <c r="T64" i="1"/>
  <c r="T63" i="1"/>
  <c r="T62" i="1"/>
  <c r="T61" i="1"/>
  <c r="T60" i="1"/>
  <c r="T41" i="1"/>
  <c r="T40" i="1"/>
  <c r="T39" i="1"/>
  <c r="T38" i="1"/>
  <c r="T37" i="1"/>
  <c r="T36" i="1"/>
  <c r="T35" i="1"/>
  <c r="T33" i="1"/>
  <c r="T30" i="1"/>
  <c r="T29" i="1"/>
  <c r="T28" i="1"/>
  <c r="T27" i="1"/>
  <c r="T26" i="1"/>
  <c r="T24" i="1"/>
  <c r="T23" i="1"/>
  <c r="T22" i="1"/>
  <c r="T21" i="1"/>
  <c r="T20" i="1"/>
  <c r="T19" i="1"/>
  <c r="T18" i="1"/>
  <c r="T17" i="1"/>
  <c r="T15" i="1"/>
  <c r="T14" i="1"/>
  <c r="T13" i="1"/>
  <c r="T12" i="1"/>
  <c r="T10" i="1"/>
  <c r="T9" i="1"/>
  <c r="Q65" i="1"/>
  <c r="Q49" i="1"/>
  <c r="Q48" i="1"/>
  <c r="Q47" i="1"/>
  <c r="Q46" i="1"/>
  <c r="Q45" i="1"/>
  <c r="Q43" i="1"/>
  <c r="Q16" i="1"/>
  <c r="K84" i="1"/>
  <c r="K83" i="1"/>
  <c r="K82" i="1"/>
  <c r="K81" i="1"/>
  <c r="K80" i="1"/>
  <c r="K77" i="1"/>
  <c r="K76" i="1"/>
  <c r="K75" i="1"/>
  <c r="K74" i="1"/>
  <c r="K73" i="1"/>
  <c r="K72" i="1"/>
  <c r="K71" i="1"/>
  <c r="K70" i="1"/>
  <c r="K69" i="1"/>
  <c r="K68" i="1"/>
  <c r="K66" i="1"/>
  <c r="K65" i="1"/>
  <c r="K64" i="1"/>
  <c r="K63" i="1"/>
  <c r="K62" i="1"/>
  <c r="K61" i="1"/>
  <c r="K60" i="1"/>
  <c r="K59" i="1"/>
  <c r="K57" i="1"/>
  <c r="K56" i="1"/>
  <c r="K55" i="1"/>
  <c r="K53" i="1"/>
  <c r="K52" i="1"/>
  <c r="K51" i="1"/>
  <c r="K50" i="1"/>
  <c r="K49" i="1"/>
  <c r="K48" i="1"/>
  <c r="K47" i="1"/>
  <c r="K45" i="1"/>
  <c r="K43" i="1"/>
  <c r="K40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  <c r="K7" i="1"/>
  <c r="E74" i="1"/>
  <c r="E77" i="1"/>
  <c r="E73" i="1"/>
  <c r="E72" i="1"/>
  <c r="E71" i="1"/>
  <c r="E69" i="1"/>
  <c r="E68" i="1"/>
  <c r="E67" i="1"/>
  <c r="E66" i="1"/>
  <c r="E64" i="1"/>
  <c r="E63" i="1"/>
  <c r="E62" i="1"/>
  <c r="E61" i="1"/>
  <c r="E41" i="1"/>
  <c r="E40" i="1"/>
  <c r="E39" i="1"/>
  <c r="E38" i="1"/>
  <c r="E37" i="1"/>
  <c r="E36" i="1"/>
  <c r="E35" i="1"/>
  <c r="E33" i="1"/>
  <c r="E30" i="1"/>
  <c r="E29" i="1"/>
  <c r="E28" i="1"/>
  <c r="E27" i="1"/>
  <c r="E26" i="1"/>
  <c r="E13" i="1"/>
  <c r="E12" i="1"/>
  <c r="E10" i="1"/>
  <c r="E9" i="1"/>
  <c r="BP77" i="4" l="1"/>
  <c r="DO33" i="4"/>
  <c r="DO39" i="4"/>
  <c r="DO45" i="4"/>
  <c r="DO49" i="4"/>
  <c r="DO61" i="4"/>
  <c r="DO65" i="4"/>
  <c r="DO89" i="4"/>
  <c r="DV89" i="4" s="1"/>
  <c r="DI10" i="4"/>
  <c r="DI24" i="4"/>
  <c r="DI30" i="4"/>
  <c r="DI39" i="4"/>
  <c r="DI45" i="4"/>
  <c r="DI61" i="4"/>
  <c r="DI68" i="4"/>
  <c r="DI74" i="4"/>
  <c r="DI84" i="4"/>
  <c r="DO12" i="4"/>
  <c r="DO17" i="4"/>
  <c r="DC68" i="4"/>
  <c r="BP9" i="4"/>
  <c r="BP26" i="4"/>
  <c r="BP30" i="4"/>
  <c r="BP64" i="4"/>
  <c r="BP69" i="4"/>
  <c r="BV10" i="4"/>
  <c r="BV56" i="4"/>
  <c r="BV80" i="4"/>
  <c r="BV84" i="4"/>
  <c r="CB46" i="4"/>
  <c r="CB65" i="4"/>
  <c r="CE13" i="4"/>
  <c r="CE27" i="4"/>
  <c r="CE33" i="4"/>
  <c r="CE60" i="4"/>
  <c r="CE64" i="4"/>
  <c r="CK9" i="4"/>
  <c r="CQ9" i="4"/>
  <c r="CQ14" i="4"/>
  <c r="CQ28" i="4"/>
  <c r="CQ61" i="4"/>
  <c r="CW33" i="4"/>
  <c r="CW38" i="4"/>
  <c r="CW43" i="4"/>
  <c r="CW49" i="4"/>
  <c r="CW69" i="4"/>
  <c r="DI27" i="4"/>
  <c r="DI33" i="4"/>
  <c r="DI40" i="4"/>
  <c r="DI47" i="4"/>
  <c r="DI62" i="4"/>
  <c r="DI69" i="4"/>
  <c r="DI75" i="4"/>
  <c r="DI94" i="4"/>
  <c r="DO13" i="4"/>
  <c r="DO34" i="4"/>
  <c r="DO40" i="4"/>
  <c r="DO46" i="4"/>
  <c r="DO54" i="4"/>
  <c r="DV54" i="4" s="1"/>
  <c r="DO62" i="4"/>
  <c r="DO83" i="4"/>
  <c r="DO94" i="4"/>
  <c r="BP74" i="4"/>
  <c r="CK82" i="4"/>
  <c r="BP10" i="4"/>
  <c r="BP33" i="4"/>
  <c r="BP61" i="4"/>
  <c r="BV81" i="4"/>
  <c r="CB47" i="4"/>
  <c r="CE14" i="4"/>
  <c r="CE61" i="4"/>
  <c r="CK10" i="4"/>
  <c r="CK83" i="4"/>
  <c r="CQ15" i="4"/>
  <c r="CQ29" i="4"/>
  <c r="CW34" i="4"/>
  <c r="CW45" i="4"/>
  <c r="BP12" i="4"/>
  <c r="BP28" i="4"/>
  <c r="BP62" i="4"/>
  <c r="BP67" i="4"/>
  <c r="BP72" i="4"/>
  <c r="BV7" i="4"/>
  <c r="BV43" i="4"/>
  <c r="BV82" i="4"/>
  <c r="CB43" i="4"/>
  <c r="CB48" i="4"/>
  <c r="CE10" i="4"/>
  <c r="CE15" i="4"/>
  <c r="CE29" i="4"/>
  <c r="CE62" i="4"/>
  <c r="CE68" i="4"/>
  <c r="CK80" i="4"/>
  <c r="CK84" i="4"/>
  <c r="DV84" i="4" s="1"/>
  <c r="CQ12" i="4"/>
  <c r="CQ26" i="4"/>
  <c r="CQ30" i="4"/>
  <c r="CQ63" i="4"/>
  <c r="CW35" i="4"/>
  <c r="CW40" i="4"/>
  <c r="CW46" i="4"/>
  <c r="DC8" i="4"/>
  <c r="DV8" i="4" s="1"/>
  <c r="DI28" i="4"/>
  <c r="DI34" i="4"/>
  <c r="DI41" i="4"/>
  <c r="DI48" i="4"/>
  <c r="DI64" i="4"/>
  <c r="DI71" i="4"/>
  <c r="DI76" i="4"/>
  <c r="DO9" i="4"/>
  <c r="DO15" i="4"/>
  <c r="DO35" i="4"/>
  <c r="DO41" i="4"/>
  <c r="DO47" i="4"/>
  <c r="DO56" i="4"/>
  <c r="DO63" i="4"/>
  <c r="DO87" i="4"/>
  <c r="DV87" i="4" s="1"/>
  <c r="DC10" i="4"/>
  <c r="BP27" i="4"/>
  <c r="BP66" i="4"/>
  <c r="BP71" i="4"/>
  <c r="BV57" i="4"/>
  <c r="CB16" i="4"/>
  <c r="CE9" i="4"/>
  <c r="CE28" i="4"/>
  <c r="CE66" i="4"/>
  <c r="CK55" i="4"/>
  <c r="CQ10" i="4"/>
  <c r="CQ62" i="4"/>
  <c r="CW39" i="4"/>
  <c r="DC7" i="4"/>
  <c r="DC69" i="4"/>
  <c r="BP13" i="4"/>
  <c r="BP29" i="4"/>
  <c r="BP63" i="4"/>
  <c r="BP68" i="4"/>
  <c r="BP73" i="4"/>
  <c r="BV9" i="4"/>
  <c r="BV45" i="4"/>
  <c r="BV55" i="4"/>
  <c r="BV83" i="4"/>
  <c r="CB45" i="4"/>
  <c r="CB49" i="4"/>
  <c r="CE12" i="4"/>
  <c r="CE26" i="4"/>
  <c r="CE30" i="4"/>
  <c r="CE63" i="4"/>
  <c r="CE69" i="4"/>
  <c r="CK7" i="4"/>
  <c r="CK81" i="4"/>
  <c r="CQ13" i="4"/>
  <c r="CQ27" i="4"/>
  <c r="CQ33" i="4"/>
  <c r="CQ60" i="4"/>
  <c r="CQ64" i="4"/>
  <c r="CW32" i="4"/>
  <c r="CW36" i="4"/>
  <c r="CW41" i="4"/>
  <c r="CW48" i="4"/>
  <c r="CW68" i="4"/>
  <c r="DC9" i="4"/>
  <c r="DI9" i="4"/>
  <c r="DI23" i="4"/>
  <c r="DI29" i="4"/>
  <c r="DI36" i="4"/>
  <c r="DI42" i="4"/>
  <c r="DV42" i="4" s="1"/>
  <c r="DI60" i="4"/>
  <c r="DI65" i="4"/>
  <c r="DI72" i="4"/>
  <c r="DI77" i="4"/>
  <c r="DO10" i="4"/>
  <c r="DO16" i="4"/>
  <c r="DO36" i="4"/>
  <c r="DO43" i="4"/>
  <c r="DO48" i="4"/>
  <c r="DO58" i="4"/>
  <c r="DO64" i="4"/>
  <c r="DO88" i="4"/>
  <c r="DV88" i="4" s="1"/>
  <c r="CE71" i="4"/>
  <c r="CE75" i="4"/>
  <c r="CK14" i="4"/>
  <c r="CQ19" i="4"/>
  <c r="CQ23" i="4"/>
  <c r="CW9" i="4"/>
  <c r="CW13" i="4"/>
  <c r="DC19" i="4"/>
  <c r="DC23" i="4"/>
  <c r="DC28" i="4"/>
  <c r="DC32" i="4"/>
  <c r="DC36" i="4"/>
  <c r="DC40" i="4"/>
  <c r="DC45" i="4"/>
  <c r="DC49" i="4"/>
  <c r="DC63" i="4"/>
  <c r="DC73" i="4"/>
  <c r="DC77" i="4"/>
  <c r="BP37" i="4"/>
  <c r="BP41" i="4"/>
  <c r="BV15" i="4"/>
  <c r="BV19" i="4"/>
  <c r="BV23" i="4"/>
  <c r="BV28" i="4"/>
  <c r="BV32" i="4"/>
  <c r="BV36" i="4"/>
  <c r="BV47" i="4"/>
  <c r="BV51" i="4"/>
  <c r="BV61" i="4"/>
  <c r="BV70" i="4"/>
  <c r="BV73" i="4"/>
  <c r="CE18" i="4"/>
  <c r="CE22" i="4"/>
  <c r="CE38" i="4"/>
  <c r="CQ35" i="4"/>
  <c r="CQ39" i="4"/>
  <c r="CQ66" i="4"/>
  <c r="CQ70" i="4"/>
  <c r="CQ74" i="4"/>
  <c r="CW24" i="4"/>
  <c r="CW28" i="4"/>
  <c r="CW63" i="4"/>
  <c r="CW74" i="4"/>
  <c r="CW78" i="4"/>
  <c r="DI15" i="4"/>
  <c r="DI19" i="4"/>
  <c r="DO27" i="4"/>
  <c r="DO71" i="4"/>
  <c r="DO75" i="4"/>
  <c r="DO79" i="4"/>
  <c r="DV79" i="4" s="1"/>
  <c r="BV41" i="4"/>
  <c r="BV65" i="4"/>
  <c r="CK37" i="4"/>
  <c r="DI12" i="4"/>
  <c r="DI16" i="4"/>
  <c r="DI20" i="4"/>
  <c r="DO24" i="4"/>
  <c r="DO28" i="4"/>
  <c r="DO68" i="4"/>
  <c r="DO72" i="4"/>
  <c r="DO76" i="4"/>
  <c r="BV40" i="4"/>
  <c r="BV66" i="4"/>
  <c r="CK19" i="4"/>
  <c r="CK23" i="4"/>
  <c r="CK28" i="4"/>
  <c r="CK32" i="4"/>
  <c r="CK36" i="4"/>
  <c r="CK40" i="4"/>
  <c r="CK45" i="4"/>
  <c r="CK49" i="4"/>
  <c r="CK53" i="4"/>
  <c r="CK59" i="4"/>
  <c r="CK63" i="4"/>
  <c r="CK68" i="4"/>
  <c r="CK72" i="4"/>
  <c r="CK76" i="4"/>
  <c r="DC15" i="4"/>
  <c r="BP38" i="4"/>
  <c r="BV12" i="4"/>
  <c r="BV16" i="4"/>
  <c r="BV20" i="4"/>
  <c r="BV24" i="4"/>
  <c r="BV29" i="4"/>
  <c r="BV33" i="4"/>
  <c r="BV37" i="4"/>
  <c r="BV48" i="4"/>
  <c r="BV52" i="4"/>
  <c r="BV62" i="4"/>
  <c r="BV71" i="4"/>
  <c r="BV75" i="4"/>
  <c r="CE19" i="4"/>
  <c r="CE23" i="4"/>
  <c r="CE35" i="4"/>
  <c r="CE39" i="4"/>
  <c r="CE72" i="4"/>
  <c r="CE76" i="4"/>
  <c r="CK15" i="4"/>
  <c r="CK20" i="4"/>
  <c r="CK24" i="4"/>
  <c r="CK29" i="4"/>
  <c r="CK33" i="4"/>
  <c r="CK41" i="4"/>
  <c r="CK46" i="4"/>
  <c r="CK50" i="4"/>
  <c r="CK60" i="4"/>
  <c r="CK64" i="4"/>
  <c r="CK69" i="4"/>
  <c r="CK73" i="4"/>
  <c r="CK77" i="4"/>
  <c r="CQ20" i="4"/>
  <c r="CQ24" i="4"/>
  <c r="CQ36" i="4"/>
  <c r="CQ40" i="4"/>
  <c r="CQ67" i="4"/>
  <c r="CQ71" i="4"/>
  <c r="CQ75" i="4"/>
  <c r="CW10" i="4"/>
  <c r="CW14" i="4"/>
  <c r="CW25" i="4"/>
  <c r="CW29" i="4"/>
  <c r="CW60" i="4"/>
  <c r="CW64" i="4"/>
  <c r="CW71" i="4"/>
  <c r="CW75" i="4"/>
  <c r="DC12" i="4"/>
  <c r="DC16" i="4"/>
  <c r="DC20" i="4"/>
  <c r="DC24" i="4"/>
  <c r="DC29" i="4"/>
  <c r="DC33" i="4"/>
  <c r="DC37" i="4"/>
  <c r="DC41" i="4"/>
  <c r="DC46" i="4"/>
  <c r="DC60" i="4"/>
  <c r="DC64" i="4"/>
  <c r="DC74" i="4"/>
  <c r="DC78" i="4"/>
  <c r="BP35" i="4"/>
  <c r="BP39" i="4"/>
  <c r="BV13" i="4"/>
  <c r="BV17" i="4"/>
  <c r="BV21" i="4"/>
  <c r="BV26" i="4"/>
  <c r="BV30" i="4"/>
  <c r="BV34" i="4"/>
  <c r="BV38" i="4"/>
  <c r="BV49" i="4"/>
  <c r="BV53" i="4"/>
  <c r="BV59" i="4"/>
  <c r="BV63" i="4"/>
  <c r="BV68" i="4"/>
  <c r="BV72" i="4"/>
  <c r="BV76" i="4"/>
  <c r="CE20" i="4"/>
  <c r="CE24" i="4"/>
  <c r="CE36" i="4"/>
  <c r="CE40" i="4"/>
  <c r="CE73" i="4"/>
  <c r="CE77" i="4"/>
  <c r="CK12" i="4"/>
  <c r="CK16" i="4"/>
  <c r="CK21" i="4"/>
  <c r="CK26" i="4"/>
  <c r="CK30" i="4"/>
  <c r="CK34" i="4"/>
  <c r="CK38" i="4"/>
  <c r="CK43" i="4"/>
  <c r="CK47" i="4"/>
  <c r="CK51" i="4"/>
  <c r="CK57" i="4"/>
  <c r="CK61" i="4"/>
  <c r="CK65" i="4"/>
  <c r="CK70" i="4"/>
  <c r="CK74" i="4"/>
  <c r="CQ17" i="4"/>
  <c r="CQ21" i="4"/>
  <c r="CQ37" i="4"/>
  <c r="CQ41" i="4"/>
  <c r="CQ68" i="4"/>
  <c r="CQ72" i="4"/>
  <c r="CQ76" i="4"/>
  <c r="CW11" i="4"/>
  <c r="DV11" i="4" s="1"/>
  <c r="CW15" i="4"/>
  <c r="CW26" i="4"/>
  <c r="CW30" i="4"/>
  <c r="CW61" i="4"/>
  <c r="CW65" i="4"/>
  <c r="CW72" i="4"/>
  <c r="CW76" i="4"/>
  <c r="DC13" i="4"/>
  <c r="DC17" i="4"/>
  <c r="DC21" i="4"/>
  <c r="DC26" i="4"/>
  <c r="DC30" i="4"/>
  <c r="DC34" i="4"/>
  <c r="DC38" i="4"/>
  <c r="DC43" i="4"/>
  <c r="DC47" i="4"/>
  <c r="DC61" i="4"/>
  <c r="DC65" i="4"/>
  <c r="DC71" i="4"/>
  <c r="DC75" i="4"/>
  <c r="DI13" i="4"/>
  <c r="DI17" i="4"/>
  <c r="DI21" i="4"/>
  <c r="DO25" i="4"/>
  <c r="DO29" i="4"/>
  <c r="DO69" i="4"/>
  <c r="DO73" i="4"/>
  <c r="DO77" i="4"/>
  <c r="BP36" i="4"/>
  <c r="BP40" i="4"/>
  <c r="BV14" i="4"/>
  <c r="BV18" i="4"/>
  <c r="BV22" i="4"/>
  <c r="BV27" i="4"/>
  <c r="BV31" i="4"/>
  <c r="BV35" i="4"/>
  <c r="BV39" i="4"/>
  <c r="BV50" i="4"/>
  <c r="BV60" i="4"/>
  <c r="BV64" i="4"/>
  <c r="BV69" i="4"/>
  <c r="BV74" i="4"/>
  <c r="BV77" i="4"/>
  <c r="CE17" i="4"/>
  <c r="CE21" i="4"/>
  <c r="CE37" i="4"/>
  <c r="CE41" i="4"/>
  <c r="CE74" i="4"/>
  <c r="CK13" i="4"/>
  <c r="CK18" i="4"/>
  <c r="CK22" i="4"/>
  <c r="CK27" i="4"/>
  <c r="CK31" i="4"/>
  <c r="CK35" i="4"/>
  <c r="CK39" i="4"/>
  <c r="CK44" i="4"/>
  <c r="CK48" i="4"/>
  <c r="CK52" i="4"/>
  <c r="CK58" i="4"/>
  <c r="CK62" i="4"/>
  <c r="CK66" i="4"/>
  <c r="CK71" i="4"/>
  <c r="CK75" i="4"/>
  <c r="CK17" i="4"/>
  <c r="CQ18" i="4"/>
  <c r="CQ22" i="4"/>
  <c r="CQ38" i="4"/>
  <c r="CQ69" i="4"/>
  <c r="CQ73" i="4"/>
  <c r="CQ77" i="4"/>
  <c r="CW12" i="4"/>
  <c r="CW16" i="4"/>
  <c r="CW27" i="4"/>
  <c r="CW62" i="4"/>
  <c r="CW73" i="4"/>
  <c r="CW77" i="4"/>
  <c r="DC14" i="4"/>
  <c r="DC18" i="4"/>
  <c r="DC22" i="4"/>
  <c r="DC27" i="4"/>
  <c r="DC31" i="4"/>
  <c r="DC35" i="4"/>
  <c r="DC39" i="4"/>
  <c r="DC44" i="4"/>
  <c r="DC48" i="4"/>
  <c r="DC62" i="4"/>
  <c r="DC66" i="4"/>
  <c r="DC72" i="4"/>
  <c r="DC76" i="4"/>
  <c r="DI14" i="4"/>
  <c r="DI18" i="4"/>
  <c r="DO26" i="4"/>
  <c r="DO30" i="4"/>
  <c r="DO70" i="4"/>
  <c r="DO74" i="4"/>
  <c r="DO78" i="4"/>
  <c r="BA89" i="4"/>
  <c r="BA88" i="4"/>
  <c r="BA87" i="4"/>
  <c r="BA83" i="4"/>
  <c r="BA89" i="3"/>
  <c r="BA88" i="3"/>
  <c r="BA87" i="3"/>
  <c r="BA83" i="3"/>
  <c r="BA89" i="2"/>
  <c r="BA88" i="2"/>
  <c r="BA87" i="2"/>
  <c r="BA83" i="2"/>
  <c r="BA89" i="1"/>
  <c r="BA88" i="1"/>
  <c r="BA87" i="1"/>
  <c r="BA83" i="1"/>
  <c r="BA70" i="4"/>
  <c r="BA70" i="3"/>
  <c r="BA70" i="2"/>
  <c r="BA70" i="1"/>
  <c r="BA15" i="4"/>
  <c r="BA15" i="3"/>
  <c r="BA15" i="2"/>
  <c r="BA15" i="1"/>
  <c r="AU84" i="4"/>
  <c r="AU84" i="3"/>
  <c r="AU84" i="2"/>
  <c r="AU84" i="1"/>
  <c r="AU94" i="3"/>
  <c r="AU94" i="4"/>
  <c r="DV56" i="4" l="1"/>
  <c r="DV81" i="4"/>
  <c r="DV57" i="4"/>
  <c r="DV7" i="4"/>
  <c r="DV94" i="4"/>
  <c r="DV80" i="4"/>
  <c r="DV82" i="4"/>
  <c r="CB95" i="4"/>
  <c r="DV9" i="4"/>
  <c r="DV55" i="4"/>
  <c r="DV83" i="4"/>
  <c r="DV67" i="4"/>
  <c r="DV58" i="4"/>
  <c r="DV10" i="4"/>
  <c r="DV43" i="4"/>
  <c r="DC95" i="4"/>
  <c r="DV63" i="4"/>
  <c r="DV45" i="4"/>
  <c r="DV13" i="4"/>
  <c r="DV50" i="4"/>
  <c r="DV46" i="4"/>
  <c r="DV19" i="4"/>
  <c r="DV28" i="4"/>
  <c r="DV73" i="4"/>
  <c r="DO95" i="4"/>
  <c r="DV62" i="4"/>
  <c r="DV33" i="4"/>
  <c r="DV74" i="4"/>
  <c r="CE95" i="4"/>
  <c r="DV65" i="4"/>
  <c r="DV15" i="4"/>
  <c r="DV53" i="4"/>
  <c r="DV30" i="4"/>
  <c r="DV32" i="4"/>
  <c r="DI95" i="4"/>
  <c r="BP95" i="4"/>
  <c r="DV51" i="4"/>
  <c r="DV69" i="4"/>
  <c r="DV27" i="4"/>
  <c r="CQ95" i="4"/>
  <c r="DV72" i="4"/>
  <c r="BV95" i="4"/>
  <c r="DV41" i="4"/>
  <c r="DV12" i="4"/>
  <c r="DV64" i="4"/>
  <c r="DV75" i="4"/>
  <c r="DV71" i="4"/>
  <c r="DV77" i="4"/>
  <c r="DV60" i="4"/>
  <c r="DV70" i="4"/>
  <c r="CK95" i="4"/>
  <c r="DV78" i="4"/>
  <c r="DV61" i="4"/>
  <c r="DV26" i="4"/>
  <c r="DV29" i="4"/>
  <c r="DV37" i="4"/>
  <c r="DV68" i="4"/>
  <c r="DV36" i="4"/>
  <c r="DV23" i="4"/>
  <c r="DV66" i="4"/>
  <c r="DV44" i="4"/>
  <c r="DV21" i="4"/>
  <c r="DV35" i="4"/>
  <c r="DV20" i="4"/>
  <c r="DV22" i="4"/>
  <c r="DV76" i="4"/>
  <c r="DV59" i="4"/>
  <c r="DV34" i="4"/>
  <c r="DV17" i="4"/>
  <c r="DV25" i="4"/>
  <c r="DV16" i="4"/>
  <c r="DV18" i="4"/>
  <c r="DV52" i="4"/>
  <c r="DV31" i="4"/>
  <c r="DV14" i="4"/>
  <c r="DV40" i="4"/>
  <c r="DV49" i="4"/>
  <c r="DV39" i="4"/>
  <c r="DV48" i="4"/>
  <c r="DV24" i="4"/>
  <c r="DV38" i="4"/>
  <c r="AO86" i="4"/>
  <c r="AO78" i="4"/>
  <c r="AO86" i="3"/>
  <c r="AO78" i="3"/>
  <c r="AO78" i="2"/>
  <c r="AO86" i="2"/>
  <c r="AO86" i="1"/>
  <c r="AO78" i="1"/>
  <c r="AO65" i="1"/>
  <c r="AO65" i="2"/>
  <c r="AO65" i="3"/>
  <c r="AO65" i="4"/>
  <c r="AI85" i="1" l="1"/>
  <c r="AI78" i="1"/>
  <c r="AI78" i="2"/>
  <c r="AI78" i="3"/>
  <c r="AI78" i="4"/>
  <c r="AI14" i="1"/>
  <c r="AI14" i="2"/>
  <c r="AI14" i="3"/>
  <c r="AI14" i="4"/>
  <c r="AC70" i="4" l="1"/>
  <c r="AC70" i="3"/>
  <c r="AC70" i="2"/>
  <c r="AC70" i="1"/>
  <c r="AC67" i="4"/>
  <c r="AC67" i="3"/>
  <c r="AC67" i="2"/>
  <c r="AC67" i="1"/>
  <c r="W44" i="4"/>
  <c r="W44" i="3"/>
  <c r="W44" i="2"/>
  <c r="W44" i="1"/>
  <c r="Y95" i="4"/>
  <c r="X95" i="4"/>
  <c r="CI45" i="4"/>
  <c r="W84" i="1"/>
  <c r="W83" i="1"/>
  <c r="W82" i="1"/>
  <c r="W81" i="1"/>
  <c r="W80" i="1"/>
  <c r="W84" i="2"/>
  <c r="W83" i="2"/>
  <c r="W82" i="2"/>
  <c r="W81" i="2"/>
  <c r="W80" i="2"/>
  <c r="W84" i="3"/>
  <c r="W83" i="3"/>
  <c r="W82" i="3"/>
  <c r="W81" i="3"/>
  <c r="W80" i="3"/>
  <c r="W77" i="4"/>
  <c r="W84" i="4"/>
  <c r="W83" i="4"/>
  <c r="W82" i="4"/>
  <c r="W81" i="4"/>
  <c r="W80" i="4"/>
  <c r="J95" i="1" l="1"/>
  <c r="I95" i="1"/>
  <c r="H84" i="1"/>
  <c r="H83" i="1"/>
  <c r="H82" i="1"/>
  <c r="H81" i="1"/>
  <c r="H80" i="1"/>
  <c r="H84" i="2"/>
  <c r="H83" i="2"/>
  <c r="H82" i="2"/>
  <c r="H81" i="2"/>
  <c r="H80" i="2"/>
  <c r="H84" i="3"/>
  <c r="H83" i="3"/>
  <c r="H82" i="3"/>
  <c r="H81" i="3"/>
  <c r="H80" i="3"/>
  <c r="H84" i="4"/>
  <c r="H83" i="4"/>
  <c r="H82" i="4"/>
  <c r="H81" i="4"/>
  <c r="H80" i="4"/>
  <c r="E95" i="1" l="1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H85" i="4"/>
  <c r="BH86" i="4"/>
  <c r="BH87" i="4"/>
  <c r="BH88" i="4"/>
  <c r="BH89" i="4"/>
  <c r="BH94" i="4"/>
  <c r="BH7" i="4"/>
  <c r="BH8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4" i="3"/>
  <c r="BH7" i="3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4" i="2"/>
  <c r="BH7" i="2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4" i="1"/>
  <c r="BH7" i="1"/>
  <c r="BN80" i="4"/>
  <c r="BO80" i="4"/>
  <c r="BT80" i="4"/>
  <c r="BU80" i="4"/>
  <c r="BZ80" i="4"/>
  <c r="CA80" i="4"/>
  <c r="CI80" i="4"/>
  <c r="CJ80" i="4"/>
  <c r="CO80" i="4"/>
  <c r="CP80" i="4"/>
  <c r="CU80" i="4"/>
  <c r="CV80" i="4"/>
  <c r="DA80" i="4"/>
  <c r="DB80" i="4"/>
  <c r="DG80" i="4"/>
  <c r="DH80" i="4"/>
  <c r="DM80" i="4"/>
  <c r="DN80" i="4"/>
  <c r="BN81" i="4"/>
  <c r="BO81" i="4"/>
  <c r="BT81" i="4"/>
  <c r="BU81" i="4"/>
  <c r="BZ81" i="4"/>
  <c r="CA81" i="4"/>
  <c r="CI81" i="4"/>
  <c r="CJ81" i="4"/>
  <c r="CO81" i="4"/>
  <c r="CP81" i="4"/>
  <c r="CU81" i="4"/>
  <c r="CV81" i="4"/>
  <c r="DA81" i="4"/>
  <c r="DB81" i="4"/>
  <c r="DG81" i="4"/>
  <c r="DH81" i="4"/>
  <c r="DM81" i="4"/>
  <c r="DN81" i="4"/>
  <c r="BN82" i="4"/>
  <c r="BO82" i="4"/>
  <c r="BT82" i="4"/>
  <c r="BU82" i="4"/>
  <c r="BZ82" i="4"/>
  <c r="CA82" i="4"/>
  <c r="CI82" i="4"/>
  <c r="CJ82" i="4"/>
  <c r="CO82" i="4"/>
  <c r="CP82" i="4"/>
  <c r="CU82" i="4"/>
  <c r="CV82" i="4"/>
  <c r="DA82" i="4"/>
  <c r="DB82" i="4"/>
  <c r="DG82" i="4"/>
  <c r="DH82" i="4"/>
  <c r="DM82" i="4"/>
  <c r="DN82" i="4"/>
  <c r="BN83" i="4"/>
  <c r="BO83" i="4"/>
  <c r="BT83" i="4"/>
  <c r="BU83" i="4"/>
  <c r="BZ83" i="4"/>
  <c r="CA83" i="4"/>
  <c r="CI83" i="4"/>
  <c r="CJ83" i="4"/>
  <c r="CO83" i="4"/>
  <c r="CP83" i="4"/>
  <c r="CU83" i="4"/>
  <c r="CV83" i="4"/>
  <c r="DA83" i="4"/>
  <c r="DB83" i="4"/>
  <c r="DG83" i="4"/>
  <c r="DH83" i="4"/>
  <c r="DM83" i="4"/>
  <c r="DN83" i="4"/>
  <c r="BN84" i="4"/>
  <c r="BO84" i="4"/>
  <c r="BT84" i="4"/>
  <c r="BU84" i="4"/>
  <c r="BZ84" i="4"/>
  <c r="CA84" i="4"/>
  <c r="CI84" i="4"/>
  <c r="CJ84" i="4"/>
  <c r="CO84" i="4"/>
  <c r="CP84" i="4"/>
  <c r="CU84" i="4"/>
  <c r="CV84" i="4"/>
  <c r="DA84" i="4"/>
  <c r="DB84" i="4"/>
  <c r="DG84" i="4"/>
  <c r="DH84" i="4"/>
  <c r="DM84" i="4"/>
  <c r="DN84" i="4"/>
  <c r="BN85" i="4"/>
  <c r="BO85" i="4"/>
  <c r="BT85" i="4"/>
  <c r="BU85" i="4"/>
  <c r="BZ85" i="4"/>
  <c r="CA85" i="4"/>
  <c r="CI85" i="4"/>
  <c r="CJ85" i="4"/>
  <c r="CO85" i="4"/>
  <c r="CP85" i="4"/>
  <c r="CU85" i="4"/>
  <c r="CV85" i="4"/>
  <c r="DA85" i="4"/>
  <c r="DB85" i="4"/>
  <c r="DG85" i="4"/>
  <c r="DH85" i="4"/>
  <c r="DM85" i="4"/>
  <c r="DN85" i="4"/>
  <c r="BN86" i="4"/>
  <c r="BO86" i="4"/>
  <c r="BT86" i="4"/>
  <c r="BU86" i="4"/>
  <c r="BZ86" i="4"/>
  <c r="CA86" i="4"/>
  <c r="CI86" i="4"/>
  <c r="CJ86" i="4"/>
  <c r="CO86" i="4"/>
  <c r="CP86" i="4"/>
  <c r="CU86" i="4"/>
  <c r="CV86" i="4"/>
  <c r="DA86" i="4"/>
  <c r="DB86" i="4"/>
  <c r="DG86" i="4"/>
  <c r="DH86" i="4"/>
  <c r="DM86" i="4"/>
  <c r="DN86" i="4"/>
  <c r="BN87" i="4"/>
  <c r="BO87" i="4"/>
  <c r="BT87" i="4"/>
  <c r="BU87" i="4"/>
  <c r="BZ87" i="4"/>
  <c r="CA87" i="4"/>
  <c r="CI87" i="4"/>
  <c r="CJ87" i="4"/>
  <c r="CO87" i="4"/>
  <c r="CP87" i="4"/>
  <c r="CU87" i="4"/>
  <c r="CV87" i="4"/>
  <c r="DA87" i="4"/>
  <c r="DB87" i="4"/>
  <c r="DG87" i="4"/>
  <c r="DH87" i="4"/>
  <c r="DM87" i="4"/>
  <c r="DN87" i="4"/>
  <c r="BN88" i="4"/>
  <c r="BO88" i="4"/>
  <c r="BT88" i="4"/>
  <c r="BU88" i="4"/>
  <c r="BZ88" i="4"/>
  <c r="CA88" i="4"/>
  <c r="CI88" i="4"/>
  <c r="CJ88" i="4"/>
  <c r="CO88" i="4"/>
  <c r="CP88" i="4"/>
  <c r="CU88" i="4"/>
  <c r="CV88" i="4"/>
  <c r="DA88" i="4"/>
  <c r="DB88" i="4"/>
  <c r="DG88" i="4"/>
  <c r="DH88" i="4"/>
  <c r="DM88" i="4"/>
  <c r="DN88" i="4"/>
  <c r="BN89" i="4"/>
  <c r="BO89" i="4"/>
  <c r="BT89" i="4"/>
  <c r="BU89" i="4"/>
  <c r="BZ89" i="4"/>
  <c r="CA89" i="4"/>
  <c r="CI89" i="4"/>
  <c r="CJ89" i="4"/>
  <c r="CO89" i="4"/>
  <c r="CP89" i="4"/>
  <c r="CU89" i="4"/>
  <c r="CV89" i="4"/>
  <c r="DA89" i="4"/>
  <c r="DB89" i="4"/>
  <c r="DG89" i="4"/>
  <c r="DH89" i="4"/>
  <c r="DM89" i="4"/>
  <c r="DN89" i="4"/>
  <c r="BI89" i="4" l="1"/>
  <c r="DY89" i="4" s="1"/>
  <c r="BI85" i="4"/>
  <c r="DY85" i="4" s="1"/>
  <c r="BI81" i="4"/>
  <c r="DY81" i="4" s="1"/>
  <c r="BH95" i="1"/>
  <c r="DL86" i="4"/>
  <c r="CH81" i="4"/>
  <c r="BI83" i="4"/>
  <c r="DY83" i="4" s="1"/>
  <c r="CZ89" i="4"/>
  <c r="CT88" i="4"/>
  <c r="CN86" i="4"/>
  <c r="CZ83" i="4"/>
  <c r="BS82" i="4"/>
  <c r="BI87" i="4"/>
  <c r="DY87" i="4" s="1"/>
  <c r="DF88" i="4"/>
  <c r="BS88" i="4"/>
  <c r="DF80" i="4"/>
  <c r="BS80" i="4"/>
  <c r="BI86" i="4"/>
  <c r="DY86" i="4" s="1"/>
  <c r="CT80" i="4"/>
  <c r="BI80" i="4"/>
  <c r="DY80" i="4" s="1"/>
  <c r="CN88" i="4"/>
  <c r="BM87" i="4"/>
  <c r="BY86" i="4"/>
  <c r="CN80" i="4"/>
  <c r="BI88" i="4"/>
  <c r="DY88" i="4" s="1"/>
  <c r="DF86" i="4"/>
  <c r="CZ81" i="4"/>
  <c r="CN89" i="4"/>
  <c r="CZ87" i="4"/>
  <c r="CZ85" i="4"/>
  <c r="DF84" i="4"/>
  <c r="CN84" i="4"/>
  <c r="BM83" i="4"/>
  <c r="BY82" i="4"/>
  <c r="CH85" i="4"/>
  <c r="CT84" i="4"/>
  <c r="DF82" i="4"/>
  <c r="CN82" i="4"/>
  <c r="BS86" i="4"/>
  <c r="BS84" i="4"/>
  <c r="DL82" i="4"/>
  <c r="CH89" i="4"/>
  <c r="BY89" i="4"/>
  <c r="BM89" i="4"/>
  <c r="BY88" i="4"/>
  <c r="CT86" i="4"/>
  <c r="CH83" i="4"/>
  <c r="BY80" i="4"/>
  <c r="BI82" i="4"/>
  <c r="DY82" i="4" s="1"/>
  <c r="BI84" i="4"/>
  <c r="DY84" i="4" s="1"/>
  <c r="BS89" i="4"/>
  <c r="CH87" i="4"/>
  <c r="BY84" i="4"/>
  <c r="CT82" i="4"/>
  <c r="DF89" i="4"/>
  <c r="CT89" i="4"/>
  <c r="CZ88" i="4"/>
  <c r="CH88" i="4"/>
  <c r="DF87" i="4"/>
  <c r="CT87" i="4"/>
  <c r="BS87" i="4"/>
  <c r="BM86" i="4"/>
  <c r="DL85" i="4"/>
  <c r="CN85" i="4"/>
  <c r="BY85" i="4"/>
  <c r="CZ84" i="4"/>
  <c r="CH84" i="4"/>
  <c r="DF83" i="4"/>
  <c r="CT83" i="4"/>
  <c r="BS83" i="4"/>
  <c r="BM82" i="4"/>
  <c r="DL81" i="4"/>
  <c r="CN81" i="4"/>
  <c r="BY81" i="4"/>
  <c r="CZ80" i="4"/>
  <c r="CH80" i="4"/>
  <c r="DL89" i="4"/>
  <c r="DL88" i="4"/>
  <c r="BM85" i="4"/>
  <c r="DL84" i="4"/>
  <c r="BM81" i="4"/>
  <c r="DL80" i="4"/>
  <c r="BM88" i="4"/>
  <c r="DL87" i="4"/>
  <c r="CN87" i="4"/>
  <c r="BY87" i="4"/>
  <c r="CZ86" i="4"/>
  <c r="CH86" i="4"/>
  <c r="DF85" i="4"/>
  <c r="CT85" i="4"/>
  <c r="BS85" i="4"/>
  <c r="BM84" i="4"/>
  <c r="DL83" i="4"/>
  <c r="CN83" i="4"/>
  <c r="BY83" i="4"/>
  <c r="CZ82" i="4"/>
  <c r="CH82" i="4"/>
  <c r="DF81" i="4"/>
  <c r="CT81" i="4"/>
  <c r="BS81" i="4"/>
  <c r="BM80" i="4"/>
  <c r="DZ87" i="4" l="1"/>
  <c r="DZ84" i="4"/>
  <c r="DZ83" i="4"/>
  <c r="DZ85" i="4"/>
  <c r="DZ80" i="4"/>
  <c r="DZ88" i="4"/>
  <c r="DZ81" i="4"/>
  <c r="DZ86" i="4"/>
  <c r="DZ82" i="4"/>
  <c r="DZ89" i="4"/>
  <c r="EA87" i="4" l="1"/>
  <c r="EA84" i="4"/>
  <c r="EA85" i="4"/>
  <c r="EA81" i="4"/>
  <c r="EA83" i="4"/>
  <c r="EA86" i="4"/>
  <c r="EA82" i="4"/>
  <c r="EA88" i="4"/>
  <c r="EA80" i="4"/>
  <c r="EA89" i="4"/>
  <c r="W57" i="2" l="1"/>
  <c r="H57" i="2"/>
  <c r="W57" i="1"/>
  <c r="H57" i="1"/>
  <c r="W57" i="3" l="1"/>
  <c r="H57" i="3"/>
  <c r="DG43" i="4"/>
  <c r="AU47" i="1" l="1"/>
  <c r="BA47" i="1"/>
  <c r="AU47" i="2"/>
  <c r="BA47" i="2"/>
  <c r="BA94" i="3" l="1"/>
  <c r="BA79" i="3"/>
  <c r="BA78" i="3"/>
  <c r="BA77" i="3"/>
  <c r="BA76" i="3"/>
  <c r="BA75" i="3"/>
  <c r="BA74" i="3"/>
  <c r="BA73" i="3"/>
  <c r="BA72" i="3"/>
  <c r="BA71" i="3"/>
  <c r="BA69" i="3"/>
  <c r="BA68" i="3"/>
  <c r="BA65" i="3"/>
  <c r="BA64" i="3"/>
  <c r="BA63" i="3"/>
  <c r="BA62" i="3"/>
  <c r="BA61" i="3"/>
  <c r="BA58" i="3"/>
  <c r="BA56" i="3"/>
  <c r="BA54" i="3"/>
  <c r="BA49" i="3"/>
  <c r="BA48" i="3"/>
  <c r="BA47" i="3"/>
  <c r="BA46" i="3"/>
  <c r="BA45" i="3"/>
  <c r="BA43" i="3"/>
  <c r="BA41" i="3"/>
  <c r="BA40" i="3"/>
  <c r="BA39" i="3"/>
  <c r="BA36" i="3"/>
  <c r="BA35" i="3"/>
  <c r="BA34" i="3"/>
  <c r="BA33" i="3"/>
  <c r="BA30" i="3"/>
  <c r="BA29" i="3"/>
  <c r="BA28" i="3"/>
  <c r="BA27" i="3"/>
  <c r="BA26" i="3"/>
  <c r="BA25" i="3"/>
  <c r="BA24" i="3"/>
  <c r="BA17" i="3"/>
  <c r="BA16" i="3"/>
  <c r="BA13" i="3"/>
  <c r="BA12" i="3"/>
  <c r="BA10" i="3"/>
  <c r="BA9" i="3"/>
  <c r="AU77" i="3"/>
  <c r="AU76" i="3"/>
  <c r="AU75" i="3"/>
  <c r="AU74" i="3"/>
  <c r="AU72" i="3"/>
  <c r="AU71" i="3"/>
  <c r="AU69" i="3"/>
  <c r="AU68" i="3"/>
  <c r="AU65" i="3"/>
  <c r="AU64" i="3"/>
  <c r="AU62" i="3"/>
  <c r="AU61" i="3"/>
  <c r="AU60" i="3"/>
  <c r="AU48" i="3"/>
  <c r="AU47" i="3"/>
  <c r="AU45" i="3"/>
  <c r="AU42" i="3"/>
  <c r="AU41" i="3"/>
  <c r="AU40" i="3"/>
  <c r="AU39" i="3"/>
  <c r="AU36" i="3"/>
  <c r="AU34" i="3"/>
  <c r="AU33" i="3"/>
  <c r="AU30" i="3"/>
  <c r="AU29" i="3"/>
  <c r="AU28" i="3"/>
  <c r="AU27" i="3"/>
  <c r="AU24" i="3"/>
  <c r="AU23" i="3"/>
  <c r="AU21" i="3"/>
  <c r="AU20" i="3"/>
  <c r="AU19" i="3"/>
  <c r="AU18" i="3"/>
  <c r="AU17" i="3"/>
  <c r="AU16" i="3"/>
  <c r="AU15" i="3"/>
  <c r="AU14" i="3"/>
  <c r="AU13" i="3"/>
  <c r="AU12" i="3"/>
  <c r="AU10" i="3"/>
  <c r="AU9" i="3"/>
  <c r="AO77" i="3"/>
  <c r="AO76" i="3"/>
  <c r="AO75" i="3"/>
  <c r="AO74" i="3"/>
  <c r="AO73" i="3"/>
  <c r="AO72" i="3"/>
  <c r="AO71" i="3"/>
  <c r="AO69" i="3"/>
  <c r="AO68" i="3"/>
  <c r="AO66" i="3"/>
  <c r="AO64" i="3"/>
  <c r="AO63" i="3"/>
  <c r="AO62" i="3"/>
  <c r="AO61" i="3"/>
  <c r="AO60" i="3"/>
  <c r="AO49" i="3"/>
  <c r="AO48" i="3"/>
  <c r="AO47" i="3"/>
  <c r="AO46" i="3"/>
  <c r="AO45" i="3"/>
  <c r="AO44" i="3"/>
  <c r="AO43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0" i="3"/>
  <c r="AO9" i="3"/>
  <c r="AO8" i="3"/>
  <c r="AO7" i="3"/>
  <c r="AI77" i="3"/>
  <c r="AI76" i="3"/>
  <c r="AI75" i="3"/>
  <c r="AI74" i="3"/>
  <c r="AI73" i="3"/>
  <c r="AI72" i="3"/>
  <c r="AI71" i="3"/>
  <c r="AI69" i="3"/>
  <c r="AI68" i="3"/>
  <c r="AI65" i="3"/>
  <c r="AI64" i="3"/>
  <c r="AI63" i="3"/>
  <c r="AI62" i="3"/>
  <c r="AI61" i="3"/>
  <c r="AI60" i="3"/>
  <c r="AI49" i="3"/>
  <c r="AI48" i="3"/>
  <c r="AI47" i="3"/>
  <c r="AI46" i="3"/>
  <c r="AI45" i="3"/>
  <c r="AI43" i="3"/>
  <c r="AI41" i="3"/>
  <c r="AI40" i="3"/>
  <c r="AI39" i="3"/>
  <c r="AI38" i="3"/>
  <c r="AI36" i="3"/>
  <c r="AI35" i="3"/>
  <c r="AI34" i="3"/>
  <c r="AI33" i="3"/>
  <c r="AI32" i="3"/>
  <c r="AI30" i="3"/>
  <c r="AI29" i="3"/>
  <c r="AI28" i="3"/>
  <c r="AI27" i="3"/>
  <c r="AI26" i="3"/>
  <c r="AI25" i="3"/>
  <c r="AI24" i="3"/>
  <c r="AI16" i="3"/>
  <c r="AI15" i="3"/>
  <c r="AI13" i="3"/>
  <c r="AI12" i="3"/>
  <c r="AI11" i="3"/>
  <c r="AI10" i="3"/>
  <c r="AI9" i="3"/>
  <c r="AC77" i="3"/>
  <c r="AC76" i="3"/>
  <c r="AC75" i="3"/>
  <c r="AC74" i="3"/>
  <c r="AC73" i="3"/>
  <c r="AC72" i="3"/>
  <c r="AC71" i="3"/>
  <c r="AC69" i="3"/>
  <c r="AC68" i="3"/>
  <c r="AC66" i="3"/>
  <c r="AC64" i="3"/>
  <c r="AC63" i="3"/>
  <c r="AC62" i="3"/>
  <c r="AC61" i="3"/>
  <c r="AC60" i="3"/>
  <c r="AC41" i="3"/>
  <c r="AC40" i="3"/>
  <c r="AC39" i="3"/>
  <c r="AC38" i="3"/>
  <c r="AC37" i="3"/>
  <c r="AC36" i="3"/>
  <c r="AC35" i="3"/>
  <c r="AC33" i="3"/>
  <c r="AC30" i="3"/>
  <c r="AC29" i="3"/>
  <c r="AC28" i="3"/>
  <c r="AC27" i="3"/>
  <c r="AC26" i="3"/>
  <c r="AC24" i="3"/>
  <c r="AC23" i="3"/>
  <c r="AC22" i="3"/>
  <c r="AC21" i="3"/>
  <c r="AC20" i="3"/>
  <c r="AC19" i="3"/>
  <c r="AC18" i="3"/>
  <c r="AC17" i="3"/>
  <c r="AC15" i="3"/>
  <c r="AC14" i="3"/>
  <c r="AC13" i="3"/>
  <c r="AC12" i="3"/>
  <c r="AC10" i="3"/>
  <c r="AC9" i="3"/>
  <c r="W77" i="3"/>
  <c r="W76" i="3"/>
  <c r="W75" i="3"/>
  <c r="W74" i="3"/>
  <c r="W73" i="3"/>
  <c r="W72" i="3"/>
  <c r="W71" i="3"/>
  <c r="W70" i="3"/>
  <c r="W69" i="3"/>
  <c r="W68" i="3"/>
  <c r="W66" i="3"/>
  <c r="W65" i="3"/>
  <c r="W64" i="3"/>
  <c r="W63" i="3"/>
  <c r="W62" i="3"/>
  <c r="W61" i="3"/>
  <c r="W60" i="3"/>
  <c r="W59" i="3"/>
  <c r="W58" i="3"/>
  <c r="W55" i="3"/>
  <c r="W53" i="3"/>
  <c r="W52" i="3"/>
  <c r="W51" i="3"/>
  <c r="W50" i="3"/>
  <c r="W49" i="3"/>
  <c r="W48" i="3"/>
  <c r="W47" i="3"/>
  <c r="W46" i="3"/>
  <c r="W45" i="3"/>
  <c r="W43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0" i="3"/>
  <c r="W9" i="3"/>
  <c r="W7" i="3"/>
  <c r="N65" i="3"/>
  <c r="N49" i="3"/>
  <c r="N48" i="3"/>
  <c r="N47" i="3"/>
  <c r="N46" i="3"/>
  <c r="N45" i="3"/>
  <c r="N43" i="3"/>
  <c r="N16" i="3"/>
  <c r="H77" i="3"/>
  <c r="H76" i="3"/>
  <c r="H75" i="3"/>
  <c r="H74" i="3"/>
  <c r="H73" i="3"/>
  <c r="H72" i="3"/>
  <c r="H71" i="3"/>
  <c r="H70" i="3"/>
  <c r="H69" i="3"/>
  <c r="H68" i="3"/>
  <c r="H66" i="3"/>
  <c r="H65" i="3"/>
  <c r="H64" i="3"/>
  <c r="H63" i="3"/>
  <c r="H62" i="3"/>
  <c r="H61" i="3"/>
  <c r="H60" i="3"/>
  <c r="H59" i="3"/>
  <c r="H56" i="3"/>
  <c r="H55" i="3"/>
  <c r="H53" i="3"/>
  <c r="H52" i="3"/>
  <c r="H51" i="3"/>
  <c r="H50" i="3"/>
  <c r="H49" i="3"/>
  <c r="H48" i="3"/>
  <c r="H47" i="3"/>
  <c r="H45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0" i="3"/>
  <c r="H9" i="3"/>
  <c r="H7" i="3"/>
  <c r="B77" i="3"/>
  <c r="B74" i="3"/>
  <c r="B73" i="3"/>
  <c r="B72" i="3"/>
  <c r="B71" i="3"/>
  <c r="B69" i="3"/>
  <c r="B68" i="3"/>
  <c r="B67" i="3"/>
  <c r="B66" i="3"/>
  <c r="B64" i="3"/>
  <c r="B63" i="3"/>
  <c r="B62" i="3"/>
  <c r="B61" i="3"/>
  <c r="B41" i="3"/>
  <c r="B40" i="3"/>
  <c r="B39" i="3"/>
  <c r="B38" i="3"/>
  <c r="B37" i="3"/>
  <c r="B36" i="3"/>
  <c r="B35" i="3"/>
  <c r="B33" i="3"/>
  <c r="B30" i="3"/>
  <c r="B29" i="3"/>
  <c r="B28" i="3"/>
  <c r="B27" i="3"/>
  <c r="B26" i="3"/>
  <c r="B13" i="3"/>
  <c r="B12" i="3"/>
  <c r="B10" i="3"/>
  <c r="B9" i="3"/>
  <c r="BA94" i="2"/>
  <c r="BA79" i="2"/>
  <c r="BA78" i="2"/>
  <c r="BA77" i="2"/>
  <c r="BA76" i="2"/>
  <c r="BA75" i="2"/>
  <c r="BA74" i="2"/>
  <c r="BA73" i="2"/>
  <c r="BA72" i="2"/>
  <c r="BA71" i="2"/>
  <c r="BA69" i="2"/>
  <c r="BA68" i="2"/>
  <c r="BA65" i="2"/>
  <c r="BA64" i="2"/>
  <c r="BA63" i="2"/>
  <c r="BA62" i="2"/>
  <c r="BA61" i="2"/>
  <c r="BA58" i="2"/>
  <c r="BA56" i="2"/>
  <c r="BA54" i="2"/>
  <c r="BA49" i="2"/>
  <c r="BA48" i="2"/>
  <c r="BA46" i="2"/>
  <c r="BA45" i="2"/>
  <c r="BA43" i="2"/>
  <c r="BA41" i="2"/>
  <c r="BA40" i="2"/>
  <c r="BA39" i="2"/>
  <c r="BA36" i="2"/>
  <c r="BA35" i="2"/>
  <c r="BA34" i="2"/>
  <c r="BA33" i="2"/>
  <c r="BA30" i="2"/>
  <c r="BA29" i="2"/>
  <c r="BA28" i="2"/>
  <c r="BA27" i="2"/>
  <c r="BA26" i="2"/>
  <c r="BA25" i="2"/>
  <c r="BA24" i="2"/>
  <c r="BA17" i="2"/>
  <c r="BA16" i="2"/>
  <c r="BA13" i="2"/>
  <c r="BA12" i="2"/>
  <c r="BA10" i="2"/>
  <c r="BA9" i="2"/>
  <c r="AU94" i="2"/>
  <c r="AU77" i="2"/>
  <c r="AU76" i="2"/>
  <c r="AU75" i="2"/>
  <c r="AU74" i="2"/>
  <c r="AU72" i="2"/>
  <c r="AU71" i="2"/>
  <c r="AU69" i="2"/>
  <c r="AU68" i="2"/>
  <c r="AU65" i="2"/>
  <c r="AU64" i="2"/>
  <c r="AU62" i="2"/>
  <c r="AU61" i="2"/>
  <c r="AU60" i="2"/>
  <c r="AU48" i="2"/>
  <c r="AU45" i="2"/>
  <c r="AU42" i="2"/>
  <c r="AU41" i="2"/>
  <c r="AU40" i="2"/>
  <c r="AU39" i="2"/>
  <c r="AU36" i="2"/>
  <c r="AU34" i="2"/>
  <c r="AU33" i="2"/>
  <c r="AU30" i="2"/>
  <c r="AU29" i="2"/>
  <c r="AU28" i="2"/>
  <c r="AU27" i="2"/>
  <c r="AU24" i="2"/>
  <c r="AU23" i="2"/>
  <c r="AU21" i="2"/>
  <c r="AU20" i="2"/>
  <c r="AU19" i="2"/>
  <c r="AU18" i="2"/>
  <c r="AU17" i="2"/>
  <c r="AU16" i="2"/>
  <c r="AU15" i="2"/>
  <c r="AU14" i="2"/>
  <c r="AU13" i="2"/>
  <c r="AU12" i="2"/>
  <c r="AU10" i="2"/>
  <c r="AU9" i="2"/>
  <c r="AO77" i="2"/>
  <c r="AO76" i="2"/>
  <c r="AO75" i="2"/>
  <c r="AO74" i="2"/>
  <c r="AO73" i="2"/>
  <c r="AO72" i="2"/>
  <c r="AO71" i="2"/>
  <c r="AO69" i="2"/>
  <c r="AO68" i="2"/>
  <c r="AO66" i="2"/>
  <c r="AO64" i="2"/>
  <c r="AO63" i="2"/>
  <c r="AO62" i="2"/>
  <c r="AO61" i="2"/>
  <c r="AO60" i="2"/>
  <c r="AO49" i="2"/>
  <c r="AO48" i="2"/>
  <c r="AO47" i="2"/>
  <c r="AO46" i="2"/>
  <c r="AO45" i="2"/>
  <c r="AO44" i="2"/>
  <c r="AO43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0" i="2"/>
  <c r="AO9" i="2"/>
  <c r="AO8" i="2"/>
  <c r="AO7" i="2"/>
  <c r="AI77" i="2"/>
  <c r="AI76" i="2"/>
  <c r="AI75" i="2"/>
  <c r="AI74" i="2"/>
  <c r="AI73" i="2"/>
  <c r="AI72" i="2"/>
  <c r="AI71" i="2"/>
  <c r="AI69" i="2"/>
  <c r="AI68" i="2"/>
  <c r="AI65" i="2"/>
  <c r="AI64" i="2"/>
  <c r="AI63" i="2"/>
  <c r="AI62" i="2"/>
  <c r="AI61" i="2"/>
  <c r="AI60" i="2"/>
  <c r="AI49" i="2"/>
  <c r="AI48" i="2"/>
  <c r="AI47" i="2"/>
  <c r="AI46" i="2"/>
  <c r="AI45" i="2"/>
  <c r="AI43" i="2"/>
  <c r="AI41" i="2"/>
  <c r="AI40" i="2"/>
  <c r="AI39" i="2"/>
  <c r="AI38" i="2"/>
  <c r="AI36" i="2"/>
  <c r="AI35" i="2"/>
  <c r="AI34" i="2"/>
  <c r="AI33" i="2"/>
  <c r="AI32" i="2"/>
  <c r="AI30" i="2"/>
  <c r="AI29" i="2"/>
  <c r="AI28" i="2"/>
  <c r="AI27" i="2"/>
  <c r="AI26" i="2"/>
  <c r="AI25" i="2"/>
  <c r="AI24" i="2"/>
  <c r="AI16" i="2"/>
  <c r="AI15" i="2"/>
  <c r="AI13" i="2"/>
  <c r="AI12" i="2"/>
  <c r="AI11" i="2"/>
  <c r="AI10" i="2"/>
  <c r="AI9" i="2"/>
  <c r="AC77" i="2"/>
  <c r="AC76" i="2"/>
  <c r="AC75" i="2"/>
  <c r="AC74" i="2"/>
  <c r="AC73" i="2"/>
  <c r="AC72" i="2"/>
  <c r="AC71" i="2"/>
  <c r="AC69" i="2"/>
  <c r="AC68" i="2"/>
  <c r="AC66" i="2"/>
  <c r="AC64" i="2"/>
  <c r="AC63" i="2"/>
  <c r="AC62" i="2"/>
  <c r="AC61" i="2"/>
  <c r="AC60" i="2"/>
  <c r="AC41" i="2"/>
  <c r="AC40" i="2"/>
  <c r="AC39" i="2"/>
  <c r="AC38" i="2"/>
  <c r="AC37" i="2"/>
  <c r="AC36" i="2"/>
  <c r="AC35" i="2"/>
  <c r="AC33" i="2"/>
  <c r="AC30" i="2"/>
  <c r="AC29" i="2"/>
  <c r="AC28" i="2"/>
  <c r="AC27" i="2"/>
  <c r="AC26" i="2"/>
  <c r="AC24" i="2"/>
  <c r="AC23" i="2"/>
  <c r="AC22" i="2"/>
  <c r="AC21" i="2"/>
  <c r="AC20" i="2"/>
  <c r="AC19" i="2"/>
  <c r="AC18" i="2"/>
  <c r="AC17" i="2"/>
  <c r="AC15" i="2"/>
  <c r="AC14" i="2"/>
  <c r="AC13" i="2"/>
  <c r="AC12" i="2"/>
  <c r="AC10" i="2"/>
  <c r="AC9" i="2"/>
  <c r="W77" i="2"/>
  <c r="W76" i="2"/>
  <c r="W75" i="2"/>
  <c r="W74" i="2"/>
  <c r="W73" i="2"/>
  <c r="W72" i="2"/>
  <c r="W71" i="2"/>
  <c r="W70" i="2"/>
  <c r="W69" i="2"/>
  <c r="W68" i="2"/>
  <c r="W66" i="2"/>
  <c r="W65" i="2"/>
  <c r="W64" i="2"/>
  <c r="W63" i="2"/>
  <c r="W62" i="2"/>
  <c r="W61" i="2"/>
  <c r="W60" i="2"/>
  <c r="W59" i="2"/>
  <c r="W58" i="2"/>
  <c r="W55" i="2"/>
  <c r="W54" i="2"/>
  <c r="W53" i="2"/>
  <c r="W52" i="2"/>
  <c r="W51" i="2"/>
  <c r="W50" i="2"/>
  <c r="W49" i="2"/>
  <c r="W48" i="2"/>
  <c r="W47" i="2"/>
  <c r="W46" i="2"/>
  <c r="W45" i="2"/>
  <c r="W43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0" i="2"/>
  <c r="W9" i="2"/>
  <c r="W7" i="2"/>
  <c r="N65" i="2"/>
  <c r="N49" i="2"/>
  <c r="N48" i="2"/>
  <c r="N47" i="2"/>
  <c r="N46" i="2"/>
  <c r="N45" i="2"/>
  <c r="N43" i="2"/>
  <c r="N16" i="2"/>
  <c r="H77" i="2"/>
  <c r="H76" i="2"/>
  <c r="H75" i="2"/>
  <c r="H74" i="2"/>
  <c r="H73" i="2"/>
  <c r="H72" i="2"/>
  <c r="H71" i="2"/>
  <c r="H70" i="2"/>
  <c r="H69" i="2"/>
  <c r="H68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H7" i="2"/>
  <c r="B77" i="2"/>
  <c r="B74" i="2"/>
  <c r="B73" i="2"/>
  <c r="B72" i="2"/>
  <c r="B71" i="2"/>
  <c r="B69" i="2"/>
  <c r="B68" i="2"/>
  <c r="B67" i="2"/>
  <c r="B66" i="2"/>
  <c r="B64" i="2"/>
  <c r="B63" i="2"/>
  <c r="B62" i="2"/>
  <c r="B61" i="2"/>
  <c r="B41" i="2"/>
  <c r="B40" i="2"/>
  <c r="B39" i="2"/>
  <c r="B38" i="2"/>
  <c r="B37" i="2"/>
  <c r="B36" i="2"/>
  <c r="B35" i="2"/>
  <c r="B33" i="2"/>
  <c r="B30" i="2"/>
  <c r="B29" i="2"/>
  <c r="B28" i="2"/>
  <c r="B27" i="2"/>
  <c r="B26" i="2"/>
  <c r="B13" i="2"/>
  <c r="B12" i="2"/>
  <c r="B10" i="2"/>
  <c r="B9" i="2"/>
  <c r="BA94" i="1"/>
  <c r="BA79" i="1"/>
  <c r="BA78" i="1"/>
  <c r="BA77" i="1"/>
  <c r="BA76" i="1"/>
  <c r="BA75" i="1"/>
  <c r="BA74" i="1"/>
  <c r="BA73" i="1"/>
  <c r="BA72" i="1"/>
  <c r="BA71" i="1"/>
  <c r="BA69" i="1"/>
  <c r="BA68" i="1"/>
  <c r="BA65" i="1"/>
  <c r="BA64" i="1"/>
  <c r="BA63" i="1"/>
  <c r="BA62" i="1"/>
  <c r="BA61" i="1"/>
  <c r="BA58" i="1"/>
  <c r="BA56" i="1"/>
  <c r="BA54" i="1"/>
  <c r="BA49" i="1"/>
  <c r="BA48" i="1"/>
  <c r="BA46" i="1"/>
  <c r="BA45" i="1"/>
  <c r="BA43" i="1"/>
  <c r="BA41" i="1"/>
  <c r="BA40" i="1"/>
  <c r="BA39" i="1"/>
  <c r="BA36" i="1"/>
  <c r="BA35" i="1"/>
  <c r="BA34" i="1"/>
  <c r="BA33" i="1"/>
  <c r="BA30" i="1"/>
  <c r="BA29" i="1"/>
  <c r="BA28" i="1"/>
  <c r="BA27" i="1"/>
  <c r="BA26" i="1"/>
  <c r="BA25" i="1"/>
  <c r="BA24" i="1"/>
  <c r="BA17" i="1"/>
  <c r="BA16" i="1"/>
  <c r="BA13" i="1"/>
  <c r="BA12" i="1"/>
  <c r="BA10" i="1"/>
  <c r="BA9" i="1"/>
  <c r="AU94" i="1"/>
  <c r="AU77" i="1"/>
  <c r="AU76" i="1"/>
  <c r="AU75" i="1"/>
  <c r="AU74" i="1"/>
  <c r="AU72" i="1"/>
  <c r="AU71" i="1"/>
  <c r="AU69" i="1"/>
  <c r="AU68" i="1"/>
  <c r="AU65" i="1"/>
  <c r="AU64" i="1"/>
  <c r="AU62" i="1"/>
  <c r="AU61" i="1"/>
  <c r="AU60" i="1"/>
  <c r="AU48" i="1"/>
  <c r="AU45" i="1"/>
  <c r="AU42" i="1"/>
  <c r="AU41" i="1"/>
  <c r="AU40" i="1"/>
  <c r="AU39" i="1"/>
  <c r="AU36" i="1"/>
  <c r="AU34" i="1"/>
  <c r="AU33" i="1"/>
  <c r="AU30" i="1"/>
  <c r="AU29" i="1"/>
  <c r="AU28" i="1"/>
  <c r="AU27" i="1"/>
  <c r="AU24" i="1"/>
  <c r="AU23" i="1"/>
  <c r="AU21" i="1"/>
  <c r="AU20" i="1"/>
  <c r="AU19" i="1"/>
  <c r="AU18" i="1"/>
  <c r="AU17" i="1"/>
  <c r="AU16" i="1"/>
  <c r="AU15" i="1"/>
  <c r="AU14" i="1"/>
  <c r="AU13" i="1"/>
  <c r="AU12" i="1"/>
  <c r="AU10" i="1"/>
  <c r="AU9" i="1"/>
  <c r="AO77" i="1"/>
  <c r="AO76" i="1"/>
  <c r="AO75" i="1"/>
  <c r="AO74" i="1"/>
  <c r="AO73" i="1"/>
  <c r="AO72" i="1"/>
  <c r="AO71" i="1"/>
  <c r="AO69" i="1"/>
  <c r="AO68" i="1"/>
  <c r="AO66" i="1"/>
  <c r="AO64" i="1"/>
  <c r="AO63" i="1"/>
  <c r="AO62" i="1"/>
  <c r="AO61" i="1"/>
  <c r="AO60" i="1"/>
  <c r="AO49" i="1"/>
  <c r="AO48" i="1"/>
  <c r="AO47" i="1"/>
  <c r="AO46" i="1"/>
  <c r="AO45" i="1"/>
  <c r="AO44" i="1"/>
  <c r="AO43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0" i="1"/>
  <c r="AO9" i="1"/>
  <c r="AO8" i="1"/>
  <c r="AO7" i="1"/>
  <c r="AI77" i="1"/>
  <c r="AI76" i="1"/>
  <c r="AI75" i="1"/>
  <c r="AI74" i="1"/>
  <c r="AI73" i="1"/>
  <c r="AI72" i="1"/>
  <c r="AI71" i="1"/>
  <c r="AI69" i="1"/>
  <c r="AI68" i="1"/>
  <c r="AI65" i="1"/>
  <c r="AI64" i="1"/>
  <c r="AI63" i="1"/>
  <c r="AI62" i="1"/>
  <c r="AI61" i="1"/>
  <c r="AI60" i="1"/>
  <c r="AI49" i="1"/>
  <c r="AI48" i="1"/>
  <c r="AI47" i="1"/>
  <c r="AI46" i="1"/>
  <c r="AI45" i="1"/>
  <c r="AI43" i="1"/>
  <c r="AI41" i="1"/>
  <c r="AI40" i="1"/>
  <c r="AI39" i="1"/>
  <c r="AI38" i="1"/>
  <c r="AI36" i="1"/>
  <c r="AI35" i="1"/>
  <c r="AI34" i="1"/>
  <c r="AI33" i="1"/>
  <c r="AI32" i="1"/>
  <c r="AI30" i="1"/>
  <c r="AI29" i="1"/>
  <c r="AI28" i="1"/>
  <c r="AI27" i="1"/>
  <c r="AI26" i="1"/>
  <c r="AI25" i="1"/>
  <c r="AI24" i="1"/>
  <c r="AI16" i="1"/>
  <c r="AI15" i="1"/>
  <c r="AI13" i="1"/>
  <c r="AI12" i="1"/>
  <c r="AI11" i="1"/>
  <c r="AI10" i="1"/>
  <c r="AI9" i="1"/>
  <c r="AC77" i="1"/>
  <c r="AC76" i="1"/>
  <c r="AC75" i="1"/>
  <c r="AC74" i="1"/>
  <c r="AC73" i="1"/>
  <c r="AC72" i="1"/>
  <c r="AC71" i="1"/>
  <c r="AC69" i="1"/>
  <c r="AC68" i="1"/>
  <c r="AC66" i="1"/>
  <c r="AC64" i="1"/>
  <c r="AC63" i="1"/>
  <c r="AC62" i="1"/>
  <c r="AC61" i="1"/>
  <c r="AC60" i="1"/>
  <c r="AC41" i="1"/>
  <c r="AC40" i="1"/>
  <c r="AC39" i="1"/>
  <c r="AC38" i="1"/>
  <c r="AC37" i="1"/>
  <c r="AC36" i="1"/>
  <c r="AC35" i="1"/>
  <c r="AC34" i="1"/>
  <c r="AC33" i="1"/>
  <c r="AC30" i="1"/>
  <c r="AC29" i="1"/>
  <c r="AC28" i="1"/>
  <c r="AC27" i="1"/>
  <c r="AC26" i="1"/>
  <c r="AC24" i="1"/>
  <c r="AC23" i="1"/>
  <c r="AC22" i="1"/>
  <c r="AC21" i="1"/>
  <c r="AC20" i="1"/>
  <c r="AC19" i="1"/>
  <c r="AC18" i="1"/>
  <c r="AC17" i="1"/>
  <c r="AC15" i="1"/>
  <c r="AC14" i="1"/>
  <c r="AC13" i="1"/>
  <c r="AC12" i="1"/>
  <c r="AC10" i="1"/>
  <c r="AC9" i="1"/>
  <c r="W77" i="1"/>
  <c r="W76" i="1"/>
  <c r="W75" i="1"/>
  <c r="W74" i="1"/>
  <c r="W73" i="1"/>
  <c r="W72" i="1"/>
  <c r="W71" i="1"/>
  <c r="W70" i="1"/>
  <c r="W69" i="1"/>
  <c r="W68" i="1"/>
  <c r="W66" i="1"/>
  <c r="W65" i="1"/>
  <c r="W64" i="1"/>
  <c r="W63" i="1"/>
  <c r="W62" i="1"/>
  <c r="W61" i="1"/>
  <c r="W60" i="1"/>
  <c r="W59" i="1"/>
  <c r="W58" i="1"/>
  <c r="W55" i="1"/>
  <c r="W54" i="1"/>
  <c r="W53" i="1"/>
  <c r="W52" i="1"/>
  <c r="W51" i="1"/>
  <c r="W50" i="1"/>
  <c r="W49" i="1"/>
  <c r="W48" i="1"/>
  <c r="W47" i="1"/>
  <c r="W46" i="1"/>
  <c r="W45" i="1"/>
  <c r="W43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0" i="1"/>
  <c r="W9" i="1"/>
  <c r="W7" i="1"/>
  <c r="N65" i="1"/>
  <c r="N49" i="1"/>
  <c r="N48" i="1"/>
  <c r="N47" i="1"/>
  <c r="N46" i="1"/>
  <c r="N45" i="1"/>
  <c r="N43" i="1"/>
  <c r="N16" i="1"/>
  <c r="H77" i="1"/>
  <c r="H76" i="1"/>
  <c r="H75" i="1"/>
  <c r="H74" i="1"/>
  <c r="H73" i="1"/>
  <c r="H72" i="1"/>
  <c r="H71" i="1"/>
  <c r="H70" i="1"/>
  <c r="H69" i="1"/>
  <c r="H68" i="1"/>
  <c r="H66" i="1"/>
  <c r="H65" i="1"/>
  <c r="H64" i="1"/>
  <c r="H63" i="1"/>
  <c r="H62" i="1"/>
  <c r="H61" i="1"/>
  <c r="H60" i="1"/>
  <c r="H59" i="1"/>
  <c r="H56" i="1"/>
  <c r="H55" i="1"/>
  <c r="H53" i="1"/>
  <c r="H52" i="1"/>
  <c r="H51" i="1"/>
  <c r="H50" i="1"/>
  <c r="H49" i="1"/>
  <c r="H48" i="1"/>
  <c r="H47" i="1"/>
  <c r="H45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7" i="1"/>
  <c r="B77" i="1"/>
  <c r="B74" i="1"/>
  <c r="B73" i="1"/>
  <c r="B72" i="1"/>
  <c r="B71" i="1"/>
  <c r="B69" i="1"/>
  <c r="B68" i="1"/>
  <c r="B67" i="1"/>
  <c r="B66" i="1"/>
  <c r="B64" i="1"/>
  <c r="B63" i="1"/>
  <c r="B62" i="1"/>
  <c r="B61" i="1"/>
  <c r="B41" i="1"/>
  <c r="B40" i="1"/>
  <c r="B39" i="1"/>
  <c r="B38" i="1"/>
  <c r="B37" i="1"/>
  <c r="B36" i="1"/>
  <c r="B35" i="1"/>
  <c r="B33" i="1"/>
  <c r="B30" i="1"/>
  <c r="B29" i="1"/>
  <c r="B28" i="1"/>
  <c r="B27" i="1"/>
  <c r="B26" i="1"/>
  <c r="B13" i="1"/>
  <c r="B12" i="1"/>
  <c r="B10" i="1"/>
  <c r="B9" i="1"/>
  <c r="BA94" i="4"/>
  <c r="BA79" i="4"/>
  <c r="BA78" i="4"/>
  <c r="BA77" i="4"/>
  <c r="BA76" i="4"/>
  <c r="BA75" i="4"/>
  <c r="BA74" i="4"/>
  <c r="BA73" i="4"/>
  <c r="BA72" i="4"/>
  <c r="BA71" i="4"/>
  <c r="BA69" i="4"/>
  <c r="BA68" i="4"/>
  <c r="BA65" i="4"/>
  <c r="BA64" i="4"/>
  <c r="BA63" i="4"/>
  <c r="BA62" i="4"/>
  <c r="BA61" i="4"/>
  <c r="BA58" i="4"/>
  <c r="BA56" i="4"/>
  <c r="BA54" i="4"/>
  <c r="BA49" i="4"/>
  <c r="BA48" i="4"/>
  <c r="BA47" i="4"/>
  <c r="BA46" i="4"/>
  <c r="BA45" i="4"/>
  <c r="BA43" i="4"/>
  <c r="BA41" i="4"/>
  <c r="BA40" i="4"/>
  <c r="BA39" i="4"/>
  <c r="BA36" i="4"/>
  <c r="BA35" i="4"/>
  <c r="BA34" i="4"/>
  <c r="BA33" i="4"/>
  <c r="BA30" i="4"/>
  <c r="BA29" i="4"/>
  <c r="BA28" i="4"/>
  <c r="BA27" i="4"/>
  <c r="BA26" i="4"/>
  <c r="BA25" i="4"/>
  <c r="BA24" i="4"/>
  <c r="BA17" i="4"/>
  <c r="BA16" i="4"/>
  <c r="BA13" i="4"/>
  <c r="BA12" i="4"/>
  <c r="BA10" i="4"/>
  <c r="BA9" i="4"/>
  <c r="AU77" i="4"/>
  <c r="AU76" i="4"/>
  <c r="AU75" i="4"/>
  <c r="AU74" i="4"/>
  <c r="AU72" i="4"/>
  <c r="AU71" i="4"/>
  <c r="AU69" i="4"/>
  <c r="AU68" i="4"/>
  <c r="AU65" i="4"/>
  <c r="AU64" i="4"/>
  <c r="AU62" i="4"/>
  <c r="AU61" i="4"/>
  <c r="AU60" i="4"/>
  <c r="AU48" i="4"/>
  <c r="AU47" i="4"/>
  <c r="AU45" i="4"/>
  <c r="AU42" i="4"/>
  <c r="AU41" i="4"/>
  <c r="AU40" i="4"/>
  <c r="AU39" i="4"/>
  <c r="AU36" i="4"/>
  <c r="AU34" i="4"/>
  <c r="AU33" i="4"/>
  <c r="AU30" i="4"/>
  <c r="AU29" i="4"/>
  <c r="AU28" i="4"/>
  <c r="AU27" i="4"/>
  <c r="AU24" i="4"/>
  <c r="AU23" i="4"/>
  <c r="AU21" i="4"/>
  <c r="AU20" i="4"/>
  <c r="AU19" i="4"/>
  <c r="AU18" i="4"/>
  <c r="AU17" i="4"/>
  <c r="AU16" i="4"/>
  <c r="AU15" i="4"/>
  <c r="AU14" i="4"/>
  <c r="AU13" i="4"/>
  <c r="AU12" i="4"/>
  <c r="AU10" i="4"/>
  <c r="AU9" i="4"/>
  <c r="AO8" i="4"/>
  <c r="AO9" i="4"/>
  <c r="AO10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3" i="4"/>
  <c r="AO44" i="4"/>
  <c r="AO45" i="4"/>
  <c r="AO46" i="4"/>
  <c r="AO47" i="4"/>
  <c r="AO48" i="4"/>
  <c r="AO49" i="4"/>
  <c r="AO60" i="4"/>
  <c r="AO61" i="4"/>
  <c r="AO62" i="4"/>
  <c r="AO63" i="4"/>
  <c r="AO64" i="4"/>
  <c r="AO66" i="4"/>
  <c r="AO68" i="4"/>
  <c r="AO69" i="4"/>
  <c r="AO71" i="4"/>
  <c r="AO72" i="4"/>
  <c r="AO73" i="4"/>
  <c r="AO74" i="4"/>
  <c r="AO75" i="4"/>
  <c r="AO76" i="4"/>
  <c r="AO77" i="4"/>
  <c r="AO7" i="4"/>
  <c r="AI10" i="4"/>
  <c r="AI11" i="4"/>
  <c r="AI12" i="4"/>
  <c r="AI13" i="4"/>
  <c r="AI15" i="4"/>
  <c r="AI16" i="4"/>
  <c r="AI24" i="4"/>
  <c r="AI25" i="4"/>
  <c r="AI26" i="4"/>
  <c r="AI27" i="4"/>
  <c r="AI28" i="4"/>
  <c r="AI29" i="4"/>
  <c r="AI30" i="4"/>
  <c r="AI32" i="4"/>
  <c r="AI33" i="4"/>
  <c r="AI34" i="4"/>
  <c r="AI35" i="4"/>
  <c r="AI36" i="4"/>
  <c r="AI38" i="4"/>
  <c r="AI39" i="4"/>
  <c r="AI40" i="4"/>
  <c r="AI41" i="4"/>
  <c r="AI43" i="4"/>
  <c r="AI45" i="4"/>
  <c r="AI46" i="4"/>
  <c r="AI47" i="4"/>
  <c r="AI48" i="4"/>
  <c r="AI49" i="4"/>
  <c r="AI60" i="4"/>
  <c r="AI61" i="4"/>
  <c r="AI62" i="4"/>
  <c r="AI63" i="4"/>
  <c r="AI64" i="4"/>
  <c r="AI65" i="4"/>
  <c r="AI68" i="4"/>
  <c r="AI69" i="4"/>
  <c r="AI71" i="4"/>
  <c r="AI72" i="4"/>
  <c r="AI73" i="4"/>
  <c r="AI74" i="4"/>
  <c r="AI75" i="4"/>
  <c r="AI76" i="4"/>
  <c r="AI77" i="4"/>
  <c r="AI9" i="4"/>
  <c r="AC72" i="4"/>
  <c r="AC73" i="4"/>
  <c r="AC74" i="4"/>
  <c r="AC75" i="4"/>
  <c r="AC76" i="4"/>
  <c r="AC77" i="4"/>
  <c r="AC71" i="4"/>
  <c r="AC69" i="4"/>
  <c r="AC68" i="4"/>
  <c r="AC66" i="4"/>
  <c r="AC61" i="4"/>
  <c r="AC62" i="4"/>
  <c r="AC63" i="4"/>
  <c r="AC64" i="4"/>
  <c r="AC60" i="4"/>
  <c r="AC34" i="4"/>
  <c r="AC35" i="4"/>
  <c r="AC36" i="4"/>
  <c r="AC37" i="4"/>
  <c r="AC38" i="4"/>
  <c r="AC39" i="4"/>
  <c r="AC40" i="4"/>
  <c r="AC41" i="4"/>
  <c r="AC33" i="4"/>
  <c r="AC27" i="4"/>
  <c r="AC28" i="4"/>
  <c r="AC29" i="4"/>
  <c r="AC30" i="4"/>
  <c r="AC26" i="4"/>
  <c r="AC18" i="4"/>
  <c r="AC19" i="4"/>
  <c r="AC20" i="4"/>
  <c r="AC21" i="4"/>
  <c r="AC22" i="4"/>
  <c r="AC23" i="4"/>
  <c r="AC24" i="4"/>
  <c r="AC17" i="4"/>
  <c r="AC13" i="4"/>
  <c r="AC14" i="4"/>
  <c r="AC15" i="4"/>
  <c r="AC12" i="4"/>
  <c r="AC10" i="4"/>
  <c r="AC9" i="4"/>
  <c r="W69" i="4"/>
  <c r="W70" i="4"/>
  <c r="W71" i="4"/>
  <c r="W72" i="4"/>
  <c r="W73" i="4"/>
  <c r="W74" i="4"/>
  <c r="W75" i="4"/>
  <c r="W76" i="4"/>
  <c r="W68" i="4"/>
  <c r="W57" i="4"/>
  <c r="W58" i="4"/>
  <c r="W59" i="4"/>
  <c r="W60" i="4"/>
  <c r="W61" i="4"/>
  <c r="W62" i="4"/>
  <c r="W63" i="4"/>
  <c r="W64" i="4"/>
  <c r="W65" i="4"/>
  <c r="W66" i="4"/>
  <c r="W46" i="4"/>
  <c r="W47" i="4"/>
  <c r="W48" i="4"/>
  <c r="W49" i="4"/>
  <c r="W50" i="4"/>
  <c r="W51" i="4"/>
  <c r="W52" i="4"/>
  <c r="W53" i="4"/>
  <c r="W54" i="4"/>
  <c r="W55" i="4"/>
  <c r="W45" i="4"/>
  <c r="W43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26" i="4"/>
  <c r="W13" i="4"/>
  <c r="W14" i="4"/>
  <c r="W15" i="4"/>
  <c r="W16" i="4"/>
  <c r="W17" i="4"/>
  <c r="W18" i="4"/>
  <c r="W19" i="4"/>
  <c r="W20" i="4"/>
  <c r="W21" i="4"/>
  <c r="W22" i="4"/>
  <c r="W23" i="4"/>
  <c r="W24" i="4"/>
  <c r="W12" i="4"/>
  <c r="W10" i="4"/>
  <c r="W9" i="4"/>
  <c r="W7" i="4"/>
  <c r="N65" i="4"/>
  <c r="N49" i="4"/>
  <c r="N48" i="4"/>
  <c r="N47" i="4"/>
  <c r="N46" i="4"/>
  <c r="N45" i="4"/>
  <c r="N43" i="4"/>
  <c r="N16" i="4"/>
  <c r="H71" i="4"/>
  <c r="H72" i="4"/>
  <c r="H73" i="4"/>
  <c r="H74" i="4"/>
  <c r="H75" i="4"/>
  <c r="H76" i="4"/>
  <c r="H77" i="4"/>
  <c r="H70" i="4"/>
  <c r="H69" i="4"/>
  <c r="H68" i="4"/>
  <c r="H48" i="4"/>
  <c r="H49" i="4"/>
  <c r="H50" i="4"/>
  <c r="H51" i="4"/>
  <c r="H52" i="4"/>
  <c r="H53" i="4"/>
  <c r="H55" i="4"/>
  <c r="H56" i="4"/>
  <c r="H57" i="4"/>
  <c r="H59" i="4"/>
  <c r="H60" i="4"/>
  <c r="H61" i="4"/>
  <c r="H62" i="4"/>
  <c r="H63" i="4"/>
  <c r="H64" i="4"/>
  <c r="H65" i="4"/>
  <c r="H66" i="4"/>
  <c r="H47" i="4"/>
  <c r="H45" i="4"/>
  <c r="H43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26" i="4"/>
  <c r="H18" i="4"/>
  <c r="H19" i="4"/>
  <c r="H20" i="4"/>
  <c r="H21" i="4"/>
  <c r="H22" i="4"/>
  <c r="H23" i="4"/>
  <c r="H24" i="4"/>
  <c r="H17" i="4"/>
  <c r="H16" i="4"/>
  <c r="H15" i="4"/>
  <c r="H14" i="4"/>
  <c r="H13" i="4"/>
  <c r="H12" i="4"/>
  <c r="H10" i="4"/>
  <c r="H9" i="4"/>
  <c r="H7" i="4"/>
  <c r="B77" i="4"/>
  <c r="B74" i="4"/>
  <c r="B72" i="4"/>
  <c r="B71" i="4"/>
  <c r="B69" i="4"/>
  <c r="B68" i="4"/>
  <c r="B67" i="4"/>
  <c r="B66" i="4"/>
  <c r="B64" i="4"/>
  <c r="B63" i="4"/>
  <c r="B62" i="4"/>
  <c r="B61" i="4"/>
  <c r="B35" i="4"/>
  <c r="B36" i="4"/>
  <c r="B37" i="4"/>
  <c r="B38" i="4"/>
  <c r="B39" i="4"/>
  <c r="B40" i="4"/>
  <c r="B41" i="4"/>
  <c r="B33" i="4"/>
  <c r="B27" i="4"/>
  <c r="B28" i="4"/>
  <c r="B29" i="4"/>
  <c r="B30" i="4"/>
  <c r="B26" i="4"/>
  <c r="B13" i="4"/>
  <c r="B12" i="4"/>
  <c r="B10" i="4"/>
  <c r="B9" i="4"/>
  <c r="DE30" i="4" l="1"/>
  <c r="DD30" i="4"/>
  <c r="W95" i="3"/>
  <c r="W95" i="2"/>
  <c r="H95" i="4"/>
  <c r="W95" i="4"/>
  <c r="H95" i="1"/>
  <c r="DM8" i="4"/>
  <c r="DN8" i="4"/>
  <c r="DM9" i="4"/>
  <c r="DN9" i="4"/>
  <c r="DM10" i="4"/>
  <c r="DN10" i="4"/>
  <c r="DM11" i="4"/>
  <c r="DN11" i="4"/>
  <c r="DM12" i="4"/>
  <c r="DN12" i="4"/>
  <c r="DM13" i="4"/>
  <c r="DN13" i="4"/>
  <c r="DM14" i="4"/>
  <c r="DN14" i="4"/>
  <c r="DM15" i="4"/>
  <c r="DN15" i="4"/>
  <c r="DM16" i="4"/>
  <c r="DN16" i="4"/>
  <c r="DM17" i="4"/>
  <c r="DN17" i="4"/>
  <c r="DM18" i="4"/>
  <c r="DN18" i="4"/>
  <c r="DM19" i="4"/>
  <c r="DN19" i="4"/>
  <c r="DM20" i="4"/>
  <c r="DN20" i="4"/>
  <c r="DM21" i="4"/>
  <c r="DN21" i="4"/>
  <c r="DM22" i="4"/>
  <c r="DN22" i="4"/>
  <c r="DM23" i="4"/>
  <c r="DN23" i="4"/>
  <c r="DM24" i="4"/>
  <c r="DN24" i="4"/>
  <c r="DM25" i="4"/>
  <c r="DN25" i="4"/>
  <c r="DM26" i="4"/>
  <c r="DN26" i="4"/>
  <c r="DM27" i="4"/>
  <c r="DN27" i="4"/>
  <c r="DM28" i="4"/>
  <c r="DN28" i="4"/>
  <c r="DM29" i="4"/>
  <c r="DN29" i="4"/>
  <c r="DM30" i="4"/>
  <c r="DN30" i="4"/>
  <c r="DM31" i="4"/>
  <c r="DN31" i="4"/>
  <c r="DM32" i="4"/>
  <c r="DN32" i="4"/>
  <c r="DM33" i="4"/>
  <c r="DN33" i="4"/>
  <c r="DM34" i="4"/>
  <c r="DN34" i="4"/>
  <c r="DM35" i="4"/>
  <c r="DN35" i="4"/>
  <c r="DM36" i="4"/>
  <c r="DN36" i="4"/>
  <c r="DM37" i="4"/>
  <c r="DN37" i="4"/>
  <c r="DM38" i="4"/>
  <c r="DN38" i="4"/>
  <c r="DM39" i="4"/>
  <c r="DN39" i="4"/>
  <c r="DM40" i="4"/>
  <c r="DN40" i="4"/>
  <c r="DM41" i="4"/>
  <c r="DN41" i="4"/>
  <c r="DM42" i="4"/>
  <c r="DN42" i="4"/>
  <c r="DM43" i="4"/>
  <c r="DN43" i="4"/>
  <c r="DM44" i="4"/>
  <c r="DN44" i="4"/>
  <c r="DM45" i="4"/>
  <c r="DN45" i="4"/>
  <c r="DM46" i="4"/>
  <c r="DN46" i="4"/>
  <c r="DM47" i="4"/>
  <c r="DN47" i="4"/>
  <c r="DM48" i="4"/>
  <c r="DN48" i="4"/>
  <c r="DM49" i="4"/>
  <c r="DN49" i="4"/>
  <c r="DM50" i="4"/>
  <c r="DN50" i="4"/>
  <c r="DM51" i="4"/>
  <c r="DN51" i="4"/>
  <c r="DM52" i="4"/>
  <c r="DN52" i="4"/>
  <c r="DM53" i="4"/>
  <c r="DN53" i="4"/>
  <c r="DM54" i="4"/>
  <c r="DN54" i="4"/>
  <c r="DM55" i="4"/>
  <c r="DN55" i="4"/>
  <c r="DM56" i="4"/>
  <c r="DN56" i="4"/>
  <c r="DM57" i="4"/>
  <c r="DN57" i="4"/>
  <c r="DM58" i="4"/>
  <c r="DN58" i="4"/>
  <c r="DM59" i="4"/>
  <c r="DN59" i="4"/>
  <c r="DM60" i="4"/>
  <c r="DN60" i="4"/>
  <c r="DM61" i="4"/>
  <c r="DN61" i="4"/>
  <c r="DM62" i="4"/>
  <c r="DN62" i="4"/>
  <c r="DM63" i="4"/>
  <c r="DN63" i="4"/>
  <c r="DM64" i="4"/>
  <c r="DN64" i="4"/>
  <c r="DM65" i="4"/>
  <c r="DN65" i="4"/>
  <c r="DM66" i="4"/>
  <c r="DN66" i="4"/>
  <c r="DM67" i="4"/>
  <c r="DN67" i="4"/>
  <c r="DM68" i="4"/>
  <c r="DN68" i="4"/>
  <c r="DM69" i="4"/>
  <c r="DN69" i="4"/>
  <c r="DM70" i="4"/>
  <c r="DN70" i="4"/>
  <c r="DM71" i="4"/>
  <c r="DN71" i="4"/>
  <c r="DM72" i="4"/>
  <c r="DN72" i="4"/>
  <c r="DM73" i="4"/>
  <c r="DN73" i="4"/>
  <c r="DM74" i="4"/>
  <c r="DN74" i="4"/>
  <c r="DM75" i="4"/>
  <c r="DN75" i="4"/>
  <c r="DM76" i="4"/>
  <c r="DN76" i="4"/>
  <c r="DM77" i="4"/>
  <c r="DN77" i="4"/>
  <c r="DM78" i="4"/>
  <c r="DN78" i="4"/>
  <c r="DM79" i="4"/>
  <c r="DN79" i="4"/>
  <c r="DM94" i="4"/>
  <c r="DN94" i="4"/>
  <c r="DN7" i="4"/>
  <c r="DM7" i="4"/>
  <c r="DG8" i="4"/>
  <c r="DH8" i="4"/>
  <c r="DG9" i="4"/>
  <c r="DH9" i="4"/>
  <c r="DG10" i="4"/>
  <c r="DH10" i="4"/>
  <c r="DG11" i="4"/>
  <c r="DH11" i="4"/>
  <c r="DG12" i="4"/>
  <c r="DH12" i="4"/>
  <c r="DG13" i="4"/>
  <c r="DH13" i="4"/>
  <c r="DG14" i="4"/>
  <c r="DH14" i="4"/>
  <c r="DG15" i="4"/>
  <c r="DH15" i="4"/>
  <c r="DG16" i="4"/>
  <c r="DH16" i="4"/>
  <c r="DG17" i="4"/>
  <c r="DH17" i="4"/>
  <c r="DG18" i="4"/>
  <c r="DH18" i="4"/>
  <c r="DG19" i="4"/>
  <c r="DH19" i="4"/>
  <c r="DG20" i="4"/>
  <c r="DH20" i="4"/>
  <c r="DG21" i="4"/>
  <c r="DH21" i="4"/>
  <c r="DG22" i="4"/>
  <c r="DH22" i="4"/>
  <c r="DG23" i="4"/>
  <c r="DH23" i="4"/>
  <c r="DG24" i="4"/>
  <c r="DH24" i="4"/>
  <c r="DG25" i="4"/>
  <c r="DH25" i="4"/>
  <c r="DG26" i="4"/>
  <c r="DH26" i="4"/>
  <c r="DG27" i="4"/>
  <c r="DH27" i="4"/>
  <c r="DG28" i="4"/>
  <c r="DH28" i="4"/>
  <c r="DG29" i="4"/>
  <c r="DH29" i="4"/>
  <c r="DG30" i="4"/>
  <c r="DH30" i="4"/>
  <c r="DG31" i="4"/>
  <c r="DH31" i="4"/>
  <c r="DG32" i="4"/>
  <c r="DH32" i="4"/>
  <c r="DG33" i="4"/>
  <c r="DH33" i="4"/>
  <c r="DG34" i="4"/>
  <c r="DH34" i="4"/>
  <c r="DG35" i="4"/>
  <c r="DH35" i="4"/>
  <c r="DG36" i="4"/>
  <c r="DH36" i="4"/>
  <c r="DG37" i="4"/>
  <c r="DH37" i="4"/>
  <c r="DG38" i="4"/>
  <c r="DH38" i="4"/>
  <c r="DG39" i="4"/>
  <c r="DH39" i="4"/>
  <c r="DG40" i="4"/>
  <c r="DH40" i="4"/>
  <c r="DG41" i="4"/>
  <c r="DH41" i="4"/>
  <c r="DG42" i="4"/>
  <c r="DH42" i="4"/>
  <c r="DH43" i="4"/>
  <c r="DF43" i="4" s="1"/>
  <c r="DG44" i="4"/>
  <c r="DH44" i="4"/>
  <c r="DG45" i="4"/>
  <c r="DH45" i="4"/>
  <c r="DG46" i="4"/>
  <c r="DH46" i="4"/>
  <c r="DG47" i="4"/>
  <c r="DH47" i="4"/>
  <c r="DG48" i="4"/>
  <c r="DH48" i="4"/>
  <c r="DG49" i="4"/>
  <c r="DH49" i="4"/>
  <c r="DG50" i="4"/>
  <c r="DH50" i="4"/>
  <c r="DG51" i="4"/>
  <c r="DH51" i="4"/>
  <c r="DG52" i="4"/>
  <c r="DH52" i="4"/>
  <c r="DG53" i="4"/>
  <c r="DH53" i="4"/>
  <c r="DG54" i="4"/>
  <c r="DH54" i="4"/>
  <c r="DG55" i="4"/>
  <c r="DH55" i="4"/>
  <c r="DG56" i="4"/>
  <c r="DH56" i="4"/>
  <c r="DG57" i="4"/>
  <c r="DH57" i="4"/>
  <c r="DG58" i="4"/>
  <c r="DH58" i="4"/>
  <c r="DG59" i="4"/>
  <c r="DH59" i="4"/>
  <c r="DG60" i="4"/>
  <c r="DH60" i="4"/>
  <c r="DG61" i="4"/>
  <c r="DH61" i="4"/>
  <c r="DG62" i="4"/>
  <c r="DH62" i="4"/>
  <c r="DG63" i="4"/>
  <c r="DH63" i="4"/>
  <c r="DG64" i="4"/>
  <c r="DH64" i="4"/>
  <c r="DG65" i="4"/>
  <c r="DH65" i="4"/>
  <c r="DG66" i="4"/>
  <c r="DH66" i="4"/>
  <c r="DG67" i="4"/>
  <c r="DH67" i="4"/>
  <c r="DG68" i="4"/>
  <c r="DH68" i="4"/>
  <c r="DG69" i="4"/>
  <c r="DH69" i="4"/>
  <c r="DG70" i="4"/>
  <c r="DH70" i="4"/>
  <c r="DG71" i="4"/>
  <c r="DH71" i="4"/>
  <c r="DG72" i="4"/>
  <c r="DH72" i="4"/>
  <c r="DG73" i="4"/>
  <c r="DH73" i="4"/>
  <c r="DG74" i="4"/>
  <c r="DH74" i="4"/>
  <c r="DG75" i="4"/>
  <c r="DH75" i="4"/>
  <c r="DG76" i="4"/>
  <c r="DH76" i="4"/>
  <c r="DG77" i="4"/>
  <c r="DH77" i="4"/>
  <c r="DG78" i="4"/>
  <c r="DH78" i="4"/>
  <c r="DG79" i="4"/>
  <c r="DH79" i="4"/>
  <c r="DG94" i="4"/>
  <c r="DH94" i="4"/>
  <c r="DH7" i="4"/>
  <c r="DG7" i="4"/>
  <c r="DA8" i="4"/>
  <c r="DB8" i="4"/>
  <c r="DA9" i="4"/>
  <c r="DB9" i="4"/>
  <c r="DA10" i="4"/>
  <c r="DB10" i="4"/>
  <c r="DA11" i="4"/>
  <c r="DB11" i="4"/>
  <c r="DA12" i="4"/>
  <c r="DB12" i="4"/>
  <c r="DA13" i="4"/>
  <c r="DB13" i="4"/>
  <c r="DA14" i="4"/>
  <c r="DB14" i="4"/>
  <c r="DA15" i="4"/>
  <c r="DB15" i="4"/>
  <c r="DA16" i="4"/>
  <c r="DB16" i="4"/>
  <c r="DA17" i="4"/>
  <c r="DB17" i="4"/>
  <c r="DA18" i="4"/>
  <c r="DB18" i="4"/>
  <c r="DA19" i="4"/>
  <c r="DB19" i="4"/>
  <c r="DA20" i="4"/>
  <c r="DB20" i="4"/>
  <c r="DA21" i="4"/>
  <c r="DB21" i="4"/>
  <c r="DA22" i="4"/>
  <c r="DB22" i="4"/>
  <c r="DA23" i="4"/>
  <c r="DB23" i="4"/>
  <c r="DA24" i="4"/>
  <c r="DB24" i="4"/>
  <c r="DA25" i="4"/>
  <c r="DB25" i="4"/>
  <c r="DA26" i="4"/>
  <c r="DB26" i="4"/>
  <c r="DA27" i="4"/>
  <c r="DB27" i="4"/>
  <c r="DA28" i="4"/>
  <c r="DB28" i="4"/>
  <c r="DA29" i="4"/>
  <c r="DB29" i="4"/>
  <c r="DA30" i="4"/>
  <c r="DB30" i="4"/>
  <c r="DA31" i="4"/>
  <c r="DB31" i="4"/>
  <c r="DA32" i="4"/>
  <c r="DB32" i="4"/>
  <c r="DA33" i="4"/>
  <c r="DB33" i="4"/>
  <c r="DA34" i="4"/>
  <c r="DB34" i="4"/>
  <c r="DA35" i="4"/>
  <c r="DB35" i="4"/>
  <c r="DA36" i="4"/>
  <c r="DB36" i="4"/>
  <c r="DA37" i="4"/>
  <c r="DB37" i="4"/>
  <c r="DA38" i="4"/>
  <c r="DB38" i="4"/>
  <c r="DA39" i="4"/>
  <c r="DB39" i="4"/>
  <c r="DA40" i="4"/>
  <c r="DB40" i="4"/>
  <c r="DA41" i="4"/>
  <c r="DB41" i="4"/>
  <c r="DA42" i="4"/>
  <c r="DB42" i="4"/>
  <c r="DA43" i="4"/>
  <c r="DB43" i="4"/>
  <c r="DA44" i="4"/>
  <c r="DB44" i="4"/>
  <c r="DA45" i="4"/>
  <c r="DB45" i="4"/>
  <c r="DA46" i="4"/>
  <c r="DB46" i="4"/>
  <c r="DA47" i="4"/>
  <c r="DB47" i="4"/>
  <c r="DA48" i="4"/>
  <c r="DB48" i="4"/>
  <c r="DA49" i="4"/>
  <c r="DB49" i="4"/>
  <c r="DA50" i="4"/>
  <c r="DB50" i="4"/>
  <c r="DA51" i="4"/>
  <c r="DB51" i="4"/>
  <c r="DA52" i="4"/>
  <c r="DB52" i="4"/>
  <c r="DA53" i="4"/>
  <c r="DB53" i="4"/>
  <c r="DA54" i="4"/>
  <c r="DB54" i="4"/>
  <c r="DA55" i="4"/>
  <c r="DB55" i="4"/>
  <c r="DA56" i="4"/>
  <c r="DB56" i="4"/>
  <c r="DA57" i="4"/>
  <c r="DB57" i="4"/>
  <c r="DA58" i="4"/>
  <c r="DB58" i="4"/>
  <c r="DA59" i="4"/>
  <c r="DB59" i="4"/>
  <c r="DA60" i="4"/>
  <c r="DB60" i="4"/>
  <c r="DA61" i="4"/>
  <c r="DB61" i="4"/>
  <c r="DA62" i="4"/>
  <c r="DB62" i="4"/>
  <c r="DA63" i="4"/>
  <c r="DB63" i="4"/>
  <c r="DA64" i="4"/>
  <c r="DB64" i="4"/>
  <c r="DA65" i="4"/>
  <c r="DB65" i="4"/>
  <c r="DA66" i="4"/>
  <c r="DB66" i="4"/>
  <c r="DA67" i="4"/>
  <c r="DB67" i="4"/>
  <c r="DA68" i="4"/>
  <c r="DB68" i="4"/>
  <c r="DA69" i="4"/>
  <c r="DB69" i="4"/>
  <c r="DA70" i="4"/>
  <c r="DB70" i="4"/>
  <c r="DA71" i="4"/>
  <c r="DB71" i="4"/>
  <c r="DA72" i="4"/>
  <c r="DB72" i="4"/>
  <c r="DA73" i="4"/>
  <c r="DB73" i="4"/>
  <c r="DA74" i="4"/>
  <c r="DB74" i="4"/>
  <c r="DA75" i="4"/>
  <c r="DB75" i="4"/>
  <c r="DA76" i="4"/>
  <c r="DB76" i="4"/>
  <c r="DA77" i="4"/>
  <c r="DB77" i="4"/>
  <c r="DA78" i="4"/>
  <c r="DB78" i="4"/>
  <c r="DA79" i="4"/>
  <c r="DB79" i="4"/>
  <c r="DA94" i="4"/>
  <c r="DB94" i="4"/>
  <c r="DB7" i="4"/>
  <c r="DA7" i="4"/>
  <c r="CU8" i="4"/>
  <c r="CV8" i="4"/>
  <c r="CU9" i="4"/>
  <c r="CV9" i="4"/>
  <c r="CU10" i="4"/>
  <c r="CV10" i="4"/>
  <c r="CU11" i="4"/>
  <c r="CV11" i="4"/>
  <c r="CU12" i="4"/>
  <c r="CV12" i="4"/>
  <c r="CU13" i="4"/>
  <c r="CV13" i="4"/>
  <c r="CU14" i="4"/>
  <c r="CV14" i="4"/>
  <c r="CU15" i="4"/>
  <c r="CV15" i="4"/>
  <c r="CU16" i="4"/>
  <c r="CV16" i="4"/>
  <c r="CU17" i="4"/>
  <c r="CV17" i="4"/>
  <c r="CU18" i="4"/>
  <c r="CV18" i="4"/>
  <c r="CU19" i="4"/>
  <c r="CV19" i="4"/>
  <c r="CU20" i="4"/>
  <c r="CV20" i="4"/>
  <c r="CU21" i="4"/>
  <c r="CV21" i="4"/>
  <c r="CU22" i="4"/>
  <c r="CV22" i="4"/>
  <c r="CU23" i="4"/>
  <c r="CV23" i="4"/>
  <c r="CU24" i="4"/>
  <c r="CV24" i="4"/>
  <c r="CU25" i="4"/>
  <c r="CV25" i="4"/>
  <c r="CU26" i="4"/>
  <c r="CV26" i="4"/>
  <c r="CU27" i="4"/>
  <c r="CV27" i="4"/>
  <c r="CU28" i="4"/>
  <c r="CV28" i="4"/>
  <c r="CU29" i="4"/>
  <c r="CV29" i="4"/>
  <c r="CU30" i="4"/>
  <c r="CV30" i="4"/>
  <c r="CU31" i="4"/>
  <c r="CV31" i="4"/>
  <c r="CU32" i="4"/>
  <c r="CV32" i="4"/>
  <c r="CU33" i="4"/>
  <c r="CV33" i="4"/>
  <c r="CU34" i="4"/>
  <c r="CV34" i="4"/>
  <c r="CU35" i="4"/>
  <c r="CV35" i="4"/>
  <c r="CU36" i="4"/>
  <c r="CV36" i="4"/>
  <c r="CU37" i="4"/>
  <c r="CV37" i="4"/>
  <c r="CU38" i="4"/>
  <c r="CV38" i="4"/>
  <c r="CU39" i="4"/>
  <c r="CV39" i="4"/>
  <c r="CU40" i="4"/>
  <c r="CV40" i="4"/>
  <c r="CU41" i="4"/>
  <c r="CV41" i="4"/>
  <c r="CU42" i="4"/>
  <c r="CV42" i="4"/>
  <c r="CU43" i="4"/>
  <c r="CV43" i="4"/>
  <c r="CU44" i="4"/>
  <c r="CV44" i="4"/>
  <c r="CU45" i="4"/>
  <c r="CV45" i="4"/>
  <c r="CU46" i="4"/>
  <c r="CV46" i="4"/>
  <c r="CU47" i="4"/>
  <c r="CV47" i="4"/>
  <c r="CU48" i="4"/>
  <c r="CV48" i="4"/>
  <c r="CU49" i="4"/>
  <c r="CV49" i="4"/>
  <c r="CU50" i="4"/>
  <c r="CV50" i="4"/>
  <c r="CU51" i="4"/>
  <c r="CV51" i="4"/>
  <c r="CU52" i="4"/>
  <c r="CV52" i="4"/>
  <c r="CU53" i="4"/>
  <c r="CV53" i="4"/>
  <c r="CU54" i="4"/>
  <c r="CV54" i="4"/>
  <c r="CU55" i="4"/>
  <c r="CV55" i="4"/>
  <c r="CU56" i="4"/>
  <c r="CV56" i="4"/>
  <c r="CU57" i="4"/>
  <c r="CV57" i="4"/>
  <c r="CU58" i="4"/>
  <c r="CV58" i="4"/>
  <c r="CU59" i="4"/>
  <c r="CV59" i="4"/>
  <c r="CU60" i="4"/>
  <c r="CV60" i="4"/>
  <c r="CU61" i="4"/>
  <c r="CV61" i="4"/>
  <c r="CU62" i="4"/>
  <c r="CV62" i="4"/>
  <c r="CU63" i="4"/>
  <c r="CV63" i="4"/>
  <c r="CU64" i="4"/>
  <c r="CV64" i="4"/>
  <c r="CU65" i="4"/>
  <c r="CV65" i="4"/>
  <c r="CU66" i="4"/>
  <c r="CV66" i="4"/>
  <c r="CU67" i="4"/>
  <c r="CV67" i="4"/>
  <c r="CU68" i="4"/>
  <c r="CV68" i="4"/>
  <c r="CU69" i="4"/>
  <c r="CV69" i="4"/>
  <c r="CU70" i="4"/>
  <c r="CV70" i="4"/>
  <c r="CU71" i="4"/>
  <c r="CV71" i="4"/>
  <c r="CU72" i="4"/>
  <c r="CV72" i="4"/>
  <c r="CU73" i="4"/>
  <c r="CV73" i="4"/>
  <c r="CU74" i="4"/>
  <c r="CV74" i="4"/>
  <c r="CU75" i="4"/>
  <c r="CV75" i="4"/>
  <c r="CU76" i="4"/>
  <c r="CV76" i="4"/>
  <c r="CU77" i="4"/>
  <c r="CV77" i="4"/>
  <c r="CU78" i="4"/>
  <c r="CV78" i="4"/>
  <c r="CU79" i="4"/>
  <c r="CV79" i="4"/>
  <c r="CU94" i="4"/>
  <c r="CV94" i="4"/>
  <c r="CV7" i="4"/>
  <c r="CU7" i="4"/>
  <c r="CO8" i="4"/>
  <c r="CP8" i="4"/>
  <c r="CO9" i="4"/>
  <c r="CP9" i="4"/>
  <c r="CO10" i="4"/>
  <c r="CP10" i="4"/>
  <c r="CO11" i="4"/>
  <c r="CP11" i="4"/>
  <c r="CO12" i="4"/>
  <c r="CP12" i="4"/>
  <c r="CO13" i="4"/>
  <c r="CP13" i="4"/>
  <c r="CO14" i="4"/>
  <c r="CP14" i="4"/>
  <c r="CO15" i="4"/>
  <c r="CP15" i="4"/>
  <c r="CO16" i="4"/>
  <c r="CP16" i="4"/>
  <c r="CO17" i="4"/>
  <c r="CP17" i="4"/>
  <c r="CO18" i="4"/>
  <c r="CP18" i="4"/>
  <c r="CO19" i="4"/>
  <c r="CP19" i="4"/>
  <c r="CO20" i="4"/>
  <c r="CP20" i="4"/>
  <c r="CO21" i="4"/>
  <c r="CP21" i="4"/>
  <c r="CO22" i="4"/>
  <c r="CP22" i="4"/>
  <c r="CO23" i="4"/>
  <c r="CP23" i="4"/>
  <c r="CO24" i="4"/>
  <c r="CP24" i="4"/>
  <c r="CO25" i="4"/>
  <c r="CP25" i="4"/>
  <c r="CO26" i="4"/>
  <c r="CP26" i="4"/>
  <c r="CO27" i="4"/>
  <c r="CP27" i="4"/>
  <c r="CO28" i="4"/>
  <c r="CP28" i="4"/>
  <c r="CO29" i="4"/>
  <c r="CP29" i="4"/>
  <c r="CO30" i="4"/>
  <c r="CP30" i="4"/>
  <c r="CO31" i="4"/>
  <c r="CP31" i="4"/>
  <c r="CO32" i="4"/>
  <c r="CP32" i="4"/>
  <c r="CO33" i="4"/>
  <c r="CP33" i="4"/>
  <c r="CO34" i="4"/>
  <c r="CP34" i="4"/>
  <c r="CO35" i="4"/>
  <c r="CP35" i="4"/>
  <c r="CO36" i="4"/>
  <c r="CP36" i="4"/>
  <c r="CO37" i="4"/>
  <c r="CP37" i="4"/>
  <c r="CO38" i="4"/>
  <c r="CP38" i="4"/>
  <c r="CO39" i="4"/>
  <c r="CP39" i="4"/>
  <c r="CO40" i="4"/>
  <c r="CP40" i="4"/>
  <c r="CO41" i="4"/>
  <c r="CP41" i="4"/>
  <c r="CO42" i="4"/>
  <c r="CP42" i="4"/>
  <c r="CO43" i="4"/>
  <c r="CP43" i="4"/>
  <c r="CO44" i="4"/>
  <c r="CP44" i="4"/>
  <c r="CO45" i="4"/>
  <c r="CP45" i="4"/>
  <c r="CO46" i="4"/>
  <c r="CP46" i="4"/>
  <c r="CO47" i="4"/>
  <c r="CP47" i="4"/>
  <c r="CO48" i="4"/>
  <c r="CP48" i="4"/>
  <c r="CO49" i="4"/>
  <c r="CP49" i="4"/>
  <c r="CO50" i="4"/>
  <c r="CP50" i="4"/>
  <c r="CO51" i="4"/>
  <c r="CP51" i="4"/>
  <c r="CO52" i="4"/>
  <c r="CP52" i="4"/>
  <c r="CO53" i="4"/>
  <c r="CP53" i="4"/>
  <c r="CO54" i="4"/>
  <c r="CP54" i="4"/>
  <c r="CO55" i="4"/>
  <c r="CP55" i="4"/>
  <c r="CO56" i="4"/>
  <c r="CP56" i="4"/>
  <c r="CO57" i="4"/>
  <c r="CP57" i="4"/>
  <c r="CO58" i="4"/>
  <c r="CP58" i="4"/>
  <c r="CO59" i="4"/>
  <c r="CP59" i="4"/>
  <c r="CO60" i="4"/>
  <c r="CP60" i="4"/>
  <c r="CO61" i="4"/>
  <c r="CP61" i="4"/>
  <c r="CO62" i="4"/>
  <c r="CP62" i="4"/>
  <c r="CO63" i="4"/>
  <c r="CP63" i="4"/>
  <c r="CO64" i="4"/>
  <c r="CP64" i="4"/>
  <c r="CO65" i="4"/>
  <c r="CP65" i="4"/>
  <c r="CO66" i="4"/>
  <c r="CP66" i="4"/>
  <c r="CO67" i="4"/>
  <c r="CP67" i="4"/>
  <c r="CO68" i="4"/>
  <c r="CP68" i="4"/>
  <c r="CO69" i="4"/>
  <c r="CP69" i="4"/>
  <c r="CO70" i="4"/>
  <c r="CP70" i="4"/>
  <c r="CO71" i="4"/>
  <c r="CP71" i="4"/>
  <c r="CO72" i="4"/>
  <c r="CP72" i="4"/>
  <c r="CO73" i="4"/>
  <c r="CP73" i="4"/>
  <c r="CO74" i="4"/>
  <c r="CP74" i="4"/>
  <c r="CO75" i="4"/>
  <c r="CP75" i="4"/>
  <c r="CO76" i="4"/>
  <c r="CP76" i="4"/>
  <c r="CO77" i="4"/>
  <c r="CP77" i="4"/>
  <c r="CO78" i="4"/>
  <c r="CP78" i="4"/>
  <c r="CO79" i="4"/>
  <c r="CP79" i="4"/>
  <c r="CO94" i="4"/>
  <c r="CP94" i="4"/>
  <c r="CP7" i="4"/>
  <c r="CO7" i="4"/>
  <c r="CI8" i="4"/>
  <c r="CJ8" i="4"/>
  <c r="CI9" i="4"/>
  <c r="CJ9" i="4"/>
  <c r="CI10" i="4"/>
  <c r="CJ10" i="4"/>
  <c r="CI11" i="4"/>
  <c r="CJ11" i="4"/>
  <c r="CI12" i="4"/>
  <c r="CJ12" i="4"/>
  <c r="CI13" i="4"/>
  <c r="CJ13" i="4"/>
  <c r="CI14" i="4"/>
  <c r="CJ14" i="4"/>
  <c r="CI15" i="4"/>
  <c r="CJ15" i="4"/>
  <c r="CI16" i="4"/>
  <c r="CJ16" i="4"/>
  <c r="CI17" i="4"/>
  <c r="CJ17" i="4"/>
  <c r="CI18" i="4"/>
  <c r="CJ18" i="4"/>
  <c r="CI19" i="4"/>
  <c r="CJ19" i="4"/>
  <c r="CI20" i="4"/>
  <c r="CJ20" i="4"/>
  <c r="CI21" i="4"/>
  <c r="CJ21" i="4"/>
  <c r="CI22" i="4"/>
  <c r="CJ22" i="4"/>
  <c r="CI23" i="4"/>
  <c r="CJ23" i="4"/>
  <c r="CI24" i="4"/>
  <c r="CJ24" i="4"/>
  <c r="CI25" i="4"/>
  <c r="CJ25" i="4"/>
  <c r="CI26" i="4"/>
  <c r="CJ26" i="4"/>
  <c r="CI27" i="4"/>
  <c r="CJ27" i="4"/>
  <c r="CI28" i="4"/>
  <c r="CJ28" i="4"/>
  <c r="CI29" i="4"/>
  <c r="CJ29" i="4"/>
  <c r="CI30" i="4"/>
  <c r="CJ30" i="4"/>
  <c r="CI31" i="4"/>
  <c r="CJ31" i="4"/>
  <c r="CI32" i="4"/>
  <c r="CJ32" i="4"/>
  <c r="CI33" i="4"/>
  <c r="CJ33" i="4"/>
  <c r="CI34" i="4"/>
  <c r="CJ34" i="4"/>
  <c r="CI35" i="4"/>
  <c r="CJ35" i="4"/>
  <c r="CI36" i="4"/>
  <c r="CJ36" i="4"/>
  <c r="CI37" i="4"/>
  <c r="CJ37" i="4"/>
  <c r="CI38" i="4"/>
  <c r="CJ38" i="4"/>
  <c r="CI39" i="4"/>
  <c r="CJ39" i="4"/>
  <c r="CI40" i="4"/>
  <c r="CJ40" i="4"/>
  <c r="CI41" i="4"/>
  <c r="CJ41" i="4"/>
  <c r="CI42" i="4"/>
  <c r="CJ42" i="4"/>
  <c r="CI43" i="4"/>
  <c r="CJ43" i="4"/>
  <c r="CI44" i="4"/>
  <c r="CJ44" i="4"/>
  <c r="CJ45" i="4"/>
  <c r="CI46" i="4"/>
  <c r="CJ46" i="4"/>
  <c r="CI47" i="4"/>
  <c r="CJ47" i="4"/>
  <c r="CI48" i="4"/>
  <c r="CJ48" i="4"/>
  <c r="CI49" i="4"/>
  <c r="CJ49" i="4"/>
  <c r="CI50" i="4"/>
  <c r="CJ50" i="4"/>
  <c r="CI51" i="4"/>
  <c r="CJ51" i="4"/>
  <c r="CI52" i="4"/>
  <c r="CJ52" i="4"/>
  <c r="CI53" i="4"/>
  <c r="CJ53" i="4"/>
  <c r="CI54" i="4"/>
  <c r="CJ54" i="4"/>
  <c r="CI55" i="4"/>
  <c r="CJ55" i="4"/>
  <c r="CI56" i="4"/>
  <c r="CJ56" i="4"/>
  <c r="CI57" i="4"/>
  <c r="CJ57" i="4"/>
  <c r="CI58" i="4"/>
  <c r="CJ58" i="4"/>
  <c r="CI59" i="4"/>
  <c r="CJ59" i="4"/>
  <c r="CI60" i="4"/>
  <c r="CJ60" i="4"/>
  <c r="CI61" i="4"/>
  <c r="CJ61" i="4"/>
  <c r="CI62" i="4"/>
  <c r="CJ62" i="4"/>
  <c r="CI63" i="4"/>
  <c r="CJ63" i="4"/>
  <c r="CI64" i="4"/>
  <c r="CJ64" i="4"/>
  <c r="CI65" i="4"/>
  <c r="CJ65" i="4"/>
  <c r="CI66" i="4"/>
  <c r="CJ66" i="4"/>
  <c r="CI67" i="4"/>
  <c r="CJ67" i="4"/>
  <c r="CI68" i="4"/>
  <c r="CJ68" i="4"/>
  <c r="CI69" i="4"/>
  <c r="CJ69" i="4"/>
  <c r="CI70" i="4"/>
  <c r="CJ70" i="4"/>
  <c r="CI71" i="4"/>
  <c r="CJ71" i="4"/>
  <c r="CI72" i="4"/>
  <c r="CJ72" i="4"/>
  <c r="CI73" i="4"/>
  <c r="CJ73" i="4"/>
  <c r="CI74" i="4"/>
  <c r="CJ74" i="4"/>
  <c r="CI75" i="4"/>
  <c r="CJ75" i="4"/>
  <c r="CI76" i="4"/>
  <c r="CJ76" i="4"/>
  <c r="CI77" i="4"/>
  <c r="CJ77" i="4"/>
  <c r="CI78" i="4"/>
  <c r="CJ78" i="4"/>
  <c r="CI79" i="4"/>
  <c r="CJ79" i="4"/>
  <c r="CI94" i="4"/>
  <c r="CJ94" i="4"/>
  <c r="CJ7" i="4"/>
  <c r="CI7" i="4"/>
  <c r="BZ8" i="4"/>
  <c r="CA8" i="4"/>
  <c r="BZ9" i="4"/>
  <c r="CA9" i="4"/>
  <c r="BZ10" i="4"/>
  <c r="CA10" i="4"/>
  <c r="BZ11" i="4"/>
  <c r="CA11" i="4"/>
  <c r="BZ12" i="4"/>
  <c r="CA12" i="4"/>
  <c r="BZ13" i="4"/>
  <c r="CA13" i="4"/>
  <c r="BZ14" i="4"/>
  <c r="CA14" i="4"/>
  <c r="BZ15" i="4"/>
  <c r="CA15" i="4"/>
  <c r="BZ16" i="4"/>
  <c r="CA16" i="4"/>
  <c r="BZ17" i="4"/>
  <c r="CA17" i="4"/>
  <c r="BZ18" i="4"/>
  <c r="CA18" i="4"/>
  <c r="BZ19" i="4"/>
  <c r="CA19" i="4"/>
  <c r="BZ20" i="4"/>
  <c r="CA20" i="4"/>
  <c r="BZ21" i="4"/>
  <c r="CA21" i="4"/>
  <c r="BZ22" i="4"/>
  <c r="CA22" i="4"/>
  <c r="BZ23" i="4"/>
  <c r="CA23" i="4"/>
  <c r="BZ24" i="4"/>
  <c r="CA24" i="4"/>
  <c r="BZ25" i="4"/>
  <c r="CA25" i="4"/>
  <c r="BZ26" i="4"/>
  <c r="CA26" i="4"/>
  <c r="BZ27" i="4"/>
  <c r="CA27" i="4"/>
  <c r="BZ28" i="4"/>
  <c r="CA28" i="4"/>
  <c r="BZ29" i="4"/>
  <c r="CA29" i="4"/>
  <c r="BZ30" i="4"/>
  <c r="CA30" i="4"/>
  <c r="BZ31" i="4"/>
  <c r="CA31" i="4"/>
  <c r="BZ32" i="4"/>
  <c r="CA32" i="4"/>
  <c r="BZ33" i="4"/>
  <c r="CA33" i="4"/>
  <c r="BZ34" i="4"/>
  <c r="CA34" i="4"/>
  <c r="BZ35" i="4"/>
  <c r="CA35" i="4"/>
  <c r="BZ36" i="4"/>
  <c r="CA36" i="4"/>
  <c r="BZ37" i="4"/>
  <c r="CA37" i="4"/>
  <c r="BZ38" i="4"/>
  <c r="CA38" i="4"/>
  <c r="BZ39" i="4"/>
  <c r="CA39" i="4"/>
  <c r="BZ40" i="4"/>
  <c r="CA40" i="4"/>
  <c r="BZ41" i="4"/>
  <c r="CA41" i="4"/>
  <c r="BZ42" i="4"/>
  <c r="CA42" i="4"/>
  <c r="BZ43" i="4"/>
  <c r="CA43" i="4"/>
  <c r="BZ44" i="4"/>
  <c r="CA44" i="4"/>
  <c r="BZ45" i="4"/>
  <c r="CA45" i="4"/>
  <c r="BZ46" i="4"/>
  <c r="CA46" i="4"/>
  <c r="BZ47" i="4"/>
  <c r="CA47" i="4"/>
  <c r="BZ48" i="4"/>
  <c r="CA48" i="4"/>
  <c r="BZ49" i="4"/>
  <c r="CA49" i="4"/>
  <c r="BZ50" i="4"/>
  <c r="CA50" i="4"/>
  <c r="BZ51" i="4"/>
  <c r="CA51" i="4"/>
  <c r="BZ52" i="4"/>
  <c r="CA52" i="4"/>
  <c r="BZ53" i="4"/>
  <c r="CA53" i="4"/>
  <c r="BZ54" i="4"/>
  <c r="CA54" i="4"/>
  <c r="BZ55" i="4"/>
  <c r="CA55" i="4"/>
  <c r="BZ56" i="4"/>
  <c r="CA56" i="4"/>
  <c r="BZ57" i="4"/>
  <c r="CA57" i="4"/>
  <c r="BZ58" i="4"/>
  <c r="CA58" i="4"/>
  <c r="BZ59" i="4"/>
  <c r="CA59" i="4"/>
  <c r="BZ60" i="4"/>
  <c r="CA60" i="4"/>
  <c r="BZ61" i="4"/>
  <c r="CA61" i="4"/>
  <c r="BZ62" i="4"/>
  <c r="CA62" i="4"/>
  <c r="BZ63" i="4"/>
  <c r="CA63" i="4"/>
  <c r="BZ64" i="4"/>
  <c r="CA64" i="4"/>
  <c r="BZ65" i="4"/>
  <c r="CA65" i="4"/>
  <c r="BZ66" i="4"/>
  <c r="CA66" i="4"/>
  <c r="BZ67" i="4"/>
  <c r="CA67" i="4"/>
  <c r="BZ68" i="4"/>
  <c r="CA68" i="4"/>
  <c r="BZ69" i="4"/>
  <c r="CA69" i="4"/>
  <c r="BZ70" i="4"/>
  <c r="CA70" i="4"/>
  <c r="BZ71" i="4"/>
  <c r="CA71" i="4"/>
  <c r="BZ72" i="4"/>
  <c r="CA72" i="4"/>
  <c r="BZ73" i="4"/>
  <c r="CA73" i="4"/>
  <c r="BZ74" i="4"/>
  <c r="CA74" i="4"/>
  <c r="BZ75" i="4"/>
  <c r="CA75" i="4"/>
  <c r="BZ76" i="4"/>
  <c r="CA76" i="4"/>
  <c r="BZ77" i="4"/>
  <c r="CA77" i="4"/>
  <c r="BZ78" i="4"/>
  <c r="CA78" i="4"/>
  <c r="BZ79" i="4"/>
  <c r="CA79" i="4"/>
  <c r="BZ94" i="4"/>
  <c r="CA94" i="4"/>
  <c r="CA7" i="4"/>
  <c r="BZ7" i="4"/>
  <c r="BT8" i="4"/>
  <c r="BU8" i="4"/>
  <c r="BT9" i="4"/>
  <c r="BU9" i="4"/>
  <c r="BT10" i="4"/>
  <c r="BU10" i="4"/>
  <c r="BT11" i="4"/>
  <c r="BU11" i="4"/>
  <c r="BT12" i="4"/>
  <c r="BU12" i="4"/>
  <c r="BT13" i="4"/>
  <c r="BU13" i="4"/>
  <c r="BT14" i="4"/>
  <c r="BU14" i="4"/>
  <c r="BT15" i="4"/>
  <c r="BU15" i="4"/>
  <c r="BT16" i="4"/>
  <c r="BU16" i="4"/>
  <c r="BT17" i="4"/>
  <c r="BU17" i="4"/>
  <c r="BT18" i="4"/>
  <c r="BU18" i="4"/>
  <c r="BT19" i="4"/>
  <c r="BU19" i="4"/>
  <c r="BT20" i="4"/>
  <c r="BU20" i="4"/>
  <c r="BT21" i="4"/>
  <c r="BU21" i="4"/>
  <c r="BT22" i="4"/>
  <c r="BU22" i="4"/>
  <c r="BT23" i="4"/>
  <c r="BU23" i="4"/>
  <c r="BT24" i="4"/>
  <c r="BU24" i="4"/>
  <c r="BT25" i="4"/>
  <c r="BU25" i="4"/>
  <c r="BT26" i="4"/>
  <c r="BU26" i="4"/>
  <c r="BT27" i="4"/>
  <c r="BU27" i="4"/>
  <c r="BT28" i="4"/>
  <c r="BU28" i="4"/>
  <c r="BT29" i="4"/>
  <c r="BU29" i="4"/>
  <c r="BT30" i="4"/>
  <c r="BU30" i="4"/>
  <c r="BT31" i="4"/>
  <c r="BU31" i="4"/>
  <c r="BT32" i="4"/>
  <c r="BU32" i="4"/>
  <c r="BT33" i="4"/>
  <c r="BU33" i="4"/>
  <c r="BT34" i="4"/>
  <c r="BU34" i="4"/>
  <c r="BT35" i="4"/>
  <c r="BU35" i="4"/>
  <c r="BT36" i="4"/>
  <c r="BU36" i="4"/>
  <c r="BT37" i="4"/>
  <c r="BU37" i="4"/>
  <c r="BT38" i="4"/>
  <c r="BU38" i="4"/>
  <c r="BT39" i="4"/>
  <c r="BU39" i="4"/>
  <c r="BT40" i="4"/>
  <c r="BU40" i="4"/>
  <c r="BT41" i="4"/>
  <c r="BU41" i="4"/>
  <c r="BT42" i="4"/>
  <c r="BU42" i="4"/>
  <c r="BT43" i="4"/>
  <c r="BU43" i="4"/>
  <c r="BT44" i="4"/>
  <c r="BU44" i="4"/>
  <c r="BT45" i="4"/>
  <c r="BU45" i="4"/>
  <c r="BT46" i="4"/>
  <c r="BU46" i="4"/>
  <c r="BT47" i="4"/>
  <c r="BU47" i="4"/>
  <c r="BT48" i="4"/>
  <c r="BU48" i="4"/>
  <c r="BT49" i="4"/>
  <c r="BU49" i="4"/>
  <c r="BT50" i="4"/>
  <c r="BU50" i="4"/>
  <c r="BT51" i="4"/>
  <c r="BU51" i="4"/>
  <c r="BT52" i="4"/>
  <c r="BU52" i="4"/>
  <c r="BT53" i="4"/>
  <c r="BU53" i="4"/>
  <c r="BT54" i="4"/>
  <c r="BU54" i="4"/>
  <c r="BT55" i="4"/>
  <c r="BU55" i="4"/>
  <c r="BT56" i="4"/>
  <c r="BU56" i="4"/>
  <c r="BT57" i="4"/>
  <c r="BU57" i="4"/>
  <c r="BT58" i="4"/>
  <c r="BU58" i="4"/>
  <c r="BT59" i="4"/>
  <c r="BU59" i="4"/>
  <c r="BT60" i="4"/>
  <c r="BU60" i="4"/>
  <c r="BT61" i="4"/>
  <c r="BU61" i="4"/>
  <c r="BT62" i="4"/>
  <c r="BU62" i="4"/>
  <c r="BT63" i="4"/>
  <c r="BU63" i="4"/>
  <c r="BT64" i="4"/>
  <c r="BU64" i="4"/>
  <c r="BT65" i="4"/>
  <c r="BU65" i="4"/>
  <c r="BT66" i="4"/>
  <c r="BU66" i="4"/>
  <c r="BT67" i="4"/>
  <c r="BU67" i="4"/>
  <c r="BT68" i="4"/>
  <c r="BU68" i="4"/>
  <c r="BT69" i="4"/>
  <c r="BU69" i="4"/>
  <c r="BT70" i="4"/>
  <c r="BU70" i="4"/>
  <c r="BT71" i="4"/>
  <c r="BU71" i="4"/>
  <c r="BT72" i="4"/>
  <c r="BU72" i="4"/>
  <c r="BT73" i="4"/>
  <c r="BU73" i="4"/>
  <c r="BT74" i="4"/>
  <c r="BU74" i="4"/>
  <c r="BT75" i="4"/>
  <c r="BU75" i="4"/>
  <c r="BT76" i="4"/>
  <c r="BU76" i="4"/>
  <c r="BT77" i="4"/>
  <c r="BU77" i="4"/>
  <c r="BT78" i="4"/>
  <c r="BU78" i="4"/>
  <c r="BT79" i="4"/>
  <c r="BU79" i="4"/>
  <c r="BT94" i="4"/>
  <c r="BU94" i="4"/>
  <c r="BU7" i="4"/>
  <c r="BT7" i="4"/>
  <c r="BN8" i="4"/>
  <c r="BO8" i="4"/>
  <c r="BN9" i="4"/>
  <c r="BO9" i="4"/>
  <c r="BN10" i="4"/>
  <c r="BO10" i="4"/>
  <c r="BN11" i="4"/>
  <c r="BO11" i="4"/>
  <c r="BN12" i="4"/>
  <c r="BO12" i="4"/>
  <c r="BN13" i="4"/>
  <c r="BO13" i="4"/>
  <c r="BN14" i="4"/>
  <c r="BO14" i="4"/>
  <c r="BN15" i="4"/>
  <c r="BO15" i="4"/>
  <c r="BN16" i="4"/>
  <c r="BO16" i="4"/>
  <c r="BN17" i="4"/>
  <c r="BO17" i="4"/>
  <c r="BN18" i="4"/>
  <c r="BO18" i="4"/>
  <c r="BN19" i="4"/>
  <c r="BO19" i="4"/>
  <c r="BN20" i="4"/>
  <c r="BO20" i="4"/>
  <c r="BN21" i="4"/>
  <c r="BO21" i="4"/>
  <c r="BN22" i="4"/>
  <c r="BO22" i="4"/>
  <c r="BN23" i="4"/>
  <c r="BO23" i="4"/>
  <c r="BN24" i="4"/>
  <c r="BO24" i="4"/>
  <c r="BN25" i="4"/>
  <c r="BO25" i="4"/>
  <c r="BN26" i="4"/>
  <c r="BO26" i="4"/>
  <c r="BN27" i="4"/>
  <c r="BO27" i="4"/>
  <c r="BN28" i="4"/>
  <c r="BO28" i="4"/>
  <c r="BN29" i="4"/>
  <c r="BO29" i="4"/>
  <c r="BN30" i="4"/>
  <c r="BO30" i="4"/>
  <c r="BN31" i="4"/>
  <c r="BO31" i="4"/>
  <c r="BN32" i="4"/>
  <c r="BO32" i="4"/>
  <c r="BN33" i="4"/>
  <c r="BO33" i="4"/>
  <c r="BN34" i="4"/>
  <c r="BO34" i="4"/>
  <c r="BN35" i="4"/>
  <c r="BO35" i="4"/>
  <c r="BN36" i="4"/>
  <c r="BO36" i="4"/>
  <c r="BN37" i="4"/>
  <c r="BO37" i="4"/>
  <c r="BN38" i="4"/>
  <c r="BO38" i="4"/>
  <c r="BN39" i="4"/>
  <c r="BO39" i="4"/>
  <c r="BN40" i="4"/>
  <c r="BO40" i="4"/>
  <c r="BN41" i="4"/>
  <c r="BO41" i="4"/>
  <c r="BN42" i="4"/>
  <c r="BO42" i="4"/>
  <c r="BN43" i="4"/>
  <c r="BO43" i="4"/>
  <c r="BN44" i="4"/>
  <c r="BO44" i="4"/>
  <c r="BN45" i="4"/>
  <c r="BO45" i="4"/>
  <c r="BN46" i="4"/>
  <c r="BO46" i="4"/>
  <c r="BN47" i="4"/>
  <c r="BO47" i="4"/>
  <c r="BN48" i="4"/>
  <c r="BO48" i="4"/>
  <c r="BN49" i="4"/>
  <c r="BO49" i="4"/>
  <c r="BN50" i="4"/>
  <c r="BO50" i="4"/>
  <c r="BN51" i="4"/>
  <c r="BO51" i="4"/>
  <c r="BN52" i="4"/>
  <c r="BO52" i="4"/>
  <c r="BN53" i="4"/>
  <c r="BO53" i="4"/>
  <c r="BN54" i="4"/>
  <c r="BO54" i="4"/>
  <c r="BN55" i="4"/>
  <c r="BO55" i="4"/>
  <c r="BN56" i="4"/>
  <c r="BO56" i="4"/>
  <c r="BN57" i="4"/>
  <c r="BO57" i="4"/>
  <c r="BN58" i="4"/>
  <c r="BO58" i="4"/>
  <c r="BN59" i="4"/>
  <c r="BO59" i="4"/>
  <c r="BN60" i="4"/>
  <c r="BO60" i="4"/>
  <c r="BN61" i="4"/>
  <c r="BO61" i="4"/>
  <c r="BN62" i="4"/>
  <c r="BO62" i="4"/>
  <c r="BN63" i="4"/>
  <c r="BO63" i="4"/>
  <c r="BN64" i="4"/>
  <c r="BO64" i="4"/>
  <c r="BN65" i="4"/>
  <c r="BO65" i="4"/>
  <c r="BN66" i="4"/>
  <c r="BO66" i="4"/>
  <c r="BN67" i="4"/>
  <c r="BO67" i="4"/>
  <c r="BN68" i="4"/>
  <c r="BO68" i="4"/>
  <c r="BN69" i="4"/>
  <c r="BO69" i="4"/>
  <c r="BN70" i="4"/>
  <c r="BO70" i="4"/>
  <c r="BN71" i="4"/>
  <c r="BO71" i="4"/>
  <c r="BN72" i="4"/>
  <c r="BO72" i="4"/>
  <c r="BN73" i="4"/>
  <c r="BN74" i="4"/>
  <c r="BN75" i="4"/>
  <c r="BO75" i="4"/>
  <c r="BN76" i="4"/>
  <c r="BO76" i="4"/>
  <c r="BN77" i="4"/>
  <c r="BO77" i="4"/>
  <c r="BN78" i="4"/>
  <c r="BO78" i="4"/>
  <c r="BN79" i="4"/>
  <c r="BO79" i="4"/>
  <c r="BN94" i="4"/>
  <c r="BO94" i="4"/>
  <c r="BO7" i="4"/>
  <c r="BN7" i="4"/>
  <c r="DW30" i="4" l="1"/>
  <c r="DD95" i="4"/>
  <c r="DE95" i="4"/>
  <c r="DX30" i="4"/>
  <c r="CI95" i="4"/>
  <c r="BU95" i="4"/>
  <c r="BT95" i="4"/>
  <c r="BM79" i="4"/>
  <c r="CT73" i="4"/>
  <c r="CT61" i="4"/>
  <c r="BM7" i="4"/>
  <c r="CH50" i="4"/>
  <c r="DF7" i="4"/>
  <c r="DL47" i="4"/>
  <c r="BS44" i="4"/>
  <c r="BS42" i="4"/>
  <c r="BS28" i="4"/>
  <c r="BS8" i="4"/>
  <c r="BY94" i="4"/>
  <c r="BY78" i="4"/>
  <c r="BY76" i="4"/>
  <c r="BY74" i="4"/>
  <c r="BY72" i="4"/>
  <c r="BY70" i="4"/>
  <c r="BY68" i="4"/>
  <c r="BY66" i="4"/>
  <c r="BY64" i="4"/>
  <c r="BY62" i="4"/>
  <c r="BY60" i="4"/>
  <c r="BY57" i="4"/>
  <c r="BY56" i="4"/>
  <c r="BY54" i="4"/>
  <c r="BY52" i="4"/>
  <c r="BY50" i="4"/>
  <c r="BY48" i="4"/>
  <c r="BY44" i="4"/>
  <c r="BY42" i="4"/>
  <c r="BY40" i="4"/>
  <c r="BY38" i="4"/>
  <c r="BY36" i="4"/>
  <c r="BY34" i="4"/>
  <c r="BY32" i="4"/>
  <c r="BY30" i="4"/>
  <c r="BY28" i="4"/>
  <c r="BY26" i="4"/>
  <c r="BY24" i="4"/>
  <c r="CN44" i="4"/>
  <c r="CN42" i="4"/>
  <c r="CN34" i="4"/>
  <c r="CN32" i="4"/>
  <c r="CN8" i="4"/>
  <c r="CT94" i="4"/>
  <c r="CT78" i="4"/>
  <c r="CT70" i="4"/>
  <c r="CT66" i="4"/>
  <c r="CT64" i="4"/>
  <c r="DF49" i="4"/>
  <c r="CN26" i="4"/>
  <c r="CN24" i="4"/>
  <c r="BS24" i="4"/>
  <c r="BS22" i="4"/>
  <c r="CN20" i="4"/>
  <c r="CN18" i="4"/>
  <c r="BS16" i="4"/>
  <c r="BS14" i="4"/>
  <c r="BS40" i="4"/>
  <c r="BS38" i="4"/>
  <c r="CN36" i="4"/>
  <c r="CN30" i="4"/>
  <c r="CT76" i="4"/>
  <c r="DF13" i="4"/>
  <c r="CZ69" i="4"/>
  <c r="BY46" i="4"/>
  <c r="CT72" i="4"/>
  <c r="CT68" i="4"/>
  <c r="CN12" i="4"/>
  <c r="BS12" i="4"/>
  <c r="CT62" i="4"/>
  <c r="BM75" i="4"/>
  <c r="BM71" i="4"/>
  <c r="BM67" i="4"/>
  <c r="BM63" i="4"/>
  <c r="BM58" i="4"/>
  <c r="BM53" i="4"/>
  <c r="BM47" i="4"/>
  <c r="BM43" i="4"/>
  <c r="BM39" i="4"/>
  <c r="BM35" i="4"/>
  <c r="BM31" i="4"/>
  <c r="BM27" i="4"/>
  <c r="BM23" i="4"/>
  <c r="BM19" i="4"/>
  <c r="BM17" i="4"/>
  <c r="BM11" i="4"/>
  <c r="BS77" i="4"/>
  <c r="BS15" i="4"/>
  <c r="BY79" i="4"/>
  <c r="BY61" i="4"/>
  <c r="BY58" i="4"/>
  <c r="BY53" i="4"/>
  <c r="BY41" i="4"/>
  <c r="BY29" i="4"/>
  <c r="BY25" i="4"/>
  <c r="CH21" i="4"/>
  <c r="CH17" i="4"/>
  <c r="CH13" i="4"/>
  <c r="CN77" i="4"/>
  <c r="CN58" i="4"/>
  <c r="CT33" i="4"/>
  <c r="CT27" i="4"/>
  <c r="CT23" i="4"/>
  <c r="DL20" i="4"/>
  <c r="DL16" i="4"/>
  <c r="CZ67" i="4"/>
  <c r="CZ65" i="4"/>
  <c r="CZ59" i="4"/>
  <c r="CZ58" i="4"/>
  <c r="CZ25" i="4"/>
  <c r="BM77" i="4"/>
  <c r="BM69" i="4"/>
  <c r="BM65" i="4"/>
  <c r="BM59" i="4"/>
  <c r="BM55" i="4"/>
  <c r="BM51" i="4"/>
  <c r="BM49" i="4"/>
  <c r="BM45" i="4"/>
  <c r="BM41" i="4"/>
  <c r="BM37" i="4"/>
  <c r="BM33" i="4"/>
  <c r="BM25" i="4"/>
  <c r="BM21" i="4"/>
  <c r="BM15" i="4"/>
  <c r="BM13" i="4"/>
  <c r="BS79" i="4"/>
  <c r="BS13" i="4"/>
  <c r="BY75" i="4"/>
  <c r="BY71" i="4"/>
  <c r="BY67" i="4"/>
  <c r="BY63" i="4"/>
  <c r="BY59" i="4"/>
  <c r="BY55" i="4"/>
  <c r="BY51" i="4"/>
  <c r="BY37" i="4"/>
  <c r="BY33" i="4"/>
  <c r="BY21" i="4"/>
  <c r="BY17" i="4"/>
  <c r="BY13" i="4"/>
  <c r="BY9" i="4"/>
  <c r="CH23" i="4"/>
  <c r="CH15" i="4"/>
  <c r="CH11" i="4"/>
  <c r="CN79" i="4"/>
  <c r="CN65" i="4"/>
  <c r="CN59" i="4"/>
  <c r="CT31" i="4"/>
  <c r="CT21" i="4"/>
  <c r="DL22" i="4"/>
  <c r="DL18" i="4"/>
  <c r="DF58" i="4"/>
  <c r="BS61" i="4"/>
  <c r="BM29" i="4"/>
  <c r="BM61" i="4"/>
  <c r="CN61" i="4"/>
  <c r="BS59" i="4"/>
  <c r="BS58" i="4"/>
  <c r="BM60" i="4"/>
  <c r="BM56" i="4"/>
  <c r="BM52" i="4"/>
  <c r="BM48" i="4"/>
  <c r="BM44" i="4"/>
  <c r="BM32" i="4"/>
  <c r="BM26" i="4"/>
  <c r="BM24" i="4"/>
  <c r="BM20" i="4"/>
  <c r="BM16" i="4"/>
  <c r="BM12" i="4"/>
  <c r="CN53" i="4"/>
  <c r="CN51" i="4"/>
  <c r="CN49" i="4"/>
  <c r="CN47" i="4"/>
  <c r="CN45" i="4"/>
  <c r="CT59" i="4"/>
  <c r="CT58" i="4"/>
  <c r="CT37" i="4"/>
  <c r="BS17" i="4"/>
  <c r="CZ23" i="4"/>
  <c r="CZ21" i="4"/>
  <c r="BY22" i="4"/>
  <c r="BY20" i="4"/>
  <c r="BY18" i="4"/>
  <c r="BY16" i="4"/>
  <c r="BY14" i="4"/>
  <c r="BY12" i="4"/>
  <c r="BY10" i="4"/>
  <c r="BY8" i="4"/>
  <c r="CH94" i="4"/>
  <c r="CH78" i="4"/>
  <c r="CH60" i="4"/>
  <c r="CH57" i="4"/>
  <c r="CH56" i="4"/>
  <c r="CT51" i="4"/>
  <c r="CT49" i="4"/>
  <c r="CT13" i="4"/>
  <c r="CZ68" i="4"/>
  <c r="CZ66" i="4"/>
  <c r="CZ60" i="4"/>
  <c r="CZ56" i="4"/>
  <c r="CZ54" i="4"/>
  <c r="CZ32" i="4"/>
  <c r="CZ30" i="4"/>
  <c r="CZ28" i="4"/>
  <c r="CZ26" i="4"/>
  <c r="CZ19" i="4"/>
  <c r="CZ17" i="4"/>
  <c r="CZ13" i="4"/>
  <c r="CZ11" i="4"/>
  <c r="DF94" i="4"/>
  <c r="DF9" i="4"/>
  <c r="DL67" i="4"/>
  <c r="DL65" i="4"/>
  <c r="DL61" i="4"/>
  <c r="DL59" i="4"/>
  <c r="CH49" i="4"/>
  <c r="CH33" i="4"/>
  <c r="CH25" i="4"/>
  <c r="CZ49" i="4"/>
  <c r="CZ37" i="4"/>
  <c r="BS56" i="4"/>
  <c r="CH24" i="4"/>
  <c r="CH22" i="4"/>
  <c r="CH20" i="4"/>
  <c r="CH18" i="4"/>
  <c r="CH16" i="4"/>
  <c r="CH14" i="4"/>
  <c r="CN94" i="4"/>
  <c r="CN76" i="4"/>
  <c r="CN74" i="4"/>
  <c r="CN72" i="4"/>
  <c r="CN70" i="4"/>
  <c r="CN68" i="4"/>
  <c r="CN66" i="4"/>
  <c r="CN62" i="4"/>
  <c r="CN43" i="4"/>
  <c r="CN39" i="4"/>
  <c r="CN37" i="4"/>
  <c r="CN33" i="4"/>
  <c r="CN31" i="4"/>
  <c r="CN29" i="4"/>
  <c r="CN25" i="4"/>
  <c r="CN21" i="4"/>
  <c r="CN19" i="4"/>
  <c r="CN17" i="4"/>
  <c r="CN13" i="4"/>
  <c r="DL31" i="4"/>
  <c r="BM94" i="4"/>
  <c r="BM78" i="4"/>
  <c r="BM76" i="4"/>
  <c r="BM72" i="4"/>
  <c r="BM70" i="4"/>
  <c r="BM68" i="4"/>
  <c r="BM64" i="4"/>
  <c r="BM62" i="4"/>
  <c r="BM57" i="4"/>
  <c r="BM54" i="4"/>
  <c r="BM50" i="4"/>
  <c r="BM46" i="4"/>
  <c r="BM42" i="4"/>
  <c r="BM36" i="4"/>
  <c r="BM28" i="4"/>
  <c r="BM22" i="4"/>
  <c r="BM18" i="4"/>
  <c r="BM14" i="4"/>
  <c r="BM8" i="4"/>
  <c r="BS94" i="4"/>
  <c r="BS78" i="4"/>
  <c r="BS76" i="4"/>
  <c r="BS74" i="4"/>
  <c r="BS72" i="4"/>
  <c r="BS70" i="4"/>
  <c r="BS68" i="4"/>
  <c r="BS66" i="4"/>
  <c r="BS62" i="4"/>
  <c r="BS60" i="4"/>
  <c r="CH79" i="4"/>
  <c r="CH77" i="4"/>
  <c r="CH75" i="4"/>
  <c r="CH73" i="4"/>
  <c r="CH71" i="4"/>
  <c r="CH67" i="4"/>
  <c r="CH65" i="4"/>
  <c r="CH61" i="4"/>
  <c r="CT53" i="4"/>
  <c r="CT20" i="4"/>
  <c r="CT18" i="4"/>
  <c r="CT16" i="4"/>
  <c r="CT14" i="4"/>
  <c r="CT12" i="4"/>
  <c r="DF53" i="4"/>
  <c r="DF37" i="4"/>
  <c r="BS69" i="4"/>
  <c r="BS51" i="4"/>
  <c r="BS49" i="4"/>
  <c r="BS25" i="4"/>
  <c r="BS23" i="4"/>
  <c r="BS21" i="4"/>
  <c r="BY7" i="4"/>
  <c r="BY77" i="4"/>
  <c r="BY73" i="4"/>
  <c r="BY69" i="4"/>
  <c r="BY39" i="4"/>
  <c r="BY35" i="4"/>
  <c r="BY31" i="4"/>
  <c r="BY27" i="4"/>
  <c r="BY23" i="4"/>
  <c r="BY19" i="4"/>
  <c r="BY15" i="4"/>
  <c r="BY11" i="4"/>
  <c r="CH59" i="4"/>
  <c r="CH58" i="4"/>
  <c r="CH47" i="4"/>
  <c r="CH45" i="4"/>
  <c r="CH43" i="4"/>
  <c r="CH41" i="4"/>
  <c r="CH39" i="4"/>
  <c r="CH37" i="4"/>
  <c r="CH29" i="4"/>
  <c r="CN7" i="4"/>
  <c r="CN69" i="4"/>
  <c r="CN57" i="4"/>
  <c r="CN56" i="4"/>
  <c r="CN54" i="4"/>
  <c r="CN52" i="4"/>
  <c r="CN50" i="4"/>
  <c r="CN11" i="4"/>
  <c r="CT7" i="4"/>
  <c r="CT79" i="4"/>
  <c r="CT77" i="4"/>
  <c r="CT71" i="4"/>
  <c r="CT69" i="4"/>
  <c r="CT67" i="4"/>
  <c r="CT63" i="4"/>
  <c r="CT57" i="4"/>
  <c r="CT56" i="4"/>
  <c r="CT54" i="4"/>
  <c r="CT52" i="4"/>
  <c r="CT50" i="4"/>
  <c r="CT44" i="4"/>
  <c r="CT42" i="4"/>
  <c r="CT19" i="4"/>
  <c r="CT17" i="4"/>
  <c r="CT11" i="4"/>
  <c r="CZ79" i="4"/>
  <c r="CZ77" i="4"/>
  <c r="CZ61" i="4"/>
  <c r="DL58" i="4"/>
  <c r="DL55" i="4"/>
  <c r="DL51" i="4"/>
  <c r="DL43" i="4"/>
  <c r="DL39" i="4"/>
  <c r="DL37" i="4"/>
  <c r="DF77" i="4"/>
  <c r="DF73" i="4"/>
  <c r="DF65" i="4"/>
  <c r="DF8" i="4"/>
  <c r="DL78" i="4"/>
  <c r="DL76" i="4"/>
  <c r="DL74" i="4"/>
  <c r="DL72" i="4"/>
  <c r="DL70" i="4"/>
  <c r="DL27" i="4"/>
  <c r="DL23" i="4"/>
  <c r="DL15" i="4"/>
  <c r="DL13" i="4"/>
  <c r="DL11" i="4"/>
  <c r="CT8" i="4"/>
  <c r="CZ94" i="4"/>
  <c r="CZ78" i="4"/>
  <c r="CZ55" i="4"/>
  <c r="CZ53" i="4"/>
  <c r="CZ35" i="4"/>
  <c r="CZ33" i="4"/>
  <c r="CZ29" i="4"/>
  <c r="CZ20" i="4"/>
  <c r="CZ18" i="4"/>
  <c r="CZ16" i="4"/>
  <c r="CZ14" i="4"/>
  <c r="CZ12" i="4"/>
  <c r="DF64" i="4"/>
  <c r="DF35" i="4"/>
  <c r="DF25" i="4"/>
  <c r="DF21" i="4"/>
  <c r="DF17" i="4"/>
  <c r="DL75" i="4"/>
  <c r="DL57" i="4"/>
  <c r="DL56" i="4"/>
  <c r="DL52" i="4"/>
  <c r="DF62" i="4"/>
  <c r="BM66" i="4"/>
  <c r="BM40" i="4"/>
  <c r="BM38" i="4"/>
  <c r="BM34" i="4"/>
  <c r="BM30" i="4"/>
  <c r="BS75" i="4"/>
  <c r="BS73" i="4"/>
  <c r="BS67" i="4"/>
  <c r="BS65" i="4"/>
  <c r="BS57" i="4"/>
  <c r="BS33" i="4"/>
  <c r="BS27" i="4"/>
  <c r="BS20" i="4"/>
  <c r="BS18" i="4"/>
  <c r="BS11" i="4"/>
  <c r="BY65" i="4"/>
  <c r="BY49" i="4"/>
  <c r="BY47" i="4"/>
  <c r="BY45" i="4"/>
  <c r="BY43" i="4"/>
  <c r="CH76" i="4"/>
  <c r="CH74" i="4"/>
  <c r="CH70" i="4"/>
  <c r="CH68" i="4"/>
  <c r="CH66" i="4"/>
  <c r="CH62" i="4"/>
  <c r="CH48" i="4"/>
  <c r="CH46" i="4"/>
  <c r="CH44" i="4"/>
  <c r="CH42" i="4"/>
  <c r="CH32" i="4"/>
  <c r="CH30" i="4"/>
  <c r="CH28" i="4"/>
  <c r="CH26" i="4"/>
  <c r="CH19" i="4"/>
  <c r="CH12" i="4"/>
  <c r="CH8" i="4"/>
  <c r="CN75" i="4"/>
  <c r="CN73" i="4"/>
  <c r="CN67" i="4"/>
  <c r="CN60" i="4"/>
  <c r="CN55" i="4"/>
  <c r="CN48" i="4"/>
  <c r="CN46" i="4"/>
  <c r="CN23" i="4"/>
  <c r="CN16" i="4"/>
  <c r="CN14" i="4"/>
  <c r="CT65" i="4"/>
  <c r="CT60" i="4"/>
  <c r="CT55" i="4"/>
  <c r="CT28" i="4"/>
  <c r="CT26" i="4"/>
  <c r="CT24" i="4"/>
  <c r="CT22" i="4"/>
  <c r="CT15" i="4"/>
  <c r="CZ76" i="4"/>
  <c r="CZ74" i="4"/>
  <c r="CZ72" i="4"/>
  <c r="CZ70" i="4"/>
  <c r="CZ57" i="4"/>
  <c r="CZ51" i="4"/>
  <c r="CZ47" i="4"/>
  <c r="CZ45" i="4"/>
  <c r="CZ41" i="4"/>
  <c r="CZ24" i="4"/>
  <c r="CZ22" i="4"/>
  <c r="CZ15" i="4"/>
  <c r="DF52" i="4"/>
  <c r="DF50" i="4"/>
  <c r="DF11" i="4"/>
  <c r="DL79" i="4"/>
  <c r="CA95" i="4"/>
  <c r="CH69" i="4"/>
  <c r="CH51" i="4"/>
  <c r="CN78" i="4"/>
  <c r="CT29" i="4"/>
  <c r="DF20" i="4"/>
  <c r="DF18" i="4"/>
  <c r="DF31" i="4"/>
  <c r="BS26" i="4"/>
  <c r="BS19" i="4"/>
  <c r="CN41" i="4"/>
  <c r="CN22" i="4"/>
  <c r="CN15" i="4"/>
  <c r="CZ75" i="4"/>
  <c r="CZ73" i="4"/>
  <c r="CZ71" i="4"/>
  <c r="CZ62" i="4"/>
  <c r="CZ52" i="4"/>
  <c r="CZ50" i="4"/>
  <c r="CZ48" i="4"/>
  <c r="CZ46" i="4"/>
  <c r="CZ44" i="4"/>
  <c r="CZ42" i="4"/>
  <c r="DL19" i="4"/>
  <c r="DF78" i="4"/>
  <c r="DF71" i="4"/>
  <c r="DF67" i="4"/>
  <c r="DF60" i="4"/>
  <c r="DF55" i="4"/>
  <c r="DF46" i="4"/>
  <c r="DF44" i="4"/>
  <c r="DF38" i="4"/>
  <c r="DF23" i="4"/>
  <c r="DF16" i="4"/>
  <c r="DF14" i="4"/>
  <c r="DL7" i="4"/>
  <c r="DL66" i="4"/>
  <c r="DL64" i="4"/>
  <c r="DL62" i="4"/>
  <c r="DL60" i="4"/>
  <c r="DL50" i="4"/>
  <c r="DL46" i="4"/>
  <c r="DL44" i="4"/>
  <c r="DL42" i="4"/>
  <c r="DL32" i="4"/>
  <c r="DL21" i="4"/>
  <c r="DL14" i="4"/>
  <c r="DL12" i="4"/>
  <c r="DF63" i="4"/>
  <c r="DF57" i="4"/>
  <c r="DF51" i="4"/>
  <c r="DF32" i="4"/>
  <c r="DF26" i="4"/>
  <c r="DF19" i="4"/>
  <c r="DF12" i="4"/>
  <c r="DL77" i="4"/>
  <c r="DL73" i="4"/>
  <c r="DL71" i="4"/>
  <c r="DL53" i="4"/>
  <c r="DL30" i="4"/>
  <c r="DL28" i="4"/>
  <c r="DL26" i="4"/>
  <c r="DL24" i="4"/>
  <c r="DL17" i="4"/>
  <c r="DL8" i="4"/>
  <c r="DF79" i="4"/>
  <c r="DF72" i="4"/>
  <c r="DF70" i="4"/>
  <c r="DF66" i="4"/>
  <c r="DF61" i="4"/>
  <c r="DF59" i="4"/>
  <c r="DF56" i="4"/>
  <c r="DF54" i="4"/>
  <c r="DF39" i="4"/>
  <c r="DF24" i="4"/>
  <c r="DF22" i="4"/>
  <c r="DF15" i="4"/>
  <c r="DL94" i="4"/>
  <c r="CH55" i="4"/>
  <c r="BS55" i="4"/>
  <c r="DL54" i="4"/>
  <c r="BS54" i="4"/>
  <c r="CH54" i="4"/>
  <c r="CH53" i="4"/>
  <c r="BS53" i="4"/>
  <c r="CH52" i="4"/>
  <c r="BS52" i="4"/>
  <c r="DF41" i="4"/>
  <c r="BS63" i="4"/>
  <c r="CH72" i="4"/>
  <c r="CH63" i="4"/>
  <c r="CN63" i="4"/>
  <c r="CT75" i="4"/>
  <c r="CT47" i="4"/>
  <c r="CT45" i="4"/>
  <c r="CT41" i="4"/>
  <c r="CZ64" i="4"/>
  <c r="CZ39" i="4"/>
  <c r="DF76" i="4"/>
  <c r="DF74" i="4"/>
  <c r="DF69" i="4"/>
  <c r="DF48" i="4"/>
  <c r="DF33" i="4"/>
  <c r="DF29" i="4"/>
  <c r="DL69" i="4"/>
  <c r="DL48" i="4"/>
  <c r="BZ95" i="4"/>
  <c r="BS71" i="4"/>
  <c r="BS64" i="4"/>
  <c r="CH64" i="4"/>
  <c r="CH35" i="4"/>
  <c r="CN71" i="4"/>
  <c r="CN64" i="4"/>
  <c r="CT74" i="4"/>
  <c r="CT48" i="4"/>
  <c r="CT40" i="4"/>
  <c r="CT38" i="4"/>
  <c r="CZ63" i="4"/>
  <c r="DF75" i="4"/>
  <c r="DF68" i="4"/>
  <c r="DF47" i="4"/>
  <c r="DF45" i="4"/>
  <c r="DF36" i="4"/>
  <c r="DF30" i="4"/>
  <c r="DL68" i="4"/>
  <c r="DL63" i="4"/>
  <c r="DL49" i="4"/>
  <c r="DL34" i="4"/>
  <c r="BS47" i="4"/>
  <c r="BS41" i="4"/>
  <c r="BS37" i="4"/>
  <c r="CT34" i="4"/>
  <c r="CZ38" i="4"/>
  <c r="DF42" i="4"/>
  <c r="DF28" i="4"/>
  <c r="DL35" i="4"/>
  <c r="BS50" i="4"/>
  <c r="BS31" i="4"/>
  <c r="BS29" i="4"/>
  <c r="CN40" i="4"/>
  <c r="CN38" i="4"/>
  <c r="CT46" i="4"/>
  <c r="CT39" i="4"/>
  <c r="CT32" i="4"/>
  <c r="CT30" i="4"/>
  <c r="CZ43" i="4"/>
  <c r="CZ36" i="4"/>
  <c r="CZ34" i="4"/>
  <c r="CZ27" i="4"/>
  <c r="DF40" i="4"/>
  <c r="DL45" i="4"/>
  <c r="DL38" i="4"/>
  <c r="DL36" i="4"/>
  <c r="DL29" i="4"/>
  <c r="BS45" i="4"/>
  <c r="BS35" i="4"/>
  <c r="CN35" i="4"/>
  <c r="CN28" i="4"/>
  <c r="CT43" i="4"/>
  <c r="CT36" i="4"/>
  <c r="CZ40" i="4"/>
  <c r="CZ31" i="4"/>
  <c r="DL40" i="4"/>
  <c r="DL33" i="4"/>
  <c r="BS48" i="4"/>
  <c r="CT35" i="4"/>
  <c r="DF34" i="4"/>
  <c r="DL41" i="4"/>
  <c r="CJ95" i="4"/>
  <c r="CH10" i="4"/>
  <c r="CT10" i="4"/>
  <c r="CN10" i="4"/>
  <c r="BM10" i="4"/>
  <c r="DL10" i="4"/>
  <c r="DM95" i="4"/>
  <c r="DF10" i="4"/>
  <c r="CZ10" i="4"/>
  <c r="CO95" i="4"/>
  <c r="BS10" i="4"/>
  <c r="CP95" i="4"/>
  <c r="BS43" i="4"/>
  <c r="BS36" i="4"/>
  <c r="CH40" i="4"/>
  <c r="DF27" i="4"/>
  <c r="BN95" i="4"/>
  <c r="BS46" i="4"/>
  <c r="BS39" i="4"/>
  <c r="BS32" i="4"/>
  <c r="BS30" i="4"/>
  <c r="CH36" i="4"/>
  <c r="CH34" i="4"/>
  <c r="CH27" i="4"/>
  <c r="DG95" i="4"/>
  <c r="BS34" i="4"/>
  <c r="CH38" i="4"/>
  <c r="CH31" i="4"/>
  <c r="CN27" i="4"/>
  <c r="DH95" i="4"/>
  <c r="CH9" i="4"/>
  <c r="BS9" i="4"/>
  <c r="DB95" i="4"/>
  <c r="DL9" i="4"/>
  <c r="CZ9" i="4"/>
  <c r="CT9" i="4"/>
  <c r="BM9" i="4"/>
  <c r="DA95" i="4"/>
  <c r="CV95" i="4"/>
  <c r="CN9" i="4"/>
  <c r="DN95" i="4"/>
  <c r="DL25" i="4"/>
  <c r="CT25" i="4"/>
  <c r="CU95" i="4"/>
  <c r="CZ8" i="4"/>
  <c r="BS7" i="4"/>
  <c r="CZ7" i="4"/>
  <c r="CH7" i="4"/>
  <c r="AX95" i="1"/>
  <c r="AZ95" i="1"/>
  <c r="AI95" i="1"/>
  <c r="BJ95" i="4"/>
  <c r="DZ72" i="4" l="1"/>
  <c r="EA72" i="4" s="1"/>
  <c r="DZ37" i="4"/>
  <c r="DZ42" i="4"/>
  <c r="BS95" i="4"/>
  <c r="CH95" i="4"/>
  <c r="DZ40" i="4"/>
  <c r="DZ62" i="4"/>
  <c r="DZ48" i="4"/>
  <c r="DZ50" i="4"/>
  <c r="DZ57" i="4"/>
  <c r="DZ56" i="4"/>
  <c r="DZ46" i="4"/>
  <c r="DZ54" i="4"/>
  <c r="DZ13" i="4"/>
  <c r="DZ11" i="4"/>
  <c r="DZ61" i="4"/>
  <c r="DZ78" i="4"/>
  <c r="DT95" i="4"/>
  <c r="DZ94" i="4"/>
  <c r="DZ76" i="4"/>
  <c r="DZ7" i="4"/>
  <c r="DZ79" i="4"/>
  <c r="DZ26" i="4"/>
  <c r="DZ66" i="4"/>
  <c r="DZ60" i="4"/>
  <c r="DZ68" i="4"/>
  <c r="DZ14" i="4"/>
  <c r="DZ22" i="4"/>
  <c r="DZ70" i="4"/>
  <c r="DZ15" i="4"/>
  <c r="DZ10" i="4"/>
  <c r="DZ18" i="4"/>
  <c r="DZ8" i="4"/>
  <c r="DZ38" i="4"/>
  <c r="DZ20" i="4"/>
  <c r="DZ24" i="4"/>
  <c r="DZ16" i="4"/>
  <c r="DZ44" i="4"/>
  <c r="DZ52" i="4"/>
  <c r="DZ32" i="4"/>
  <c r="DZ34" i="4"/>
  <c r="DZ64" i="4"/>
  <c r="DZ21" i="4"/>
  <c r="DZ29" i="4"/>
  <c r="DZ41" i="4"/>
  <c r="DZ69" i="4"/>
  <c r="DZ45" i="4"/>
  <c r="DZ28" i="4"/>
  <c r="DZ36" i="4"/>
  <c r="DZ23" i="4"/>
  <c r="DZ35" i="4"/>
  <c r="DZ63" i="4"/>
  <c r="DZ17" i="4"/>
  <c r="DZ65" i="4"/>
  <c r="DZ12" i="4"/>
  <c r="DZ30" i="4"/>
  <c r="DZ71" i="4"/>
  <c r="DZ53" i="4"/>
  <c r="DZ31" i="4"/>
  <c r="DZ51" i="4"/>
  <c r="DZ43" i="4"/>
  <c r="DZ19" i="4"/>
  <c r="DZ27" i="4"/>
  <c r="DZ39" i="4"/>
  <c r="DZ55" i="4"/>
  <c r="DZ59" i="4"/>
  <c r="DZ67" i="4"/>
  <c r="DZ25" i="4"/>
  <c r="DZ58" i="4"/>
  <c r="DZ33" i="4"/>
  <c r="DZ47" i="4"/>
  <c r="DZ49" i="4"/>
  <c r="DZ9" i="4"/>
  <c r="DZ77" i="4"/>
  <c r="DZ75" i="4"/>
  <c r="BY95" i="4"/>
  <c r="DL95" i="4"/>
  <c r="DF95" i="4"/>
  <c r="CN95" i="4"/>
  <c r="CT95" i="4"/>
  <c r="CZ95" i="4"/>
  <c r="EA42" i="4" l="1"/>
  <c r="EA37" i="4"/>
  <c r="EA40" i="4"/>
  <c r="EA62" i="4"/>
  <c r="EA78" i="4"/>
  <c r="EA50" i="4"/>
  <c r="EA48" i="4"/>
  <c r="EA57" i="4"/>
  <c r="EA13" i="4"/>
  <c r="EA56" i="4"/>
  <c r="EA54" i="4"/>
  <c r="EA46" i="4"/>
  <c r="EA61" i="4"/>
  <c r="EA11" i="4"/>
  <c r="EA94" i="4"/>
  <c r="EA58" i="4"/>
  <c r="EA76" i="4"/>
  <c r="EA32" i="4"/>
  <c r="EA69" i="4"/>
  <c r="EA7" i="4"/>
  <c r="EA26" i="4"/>
  <c r="EA63" i="4"/>
  <c r="EA41" i="4"/>
  <c r="EA38" i="4"/>
  <c r="EA71" i="4"/>
  <c r="EA68" i="4"/>
  <c r="EA28" i="4"/>
  <c r="EA27" i="4"/>
  <c r="EA17" i="4"/>
  <c r="EA30" i="4"/>
  <c r="EA52" i="4"/>
  <c r="EA64" i="4"/>
  <c r="EA66" i="4"/>
  <c r="EA22" i="4"/>
  <c r="EA60" i="4"/>
  <c r="EA10" i="4"/>
  <c r="EA14" i="4"/>
  <c r="EA70" i="4"/>
  <c r="EA15" i="4"/>
  <c r="EA53" i="4"/>
  <c r="EA44" i="4"/>
  <c r="EA8" i="4"/>
  <c r="EA18" i="4"/>
  <c r="EA51" i="4"/>
  <c r="EA21" i="4"/>
  <c r="EA16" i="4"/>
  <c r="EA24" i="4"/>
  <c r="EA20" i="4"/>
  <c r="EA34" i="4"/>
  <c r="EA45" i="4"/>
  <c r="EA12" i="4"/>
  <c r="EA65" i="4"/>
  <c r="EA29" i="4"/>
  <c r="EA23" i="4"/>
  <c r="EA35" i="4"/>
  <c r="EA36" i="4"/>
  <c r="EA39" i="4"/>
  <c r="EA55" i="4"/>
  <c r="EA25" i="4"/>
  <c r="EA59" i="4"/>
  <c r="EA19" i="4"/>
  <c r="EA43" i="4"/>
  <c r="EA49" i="4"/>
  <c r="EA31" i="4"/>
  <c r="EA67" i="4"/>
  <c r="EA47" i="4"/>
  <c r="EA33" i="4"/>
  <c r="EA9" i="4"/>
  <c r="EA77" i="4"/>
  <c r="EA79" i="4"/>
  <c r="EA75" i="4"/>
  <c r="BH95" i="4"/>
  <c r="BI94" i="4" l="1"/>
  <c r="DY94" i="4" s="1"/>
  <c r="BH95" i="3"/>
  <c r="BI10" i="4"/>
  <c r="DY10" i="4" s="1"/>
  <c r="BI14" i="4"/>
  <c r="DY14" i="4" s="1"/>
  <c r="BI18" i="4"/>
  <c r="DY18" i="4" s="1"/>
  <c r="BI22" i="4"/>
  <c r="DY22" i="4" s="1"/>
  <c r="BI26" i="4"/>
  <c r="DY26" i="4" s="1"/>
  <c r="BI30" i="4"/>
  <c r="DY30" i="4" s="1"/>
  <c r="BI34" i="4"/>
  <c r="DY34" i="4" s="1"/>
  <c r="BI38" i="4"/>
  <c r="DY38" i="4" s="1"/>
  <c r="BI42" i="4"/>
  <c r="DY42" i="4" s="1"/>
  <c r="BI46" i="4"/>
  <c r="DY46" i="4" s="1"/>
  <c r="BI50" i="4"/>
  <c r="DY50" i="4" s="1"/>
  <c r="BI54" i="4"/>
  <c r="DY54" i="4" s="1"/>
  <c r="BI57" i="4"/>
  <c r="DY57" i="4" s="1"/>
  <c r="BI62" i="4"/>
  <c r="DY62" i="4" s="1"/>
  <c r="BI66" i="4"/>
  <c r="DY66" i="4" s="1"/>
  <c r="BI70" i="4"/>
  <c r="DY70" i="4" s="1"/>
  <c r="BI74" i="4"/>
  <c r="DY74" i="4" s="1"/>
  <c r="BI78" i="4"/>
  <c r="DY78" i="4" s="1"/>
  <c r="BI11" i="4"/>
  <c r="DY11" i="4" s="1"/>
  <c r="BI15" i="4"/>
  <c r="DY15" i="4" s="1"/>
  <c r="BI19" i="4"/>
  <c r="DY19" i="4" s="1"/>
  <c r="BI23" i="4"/>
  <c r="DY23" i="4" s="1"/>
  <c r="BI27" i="4"/>
  <c r="DY27" i="4" s="1"/>
  <c r="BI31" i="4"/>
  <c r="DY31" i="4" s="1"/>
  <c r="BI35" i="4"/>
  <c r="DY35" i="4" s="1"/>
  <c r="BI39" i="4"/>
  <c r="DY39" i="4" s="1"/>
  <c r="BI43" i="4"/>
  <c r="DY43" i="4" s="1"/>
  <c r="BI51" i="4"/>
  <c r="DY51" i="4" s="1"/>
  <c r="BI55" i="4"/>
  <c r="DY55" i="4" s="1"/>
  <c r="BI59" i="4"/>
  <c r="DY59" i="4" s="1"/>
  <c r="BI63" i="4"/>
  <c r="DY63" i="4" s="1"/>
  <c r="BI67" i="4"/>
  <c r="DY67" i="4" s="1"/>
  <c r="BI71" i="4"/>
  <c r="DY71" i="4" s="1"/>
  <c r="BI75" i="4"/>
  <c r="DY75" i="4" s="1"/>
  <c r="BI79" i="4"/>
  <c r="DY79" i="4" s="1"/>
  <c r="BI8" i="4"/>
  <c r="DY8" i="4" s="1"/>
  <c r="BI12" i="4"/>
  <c r="DY12" i="4" s="1"/>
  <c r="BI16" i="4"/>
  <c r="DY16" i="4" s="1"/>
  <c r="BI20" i="4"/>
  <c r="DY20" i="4" s="1"/>
  <c r="BI24" i="4"/>
  <c r="DY24" i="4" s="1"/>
  <c r="BI28" i="4"/>
  <c r="DY28" i="4" s="1"/>
  <c r="BI32" i="4"/>
  <c r="DY32" i="4" s="1"/>
  <c r="BI36" i="4"/>
  <c r="DY36" i="4" s="1"/>
  <c r="BI40" i="4"/>
  <c r="DY40" i="4" s="1"/>
  <c r="BI44" i="4"/>
  <c r="DY44" i="4" s="1"/>
  <c r="BI48" i="4"/>
  <c r="DY48" i="4" s="1"/>
  <c r="BI52" i="4"/>
  <c r="DY52" i="4" s="1"/>
  <c r="BI56" i="4"/>
  <c r="DY56" i="4" s="1"/>
  <c r="BI60" i="4"/>
  <c r="DY60" i="4" s="1"/>
  <c r="BI64" i="4"/>
  <c r="DY64" i="4" s="1"/>
  <c r="BI68" i="4"/>
  <c r="DY68" i="4" s="1"/>
  <c r="BI72" i="4"/>
  <c r="DY72" i="4" s="1"/>
  <c r="BI76" i="4"/>
  <c r="DY76" i="4" s="1"/>
  <c r="BI9" i="4"/>
  <c r="DY9" i="4" s="1"/>
  <c r="BI13" i="4"/>
  <c r="DY13" i="4" s="1"/>
  <c r="BI17" i="4"/>
  <c r="DY17" i="4" s="1"/>
  <c r="BI21" i="4"/>
  <c r="DY21" i="4" s="1"/>
  <c r="BI25" i="4"/>
  <c r="DY25" i="4" s="1"/>
  <c r="BI29" i="4"/>
  <c r="DY29" i="4" s="1"/>
  <c r="BI33" i="4"/>
  <c r="DY33" i="4" s="1"/>
  <c r="BI37" i="4"/>
  <c r="DY37" i="4" s="1"/>
  <c r="BI41" i="4"/>
  <c r="DY41" i="4" s="1"/>
  <c r="BI45" i="4"/>
  <c r="DY45" i="4" s="1"/>
  <c r="BI49" i="4"/>
  <c r="DY49" i="4" s="1"/>
  <c r="BI53" i="4"/>
  <c r="DY53" i="4" s="1"/>
  <c r="BI58" i="4"/>
  <c r="DY58" i="4" s="1"/>
  <c r="BI61" i="4"/>
  <c r="DY61" i="4" s="1"/>
  <c r="BI65" i="4"/>
  <c r="DY65" i="4" s="1"/>
  <c r="BI69" i="4"/>
  <c r="DY69" i="4" s="1"/>
  <c r="BI73" i="4"/>
  <c r="DY73" i="4" s="1"/>
  <c r="BI77" i="4"/>
  <c r="DY77" i="4" s="1"/>
  <c r="BI7" i="4"/>
  <c r="DY7" i="4" s="1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C95" i="4"/>
  <c r="BK27" i="4" l="1"/>
  <c r="BK65" i="4"/>
  <c r="BK53" i="4"/>
  <c r="BK21" i="4"/>
  <c r="BK76" i="4"/>
  <c r="BK60" i="4"/>
  <c r="BK48" i="4"/>
  <c r="BK32" i="4"/>
  <c r="BK16" i="4"/>
  <c r="BK75" i="4"/>
  <c r="BK59" i="4"/>
  <c r="BK31" i="4"/>
  <c r="BK15" i="4"/>
  <c r="BK46" i="4"/>
  <c r="BK14" i="4"/>
  <c r="BK17" i="4"/>
  <c r="BK44" i="4"/>
  <c r="BK70" i="4"/>
  <c r="BK42" i="4"/>
  <c r="BK58" i="4"/>
  <c r="BK45" i="4"/>
  <c r="BK56" i="4"/>
  <c r="BK40" i="4"/>
  <c r="BK24" i="4"/>
  <c r="BK8" i="4"/>
  <c r="BK55" i="4"/>
  <c r="BK23" i="4"/>
  <c r="BK54" i="4"/>
  <c r="BK38" i="4"/>
  <c r="BK22" i="4"/>
  <c r="BK49" i="4"/>
  <c r="BK28" i="4"/>
  <c r="BK43" i="4"/>
  <c r="BK11" i="4"/>
  <c r="BK57" i="4"/>
  <c r="BK25" i="4"/>
  <c r="BK9" i="4"/>
  <c r="BK52" i="4"/>
  <c r="BK36" i="4"/>
  <c r="BK20" i="4"/>
  <c r="BK79" i="4"/>
  <c r="BK51" i="4"/>
  <c r="BK19" i="4"/>
  <c r="BK78" i="4"/>
  <c r="BK50" i="4"/>
  <c r="BK34" i="4"/>
  <c r="BK18" i="4"/>
  <c r="BK94" i="4"/>
  <c r="BK77" i="4"/>
  <c r="BK74" i="4"/>
  <c r="BK73" i="4"/>
  <c r="BK72" i="4"/>
  <c r="BK71" i="4"/>
  <c r="BK69" i="4"/>
  <c r="BK68" i="4"/>
  <c r="BK67" i="4"/>
  <c r="BK66" i="4"/>
  <c r="BK64" i="4"/>
  <c r="BK63" i="4"/>
  <c r="BK62" i="4"/>
  <c r="BK61" i="4"/>
  <c r="BK41" i="4"/>
  <c r="BK39" i="4"/>
  <c r="BK37" i="4"/>
  <c r="BK35" i="4"/>
  <c r="BK33" i="4"/>
  <c r="BK30" i="4"/>
  <c r="BK29" i="4"/>
  <c r="BK26" i="4"/>
  <c r="BK13" i="4"/>
  <c r="BK12" i="4"/>
  <c r="BK10" i="4"/>
  <c r="BK7" i="4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BF95" i="2" l="1"/>
  <c r="BE95" i="2"/>
  <c r="BD95" i="2"/>
  <c r="BC95" i="2"/>
  <c r="BB95" i="2"/>
  <c r="BA95" i="2"/>
  <c r="AZ95" i="2"/>
  <c r="AZ97" i="4" s="1"/>
  <c r="AY95" i="2"/>
  <c r="AX95" i="2"/>
  <c r="AX97" i="4" s="1"/>
  <c r="AW95" i="2"/>
  <c r="AV95" i="2"/>
  <c r="AU95" i="2"/>
  <c r="AT95" i="2"/>
  <c r="AS95" i="2"/>
  <c r="AR95" i="2"/>
  <c r="AQ95" i="2"/>
  <c r="AP95" i="2"/>
  <c r="AO95" i="2"/>
  <c r="AK95" i="2"/>
  <c r="AJ95" i="2"/>
  <c r="AI95" i="2"/>
  <c r="AI97" i="4" s="1"/>
  <c r="AH95" i="2"/>
  <c r="AG95" i="2"/>
  <c r="AF95" i="2"/>
  <c r="AE95" i="2"/>
  <c r="AD95" i="2"/>
  <c r="AC95" i="2"/>
  <c r="AB95" i="2"/>
  <c r="AA95" i="2"/>
  <c r="Z95" i="2"/>
  <c r="Y95" i="2"/>
  <c r="X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BE95" i="1" l="1"/>
  <c r="BE97" i="4" s="1"/>
  <c r="BC95" i="1"/>
  <c r="BC97" i="4" s="1"/>
  <c r="AW95" i="1"/>
  <c r="AW97" i="4" s="1"/>
  <c r="AV95" i="1"/>
  <c r="AV97" i="4" s="1"/>
  <c r="AU95" i="1"/>
  <c r="AU97" i="4" s="1"/>
  <c r="AP95" i="1"/>
  <c r="AP97" i="4" s="1"/>
  <c r="AN95" i="1"/>
  <c r="AJ95" i="1"/>
  <c r="AJ97" i="4" s="1"/>
  <c r="AG95" i="1"/>
  <c r="AG97" i="4" s="1"/>
  <c r="AE95" i="1"/>
  <c r="AE97" i="4" s="1"/>
  <c r="Y95" i="1"/>
  <c r="Y97" i="4" s="1"/>
  <c r="L95" i="1" l="1"/>
  <c r="L97" i="4" s="1"/>
  <c r="I97" i="4" l="1"/>
  <c r="H97" i="4"/>
  <c r="G95" i="1" l="1"/>
  <c r="G97" i="4" s="1"/>
  <c r="F95" i="1"/>
  <c r="F97" i="4" s="1"/>
  <c r="BF95" i="1"/>
  <c r="BF97" i="4" s="1"/>
  <c r="BD95" i="1"/>
  <c r="BD97" i="4" s="1"/>
  <c r="BB95" i="1"/>
  <c r="BB97" i="4" s="1"/>
  <c r="BA95" i="1"/>
  <c r="BA97" i="4" s="1"/>
  <c r="AY95" i="1"/>
  <c r="AY97" i="4" s="1"/>
  <c r="AT95" i="1"/>
  <c r="AT97" i="4" s="1"/>
  <c r="AS95" i="1"/>
  <c r="AS97" i="4" s="1"/>
  <c r="AR95" i="1"/>
  <c r="AR97" i="4" s="1"/>
  <c r="AQ95" i="1"/>
  <c r="AQ97" i="4" s="1"/>
  <c r="AO95" i="1"/>
  <c r="AO97" i="4" s="1"/>
  <c r="AM95" i="1"/>
  <c r="AL95" i="1"/>
  <c r="AK95" i="1"/>
  <c r="AK97" i="4" s="1"/>
  <c r="AH95" i="1"/>
  <c r="AH97" i="4" s="1"/>
  <c r="AF95" i="1"/>
  <c r="AF97" i="4" s="1"/>
  <c r="AD95" i="1"/>
  <c r="AD97" i="4" s="1"/>
  <c r="AC95" i="1"/>
  <c r="AC97" i="4" s="1"/>
  <c r="AB95" i="1"/>
  <c r="AB97" i="4" s="1"/>
  <c r="AA95" i="1"/>
  <c r="AA97" i="4" s="1"/>
  <c r="Z95" i="1"/>
  <c r="Z97" i="4" s="1"/>
  <c r="X95" i="1"/>
  <c r="X97" i="4" s="1"/>
  <c r="W95" i="1"/>
  <c r="W97" i="4" s="1"/>
  <c r="V95" i="1"/>
  <c r="V97" i="4" s="1"/>
  <c r="U95" i="1"/>
  <c r="U97" i="4" s="1"/>
  <c r="T95" i="1"/>
  <c r="T97" i="4" s="1"/>
  <c r="S95" i="1"/>
  <c r="S97" i="4" s="1"/>
  <c r="R95" i="1"/>
  <c r="R97" i="4" s="1"/>
  <c r="Q95" i="1"/>
  <c r="Q97" i="4" s="1"/>
  <c r="P95" i="1"/>
  <c r="P97" i="4" s="1"/>
  <c r="O95" i="1"/>
  <c r="O97" i="4" s="1"/>
  <c r="N95" i="1"/>
  <c r="N97" i="4" s="1"/>
  <c r="M95" i="1"/>
  <c r="M97" i="4" s="1"/>
  <c r="K95" i="1"/>
  <c r="K97" i="4" s="1"/>
  <c r="J97" i="4"/>
  <c r="E97" i="4"/>
  <c r="D95" i="1"/>
  <c r="C95" i="1"/>
  <c r="C97" i="4" s="1"/>
  <c r="B95" i="1"/>
  <c r="BO73" i="4"/>
  <c r="B73" i="4"/>
  <c r="BO74" i="4"/>
  <c r="B95" i="4" l="1"/>
  <c r="B97" i="4" s="1"/>
  <c r="DU95" i="4"/>
  <c r="BM73" i="4"/>
  <c r="BO95" i="4"/>
  <c r="BM74" i="4"/>
  <c r="D95" i="4"/>
  <c r="D97" i="4" s="1"/>
  <c r="DZ73" i="4" l="1"/>
  <c r="EA73" i="4" s="1"/>
  <c r="DS95" i="4"/>
  <c r="DZ74" i="4"/>
  <c r="EA74" i="4" s="1"/>
  <c r="BM95" i="4"/>
  <c r="EA95" i="4" l="1"/>
  <c r="AM95" i="2"/>
  <c r="AM97" i="4" s="1"/>
  <c r="CX47" i="4"/>
  <c r="CX95" i="4" s="1"/>
  <c r="CY47" i="4"/>
  <c r="CY95" i="4" s="1"/>
  <c r="AN95" i="2"/>
  <c r="AN97" i="4" s="1"/>
  <c r="BH47" i="2"/>
  <c r="BH95" i="2" l="1"/>
  <c r="BI47" i="4"/>
  <c r="AL95" i="2"/>
  <c r="AL97" i="4" s="1"/>
  <c r="DX47" i="4"/>
  <c r="DX95" i="4" s="1"/>
  <c r="CW47" i="4"/>
  <c r="DW47" i="4"/>
  <c r="DW95" i="4" s="1"/>
  <c r="CW95" i="4" l="1"/>
  <c r="DV47" i="4"/>
  <c r="DV95" i="4" s="1"/>
  <c r="BI95" i="4"/>
  <c r="DV98" i="4" s="1"/>
  <c r="BK47" i="4"/>
  <c r="BK95" i="4" s="1"/>
  <c r="DV100" i="4" l="1"/>
  <c r="DY47" i="4"/>
  <c r="DY95" i="4" s="1"/>
</calcChain>
</file>

<file path=xl/sharedStrings.xml><?xml version="1.0" encoding="utf-8"?>
<sst xmlns="http://schemas.openxmlformats.org/spreadsheetml/2006/main" count="826" uniqueCount="140">
  <si>
    <t>Скорая медицинская помощь</t>
  </si>
  <si>
    <t>Всего</t>
  </si>
  <si>
    <t>ИТОГО</t>
  </si>
  <si>
    <t>Наименование медицинских организаций</t>
  </si>
  <si>
    <t>ВТБ</t>
  </si>
  <si>
    <t>РГС</t>
  </si>
  <si>
    <t>I квартал 
объемы медицинской помощи</t>
  </si>
  <si>
    <t xml:space="preserve">I квартал
финансирование медицинской помощи </t>
  </si>
  <si>
    <t>Амбулаторно-поликлиническая помощь Диспансеризация населения</t>
  </si>
  <si>
    <t>Амбулаторно-поликлиническая помощь Консультативный прием</t>
  </si>
  <si>
    <t>Амбулаторно-поликлиническая помощь Посещения с профилактической и иными целями</t>
  </si>
  <si>
    <t>Амбулаторно-поликлиническая помощь Обращения по поводу заболевания</t>
  </si>
  <si>
    <t>Стационарная медицинская помощь</t>
  </si>
  <si>
    <t>Отдельные медицинские услуги (АПП посещения с профилакт-ми и иными целями)</t>
  </si>
  <si>
    <t>ГУЗ «Больница восстановительного лечения кардиологических больных»</t>
  </si>
  <si>
    <t>ГУЗ «Городская больница №2»</t>
  </si>
  <si>
    <t>ГУЗ «Городская больница №3»</t>
  </si>
  <si>
    <t>ГУЗ «Городская клиническая больница № 1» (Перинатальный центр)</t>
  </si>
  <si>
    <t>ГУЗ «Городская поликлиника № 1 им. С.М. Кирова»</t>
  </si>
  <si>
    <t>ГУЗ «Городская поликлиника № 3»</t>
  </si>
  <si>
    <t>ГУЗ «Городская поликлиника № 4»</t>
  </si>
  <si>
    <t>ГУЗ «Городская поликлиника № 5»</t>
  </si>
  <si>
    <t>ГУЗ «Городская поликлиника № 6»</t>
  </si>
  <si>
    <t>ГУЗ «Городская детская поликлиника № 1»</t>
  </si>
  <si>
    <t>ГУЗ «Городская детская поликлиника № 6»</t>
  </si>
  <si>
    <t>ГУЗ «Детская городская клиническая больница г. Ульяновска»</t>
  </si>
  <si>
    <t>ГУЗ «Областная детская инфекционная больница»</t>
  </si>
  <si>
    <t>ГУЗ «Зерносовхозская участковая больница»</t>
  </si>
  <si>
    <t>ФГБОУ высшего профессионального образования «Ульяновское высшее авиационное училище гражданской авиации (институт)»</t>
  </si>
  <si>
    <t>ГУЗ «Мулловская участковая больница»</t>
  </si>
  <si>
    <t>ГУЗ «Никольская участковая больница»</t>
  </si>
  <si>
    <t xml:space="preserve">ГУЗ «Ново-Майнская городская больница» </t>
  </si>
  <si>
    <t>ГУЗ «Областной врачебно-физкультурный диспансер»</t>
  </si>
  <si>
    <t>ГУЗ «Ульяновский областной клинический госпиталь ветеранов войн»</t>
  </si>
  <si>
    <t>ГУЗ «Областной кардиологический диспансер»</t>
  </si>
  <si>
    <t>ГУЗ «Ульяновская областная клиническая больница»</t>
  </si>
  <si>
    <t>ГУЗ «Областной клинический онкологический диспансер»</t>
  </si>
  <si>
    <t>ООО «АлмазДент»</t>
  </si>
  <si>
    <t>ООО «Беладент»</t>
  </si>
  <si>
    <t>ООО «Премьер Дент»</t>
  </si>
  <si>
    <t>ООО «Стоматология белый носорог»</t>
  </si>
  <si>
    <t>ООО «Мед-Профи»</t>
  </si>
  <si>
    <t>ЗАО «Проекты в сфере здравоохранения»</t>
  </si>
  <si>
    <t>ООО «Фрезениус Нефрокея»</t>
  </si>
  <si>
    <t>ООО «Альфадент-Ульяновск»</t>
  </si>
  <si>
    <t>ООО «Панацея»</t>
  </si>
  <si>
    <t>ООО «Уроклиника»</t>
  </si>
  <si>
    <t>ГУЗ «Рязановская участковая больница»</t>
  </si>
  <si>
    <t>ГУЗ «Старосахчинская участковая больница»</t>
  </si>
  <si>
    <t>ГБУЗ «Стоматологическая поликлиника города Ульяновска»</t>
  </si>
  <si>
    <t>ГУЗ «Тиинская участковая больница»</t>
  </si>
  <si>
    <t>ГУЗ «Центральная клиническая медико-санитарная часть»</t>
  </si>
  <si>
    <t>ООО «Альянс Клиник плюс»</t>
  </si>
  <si>
    <t>ООО «Лечебно-диагностический центр Международного института биологических систем-Ульяновск»</t>
  </si>
  <si>
    <t>ООО «МЦ «Академия»</t>
  </si>
  <si>
    <t>ГУЗ «Областной клинический кожно-венерологический диспансер»</t>
  </si>
  <si>
    <t>ГУЗ «Ульяновский областной клинический центр специализированных видов медицинской помощи»</t>
  </si>
  <si>
    <t>ГУЗ «Детская специализированная психоневрологическая больница № 1»</t>
  </si>
  <si>
    <t>ГУЗ «Ульяновская областная детская клиническая больница имени политического и общественного деятеля Ю.Ф. Горячева»</t>
  </si>
  <si>
    <t>ООО «Альянс Клиник»</t>
  </si>
  <si>
    <t xml:space="preserve">ГУЗ «Центральная городская клиническая больница г. Ульяновска» </t>
  </si>
  <si>
    <t>НГУЗ «Отделенческая больница на станции Ульяновск» открытого акционерного общества «Российские железные дороги»</t>
  </si>
  <si>
    <t>ГУЗ «Новоульяновская городская больница им. А.Ф. Альберт»</t>
  </si>
  <si>
    <t>ФКУЗ «Медико-санитарная часть Министерства внутренних дел Российской Федерации по Ульяновской области»</t>
  </si>
  <si>
    <t>ФГБУЗ «Клиническая больница № 172 Федерального медико-биологического агентства» (Димитровград)</t>
  </si>
  <si>
    <t>ФГБУЗ «Клиническая больница № 172 Федерального медико-биологического агентства» (Мелекесский район)</t>
  </si>
  <si>
    <t>II квартал 
объемы медицинской помощи</t>
  </si>
  <si>
    <t xml:space="preserve">II квартал
финансирование медицинской помощи </t>
  </si>
  <si>
    <t>III квартал 
объемы медицинской помощи</t>
  </si>
  <si>
    <t xml:space="preserve">III квартал
финансирование медицинской помощи </t>
  </si>
  <si>
    <t>IV квартал 
объемы медицинской помощи</t>
  </si>
  <si>
    <t xml:space="preserve">IV квартал
финансирование медицинской помощи </t>
  </si>
  <si>
    <t>Разница</t>
  </si>
  <si>
    <t>По ТПГГ (истина)</t>
  </si>
  <si>
    <t>Амбулаторно-поликлиническая помощь 
Неотложная медицинская помощь</t>
  </si>
  <si>
    <t>Отдельные медицинские услуги 
(АПП обращения по поводу заболевания)</t>
  </si>
  <si>
    <t>Амбулаторно-поликлиническая помощь 
Обращения по поводу заболевания</t>
  </si>
  <si>
    <t>Отдельные медицинские услуги 
(АПП посещения с профилакт-ми и иными целями)</t>
  </si>
  <si>
    <t>Амбулаторно-поликлиническая помощь 
Консультативный прием</t>
  </si>
  <si>
    <t>Амбулаторно-поликлиническая помощь 
Посещения с профилактической и иными целями</t>
  </si>
  <si>
    <t>руб. коп.</t>
  </si>
  <si>
    <t>Итоговая проверка</t>
  </si>
  <si>
    <t>д.б. "0" везде</t>
  </si>
  <si>
    <t>ООО "АпексДент"</t>
  </si>
  <si>
    <t>ООО Унидент</t>
  </si>
  <si>
    <t>OOO"АРТДЕНТ"</t>
  </si>
  <si>
    <t>ООО "ЛАУС ДЕО"</t>
  </si>
  <si>
    <t>ФКУ ИК-8 УФСИН РОССИИ ПО УО</t>
  </si>
  <si>
    <t>ЦДКБ ФМБА России</t>
  </si>
  <si>
    <t>ООО Прозрение</t>
  </si>
  <si>
    <t>ООО Мастер</t>
  </si>
  <si>
    <t>ООО Томограф</t>
  </si>
  <si>
    <t>ООО МДЦ-здоровье</t>
  </si>
  <si>
    <t>Филиал № 4 федерального бюджетного учреждения «428 оружной военный клинический госпиталь» Министерства обороны Российской Федерации</t>
  </si>
  <si>
    <t>I квартал 2016 г.</t>
  </si>
  <si>
    <t>Объемы предоставления медицинской помощи и финансовых средств на обеспечение государственных гарантий оказания населению  Ульяновской области  бесплатной медицинской помощи за счет средств ОМС на 2016 год</t>
  </si>
  <si>
    <t>Объемы предоставления медицинской помощи и финансовых средств на обеспечение государственных гарантий оказания населению Ульяновской области  бесплатной медицинской помощи за счет средств ОМС на 2016 год</t>
  </si>
  <si>
    <t xml:space="preserve">Медицинская помощь оказываемая в условиях дневного стационара </t>
  </si>
  <si>
    <t>Медицинская помощь оказываемая в условиях дневного стационара</t>
  </si>
  <si>
    <t>Объемы предоставления медицинской помощи и финансовых средств на обеспечение государственных гарантий оказания населению 
Ульяновской области  бесплатной медицинской помощи за счет средств ОМС на 2016 год</t>
  </si>
  <si>
    <t>Всего на 2016 год:</t>
  </si>
  <si>
    <t>IV квартал и свод 2016 г.</t>
  </si>
  <si>
    <t>III квартал 2016 г.</t>
  </si>
  <si>
    <t>II квартал 2016 г.</t>
  </si>
  <si>
    <t>Всего финансирование на I квартал
2016 года</t>
  </si>
  <si>
    <t>Всего финансирование на II квартал
2016 года</t>
  </si>
  <si>
    <t>Всего финансирование на III квартал
2016 года</t>
  </si>
  <si>
    <t>Всего финансирование на IV квартал
2016 года</t>
  </si>
  <si>
    <t>Всего финансирование на 2016 год</t>
  </si>
  <si>
    <t xml:space="preserve">2016 год
финансирование медицинской помощи </t>
  </si>
  <si>
    <t>Свод объемов и финансирования медицинской помощи 2016 год</t>
  </si>
  <si>
    <t>Объемы медицинской помощи</t>
  </si>
  <si>
    <t>ИТОГО
Финансирование
2016 год</t>
  </si>
  <si>
    <t>ИТОГО
Объемы
2016 год</t>
  </si>
  <si>
    <t>ГУЗ «Базарносызганская районная больница»</t>
  </si>
  <si>
    <t>ГУЗ «Барышская районная больница»</t>
  </si>
  <si>
    <t>ГУЗ «Большенагаткинская районная больница»</t>
  </si>
  <si>
    <t>ГУЗ «Вешкаймская районная больница»</t>
  </si>
  <si>
    <t>ГУЗ «Инзенская районная больница»</t>
  </si>
  <si>
    <t>ГУЗ «Карсунская районная больница»</t>
  </si>
  <si>
    <t>ГУЗ «Кузоватовская районная больница»</t>
  </si>
  <si>
    <t>ГУЗ «Майнская районная больница»</t>
  </si>
  <si>
    <t>ГУЗ «Николаевская районная больница»</t>
  </si>
  <si>
    <t>ГУЗ «Новомалыклинская районная больница»</t>
  </si>
  <si>
    <t>ГУЗ «Новоспасская районная больница»</t>
  </si>
  <si>
    <t>ГУЗ «Павловская районная больница»</t>
  </si>
  <si>
    <t>ГУЗ «Радищевская районная больница»</t>
  </si>
  <si>
    <t>ГУЗ «Сенгилеевская районная больница»</t>
  </si>
  <si>
    <t>ГУЗ «Старокулаткинская районная больница»</t>
  </si>
  <si>
    <t>ГУЗ «Старомайнская районная больница»</t>
  </si>
  <si>
    <t>ГУЗ «Сурская районная больница»</t>
  </si>
  <si>
    <t>ГУЗ «Тереньгульская районная больница»</t>
  </si>
  <si>
    <t>ГУЗ «Ульяновская районная больница»</t>
  </si>
  <si>
    <t>ГУЗ «Чердаклинская районная больница»</t>
  </si>
  <si>
    <t>ПРИЛОЖЕНИЕ к протоколу № 43 от 29.12.2015 г. Комиссии по разработке территориальной программы ОМС</t>
  </si>
  <si>
    <t>ООО Академия женского здоровья и репродукции человека</t>
  </si>
  <si>
    <t>ООО ЭКО Центр</t>
  </si>
  <si>
    <t>ООО БИРЧ</t>
  </si>
  <si>
    <t>ООО Консилиум</t>
  </si>
  <si>
    <t>ГУЗ «Клиническая станция скорой медицинской помощи г. Ульяновска»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</si>
</sst>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000"/>
    <numFmt numFmtId="166" formatCode="0.00000"/>
  </numFmts>
  <fonts count="6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sz val="10"/>
      <color theme="0" tint="-0.249977111117893"/>
      <name val="Calibri"/>
      <family val="2"/>
      <charset val="204"/>
    </font>
    <font>
      <b/>
      <sz val="11"/>
      <color theme="0" tint="-0.249977111117893"/>
      <name val="Calibri"/>
      <family val="2"/>
      <charset val="204"/>
    </font>
    <font>
      <sz val="8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color rgb="FFFFB3B3"/>
      <name val="Calibri"/>
      <family val="2"/>
      <charset val="204"/>
    </font>
    <font>
      <sz val="10"/>
      <color theme="4" tint="0.59999389629810485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8"/>
      <color theme="1"/>
      <name val="Calibri"/>
      <family val="2"/>
      <charset val="204"/>
    </font>
    <font>
      <sz val="10"/>
      <color theme="3" tint="0.59999389629810485"/>
      <name val="Calibri"/>
      <family val="2"/>
      <charset val="204"/>
    </font>
    <font>
      <sz val="10"/>
      <color theme="0" tint="-0.14999847407452621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sz val="11"/>
      <color theme="1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0">
    <xf numFmtId="0" fontId="0" fillId="0" borderId="0"/>
    <xf numFmtId="0" fontId="16" fillId="0" borderId="0"/>
    <xf numFmtId="0" fontId="17" fillId="0" borderId="0"/>
    <xf numFmtId="0" fontId="15" fillId="0" borderId="0"/>
    <xf numFmtId="0" fontId="2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20" fillId="0" borderId="0"/>
    <xf numFmtId="0" fontId="12" fillId="0" borderId="0"/>
    <xf numFmtId="0" fontId="19" fillId="0" borderId="0"/>
    <xf numFmtId="0" fontId="2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10" applyNumberFormat="0" applyAlignment="0" applyProtection="0"/>
    <xf numFmtId="0" fontId="32" fillId="7" borderId="11" applyNumberFormat="0" applyAlignment="0" applyProtection="0"/>
    <xf numFmtId="0" fontId="33" fillId="7" borderId="10" applyNumberFormat="0" applyAlignment="0" applyProtection="0"/>
    <xf numFmtId="0" fontId="34" fillId="0" borderId="12" applyNumberFormat="0" applyFill="0" applyAlignment="0" applyProtection="0"/>
    <xf numFmtId="0" fontId="35" fillId="8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0" borderId="0"/>
    <xf numFmtId="0" fontId="7" fillId="9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9" borderId="1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4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6" fillId="0" borderId="0"/>
  </cellStyleXfs>
  <cellXfs count="169">
    <xf numFmtId="0" fontId="0" fillId="0" borderId="0" xfId="0"/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1" fillId="0" borderId="1" xfId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3" fontId="44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2" applyFont="1" applyFill="1" applyBorder="1" applyAlignment="1">
      <alignment horizontal="left" vertical="center"/>
    </xf>
    <xf numFmtId="3" fontId="43" fillId="2" borderId="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" xfId="2" applyFont="1" applyFill="1" applyBorder="1" applyAlignment="1">
      <alignment horizontal="left" vertical="center" wrapText="1"/>
    </xf>
    <xf numFmtId="0" fontId="43" fillId="0" borderId="1" xfId="369" applyFont="1" applyFill="1" applyBorder="1" applyAlignment="1">
      <alignment horizontal="left" vertical="center" wrapText="1"/>
    </xf>
    <xf numFmtId="0" fontId="43" fillId="0" borderId="0" xfId="2" applyFont="1" applyFill="1" applyBorder="1" applyAlignment="1">
      <alignment horizontal="right" vertical="center"/>
    </xf>
    <xf numFmtId="4" fontId="43" fillId="0" borderId="0" xfId="2" applyNumberFormat="1" applyFont="1" applyFill="1" applyBorder="1" applyAlignment="1">
      <alignment horizontal="center" vertical="center"/>
    </xf>
    <xf numFmtId="3" fontId="43" fillId="0" borderId="0" xfId="2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1" fillId="0" borderId="2" xfId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23" fillId="0" borderId="0" xfId="369" applyFont="1" applyFill="1" applyBorder="1" applyAlignment="1">
      <alignment horizontal="right" vertical="center"/>
    </xf>
    <xf numFmtId="3" fontId="23" fillId="0" borderId="0" xfId="369" applyNumberFormat="1" applyFont="1" applyFill="1" applyBorder="1" applyAlignment="1">
      <alignment horizontal="center" vertical="center"/>
    </xf>
    <xf numFmtId="4" fontId="23" fillId="0" borderId="0" xfId="369" applyNumberFormat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/>
    </xf>
    <xf numFmtId="4" fontId="54" fillId="0" borderId="1" xfId="0" applyNumberFormat="1" applyFont="1" applyFill="1" applyBorder="1" applyAlignment="1">
      <alignment horizontal="center" vertical="center"/>
    </xf>
    <xf numFmtId="0" fontId="18" fillId="0" borderId="0" xfId="369" applyFont="1" applyFill="1" applyBorder="1" applyAlignment="1">
      <alignment horizontal="right" vertical="center"/>
    </xf>
    <xf numFmtId="3" fontId="18" fillId="0" borderId="0" xfId="369" applyNumberFormat="1" applyFont="1" applyFill="1" applyBorder="1" applyAlignment="1">
      <alignment horizontal="center" vertical="center"/>
    </xf>
    <xf numFmtId="4" fontId="18" fillId="0" borderId="0" xfId="369" applyNumberFormat="1" applyFont="1" applyFill="1" applyBorder="1" applyAlignment="1">
      <alignment horizontal="center" vertical="center"/>
    </xf>
    <xf numFmtId="164" fontId="18" fillId="0" borderId="0" xfId="369" applyNumberFormat="1" applyFont="1" applyFill="1" applyBorder="1" applyAlignment="1">
      <alignment horizontal="center" vertical="center"/>
    </xf>
    <xf numFmtId="0" fontId="53" fillId="0" borderId="0" xfId="369" applyFont="1" applyFill="1" applyBorder="1" applyAlignment="1">
      <alignment horizontal="left" vertical="center"/>
    </xf>
    <xf numFmtId="3" fontId="54" fillId="2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3" fontId="51" fillId="2" borderId="1" xfId="0" applyNumberFormat="1" applyFont="1" applyFill="1" applyBorder="1" applyAlignment="1">
      <alignment horizontal="center" vertical="center"/>
    </xf>
    <xf numFmtId="3" fontId="45" fillId="2" borderId="1" xfId="0" applyNumberFormat="1" applyFont="1" applyFill="1" applyBorder="1" applyAlignment="1">
      <alignment horizontal="center" vertical="center"/>
    </xf>
    <xf numFmtId="0" fontId="43" fillId="35" borderId="1" xfId="0" applyFont="1" applyFill="1" applyBorder="1" applyAlignment="1">
      <alignment horizontal="center" vertical="center"/>
    </xf>
    <xf numFmtId="4" fontId="51" fillId="35" borderId="1" xfId="0" applyNumberFormat="1" applyFont="1" applyFill="1" applyBorder="1" applyAlignment="1">
      <alignment horizontal="center" vertical="center"/>
    </xf>
    <xf numFmtId="4" fontId="45" fillId="35" borderId="1" xfId="0" applyNumberFormat="1" applyFont="1" applyFill="1" applyBorder="1" applyAlignment="1">
      <alignment horizontal="center" vertical="center"/>
    </xf>
    <xf numFmtId="0" fontId="42" fillId="35" borderId="1" xfId="0" applyFont="1" applyFill="1" applyBorder="1" applyAlignment="1">
      <alignment vertical="center"/>
    </xf>
    <xf numFmtId="4" fontId="42" fillId="35" borderId="1" xfId="0" applyNumberFormat="1" applyFont="1" applyFill="1" applyBorder="1" applyAlignment="1">
      <alignment horizontal="center" vertical="center"/>
    </xf>
    <xf numFmtId="4" fontId="48" fillId="35" borderId="0" xfId="0" applyNumberFormat="1" applyFont="1" applyFill="1" applyAlignment="1">
      <alignment horizontal="center" vertical="center"/>
    </xf>
    <xf numFmtId="0" fontId="44" fillId="34" borderId="0" xfId="0" applyFont="1" applyFill="1" applyAlignment="1">
      <alignment vertical="center"/>
    </xf>
    <xf numFmtId="4" fontId="48" fillId="34" borderId="1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8" fillId="0" borderId="1" xfId="369" applyFont="1" applyFill="1" applyBorder="1" applyAlignment="1">
      <alignment horizontal="right" vertical="center"/>
    </xf>
    <xf numFmtId="3" fontId="48" fillId="2" borderId="1" xfId="369" applyNumberFormat="1" applyFont="1" applyFill="1" applyBorder="1" applyAlignment="1">
      <alignment horizontal="center" vertical="center"/>
    </xf>
    <xf numFmtId="4" fontId="48" fillId="35" borderId="1" xfId="369" applyNumberFormat="1" applyFont="1" applyFill="1" applyBorder="1" applyAlignment="1">
      <alignment horizontal="center" vertical="center"/>
    </xf>
    <xf numFmtId="3" fontId="42" fillId="2" borderId="0" xfId="0" applyNumberFormat="1" applyFont="1" applyFill="1" applyAlignment="1">
      <alignment horizontal="center" vertical="center"/>
    </xf>
    <xf numFmtId="3" fontId="48" fillId="2" borderId="0" xfId="0" applyNumberFormat="1" applyFont="1" applyFill="1" applyAlignment="1">
      <alignment horizontal="center" vertical="center"/>
    </xf>
    <xf numFmtId="4" fontId="42" fillId="35" borderId="0" xfId="0" applyNumberFormat="1" applyFont="1" applyFill="1" applyAlignment="1">
      <alignment horizontal="center" vertical="center"/>
    </xf>
    <xf numFmtId="0" fontId="42" fillId="0" borderId="1" xfId="2" applyFont="1" applyFill="1" applyBorder="1" applyAlignment="1">
      <alignment horizontal="right" vertical="center"/>
    </xf>
    <xf numFmtId="3" fontId="42" fillId="2" borderId="1" xfId="2" applyNumberFormat="1" applyFont="1" applyFill="1" applyBorder="1" applyAlignment="1">
      <alignment horizontal="center" vertical="center"/>
    </xf>
    <xf numFmtId="4" fontId="44" fillId="35" borderId="1" xfId="0" applyNumberFormat="1" applyFont="1" applyFill="1" applyBorder="1" applyAlignment="1">
      <alignment horizontal="center" vertical="center"/>
    </xf>
    <xf numFmtId="4" fontId="42" fillId="35" borderId="1" xfId="2" applyNumberFormat="1" applyFont="1" applyFill="1" applyBorder="1" applyAlignment="1">
      <alignment horizontal="center" vertical="center"/>
    </xf>
    <xf numFmtId="4" fontId="54" fillId="35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4" fillId="35" borderId="1" xfId="0" applyFont="1" applyFill="1" applyBorder="1" applyAlignment="1">
      <alignment vertical="center"/>
    </xf>
    <xf numFmtId="4" fontId="42" fillId="35" borderId="1" xfId="369" applyNumberFormat="1" applyFont="1" applyFill="1" applyBorder="1" applyAlignment="1">
      <alignment horizontal="center" vertical="center"/>
    </xf>
    <xf numFmtId="0" fontId="41" fillId="0" borderId="1" xfId="369" applyFont="1" applyFill="1" applyBorder="1" applyAlignment="1">
      <alignment horizontal="right" vertical="center"/>
    </xf>
    <xf numFmtId="3" fontId="41" fillId="2" borderId="1" xfId="369" applyNumberFormat="1" applyFont="1" applyFill="1" applyBorder="1" applyAlignment="1">
      <alignment horizontal="center" vertical="center"/>
    </xf>
    <xf numFmtId="4" fontId="41" fillId="35" borderId="1" xfId="369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wrapText="1"/>
    </xf>
    <xf numFmtId="3" fontId="45" fillId="0" borderId="0" xfId="0" applyNumberFormat="1" applyFont="1" applyAlignment="1">
      <alignment horizontal="center" vertical="center"/>
    </xf>
    <xf numFmtId="3" fontId="45" fillId="2" borderId="0" xfId="0" applyNumberFormat="1" applyFont="1" applyFill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3" fontId="44" fillId="0" borderId="0" xfId="0" applyNumberFormat="1" applyFont="1" applyFill="1" applyAlignment="1">
      <alignment vertical="center"/>
    </xf>
    <xf numFmtId="3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3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57" fillId="0" borderId="0" xfId="0" applyNumberFormat="1" applyFont="1" applyFill="1" applyAlignment="1">
      <alignment horizontal="right" vertical="center"/>
    </xf>
    <xf numFmtId="3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4" fontId="59" fillId="0" borderId="0" xfId="0" applyNumberFormat="1" applyFont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60" fillId="0" borderId="1" xfId="369" applyFont="1" applyFill="1" applyBorder="1" applyAlignment="1">
      <alignment horizontal="left" vertical="center"/>
    </xf>
    <xf numFmtId="164" fontId="45" fillId="0" borderId="0" xfId="0" applyNumberFormat="1" applyFont="1" applyFill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3" fontId="45" fillId="36" borderId="0" xfId="0" applyNumberFormat="1" applyFont="1" applyFill="1" applyAlignment="1">
      <alignment horizontal="center" vertical="center"/>
    </xf>
    <xf numFmtId="0" fontId="43" fillId="35" borderId="1" xfId="0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Alignment="1">
      <alignment vertical="center"/>
    </xf>
    <xf numFmtId="4" fontId="52" fillId="0" borderId="0" xfId="0" applyNumberFormat="1" applyFont="1" applyAlignment="1">
      <alignment vertical="center"/>
    </xf>
    <xf numFmtId="4" fontId="45" fillId="35" borderId="0" xfId="0" applyNumberFormat="1" applyFont="1" applyFill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3" fontId="45" fillId="2" borderId="16" xfId="0" applyNumberFormat="1" applyFont="1" applyFill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4" fontId="45" fillId="35" borderId="16" xfId="0" applyNumberFormat="1" applyFont="1" applyFill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3" fontId="48" fillId="2" borderId="16" xfId="0" applyNumberFormat="1" applyFont="1" applyFill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4" fontId="48" fillId="35" borderId="16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 wrapText="1"/>
    </xf>
    <xf numFmtId="166" fontId="66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0" fontId="60" fillId="0" borderId="1" xfId="369" applyFont="1" applyFill="1" applyBorder="1" applyAlignment="1">
      <alignment horizontal="left" vertical="center" wrapText="1"/>
    </xf>
    <xf numFmtId="165" fontId="66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4" fontId="48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3" fontId="43" fillId="2" borderId="1" xfId="0" applyNumberFormat="1" applyFont="1" applyFill="1" applyBorder="1" applyAlignment="1">
      <alignment horizontal="center" vertical="center" wrapText="1"/>
    </xf>
    <xf numFmtId="0" fontId="43" fillId="35" borderId="1" xfId="0" applyFont="1" applyFill="1" applyBorder="1" applyAlignment="1">
      <alignment horizontal="center" vertical="center" wrapText="1"/>
    </xf>
    <xf numFmtId="0" fontId="43" fillId="35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3" fillId="35" borderId="3" xfId="0" applyFont="1" applyFill="1" applyBorder="1" applyAlignment="1">
      <alignment horizontal="center" vertical="center" wrapText="1"/>
    </xf>
    <xf numFmtId="0" fontId="43" fillId="35" borderId="4" xfId="0" applyFont="1" applyFill="1" applyBorder="1" applyAlignment="1">
      <alignment horizontal="center" vertical="center"/>
    </xf>
    <xf numFmtId="0" fontId="43" fillId="35" borderId="2" xfId="0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/>
    </xf>
    <xf numFmtId="0" fontId="44" fillId="35" borderId="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</cellXfs>
  <cellStyles count="370">
    <cellStyle name="20% — акцент1" xfId="52" builtinId="30" customBuiltin="1"/>
    <cellStyle name="20% - Акцент1 2" xfId="119"/>
    <cellStyle name="20% - Акцент1 2 2" xfId="227"/>
    <cellStyle name="20% - Акцент1 2 3" xfId="339"/>
    <cellStyle name="20% - Акцент1 3" xfId="133"/>
    <cellStyle name="20% - Акцент1 3 2" xfId="241"/>
    <cellStyle name="20% - Акцент1 3 3" xfId="353"/>
    <cellStyle name="20% - Акцент1 4" xfId="171"/>
    <cellStyle name="20% - Акцент1 5" xfId="283"/>
    <cellStyle name="20% — акцент2" xfId="56" builtinId="34" customBuiltin="1"/>
    <cellStyle name="20% - Акцент2 2" xfId="121"/>
    <cellStyle name="20% - Акцент2 2 2" xfId="229"/>
    <cellStyle name="20% - Акцент2 2 3" xfId="341"/>
    <cellStyle name="20% - Акцент2 3" xfId="134"/>
    <cellStyle name="20% - Акцент2 3 2" xfId="242"/>
    <cellStyle name="20% - Акцент2 3 3" xfId="354"/>
    <cellStyle name="20% - Акцент2 4" xfId="173"/>
    <cellStyle name="20% - Акцент2 5" xfId="285"/>
    <cellStyle name="20% — акцент3" xfId="60" builtinId="38" customBuiltin="1"/>
    <cellStyle name="20% - Акцент3 2" xfId="123"/>
    <cellStyle name="20% - Акцент3 2 2" xfId="231"/>
    <cellStyle name="20% - Акцент3 2 3" xfId="343"/>
    <cellStyle name="20% - Акцент3 3" xfId="135"/>
    <cellStyle name="20% - Акцент3 3 2" xfId="243"/>
    <cellStyle name="20% - Акцент3 3 3" xfId="355"/>
    <cellStyle name="20% - Акцент3 4" xfId="175"/>
    <cellStyle name="20% - Акцент3 5" xfId="287"/>
    <cellStyle name="20% — акцент4" xfId="64" builtinId="42" customBuiltin="1"/>
    <cellStyle name="20% - Акцент4 2" xfId="125"/>
    <cellStyle name="20% - Акцент4 2 2" xfId="233"/>
    <cellStyle name="20% - Акцент4 2 3" xfId="345"/>
    <cellStyle name="20% - Акцент4 3" xfId="136"/>
    <cellStyle name="20% - Акцент4 3 2" xfId="244"/>
    <cellStyle name="20% - Акцент4 3 3" xfId="356"/>
    <cellStyle name="20% - Акцент4 4" xfId="177"/>
    <cellStyle name="20% - Акцент4 5" xfId="289"/>
    <cellStyle name="20% — акцент5" xfId="68" builtinId="46" customBuiltin="1"/>
    <cellStyle name="20% - Акцент5 2" xfId="127"/>
    <cellStyle name="20% - Акцент5 2 2" xfId="235"/>
    <cellStyle name="20% - Акцент5 2 3" xfId="347"/>
    <cellStyle name="20% - Акцент5 3" xfId="137"/>
    <cellStyle name="20% - Акцент5 3 2" xfId="245"/>
    <cellStyle name="20% - Акцент5 3 3" xfId="357"/>
    <cellStyle name="20% - Акцент5 4" xfId="179"/>
    <cellStyle name="20% - Акцент5 5" xfId="291"/>
    <cellStyle name="20% — акцент6" xfId="72" builtinId="50" customBuiltin="1"/>
    <cellStyle name="20% - Акцент6 2" xfId="129"/>
    <cellStyle name="20% - Акцент6 2 2" xfId="237"/>
    <cellStyle name="20% - Акцент6 2 3" xfId="349"/>
    <cellStyle name="20% - Акцент6 3" xfId="138"/>
    <cellStyle name="20% - Акцент6 3 2" xfId="246"/>
    <cellStyle name="20% - Акцент6 3 3" xfId="358"/>
    <cellStyle name="20% - Акцент6 4" xfId="181"/>
    <cellStyle name="20% - Акцент6 5" xfId="293"/>
    <cellStyle name="40% — акцент1" xfId="53" builtinId="31" customBuiltin="1"/>
    <cellStyle name="40% - Акцент1 2" xfId="120"/>
    <cellStyle name="40% - Акцент1 2 2" xfId="228"/>
    <cellStyle name="40% - Акцент1 2 3" xfId="340"/>
    <cellStyle name="40% - Акцент1 3" xfId="139"/>
    <cellStyle name="40% - Акцент1 3 2" xfId="247"/>
    <cellStyle name="40% - Акцент1 3 3" xfId="359"/>
    <cellStyle name="40% - Акцент1 4" xfId="172"/>
    <cellStyle name="40% - Акцент1 5" xfId="284"/>
    <cellStyle name="40% — акцент2" xfId="57" builtinId="35" customBuiltin="1"/>
    <cellStyle name="40% - Акцент2 2" xfId="122"/>
    <cellStyle name="40% - Акцент2 2 2" xfId="230"/>
    <cellStyle name="40% - Акцент2 2 3" xfId="342"/>
    <cellStyle name="40% - Акцент2 3" xfId="140"/>
    <cellStyle name="40% - Акцент2 3 2" xfId="248"/>
    <cellStyle name="40% - Акцент2 3 3" xfId="360"/>
    <cellStyle name="40% - Акцент2 4" xfId="174"/>
    <cellStyle name="40% - Акцент2 5" xfId="286"/>
    <cellStyle name="40% — акцент3" xfId="61" builtinId="39" customBuiltin="1"/>
    <cellStyle name="40% - Акцент3 2" xfId="124"/>
    <cellStyle name="40% - Акцент3 2 2" xfId="232"/>
    <cellStyle name="40% - Акцент3 2 3" xfId="344"/>
    <cellStyle name="40% - Акцент3 3" xfId="141"/>
    <cellStyle name="40% - Акцент3 3 2" xfId="249"/>
    <cellStyle name="40% - Акцент3 3 3" xfId="361"/>
    <cellStyle name="40% - Акцент3 4" xfId="176"/>
    <cellStyle name="40% - Акцент3 5" xfId="288"/>
    <cellStyle name="40% — акцент4" xfId="65" builtinId="43" customBuiltin="1"/>
    <cellStyle name="40% - Акцент4 2" xfId="126"/>
    <cellStyle name="40% - Акцент4 2 2" xfId="234"/>
    <cellStyle name="40% - Акцент4 2 3" xfId="346"/>
    <cellStyle name="40% - Акцент4 3" xfId="142"/>
    <cellStyle name="40% - Акцент4 3 2" xfId="250"/>
    <cellStyle name="40% - Акцент4 3 3" xfId="362"/>
    <cellStyle name="40% - Акцент4 4" xfId="178"/>
    <cellStyle name="40% - Акцент4 5" xfId="290"/>
    <cellStyle name="40% — акцент5" xfId="69" builtinId="47" customBuiltin="1"/>
    <cellStyle name="40% - Акцент5 2" xfId="128"/>
    <cellStyle name="40% - Акцент5 2 2" xfId="236"/>
    <cellStyle name="40% - Акцент5 2 3" xfId="348"/>
    <cellStyle name="40% - Акцент5 3" xfId="143"/>
    <cellStyle name="40% - Акцент5 3 2" xfId="251"/>
    <cellStyle name="40% - Акцент5 3 3" xfId="363"/>
    <cellStyle name="40% - Акцент5 4" xfId="180"/>
    <cellStyle name="40% - Акцент5 5" xfId="292"/>
    <cellStyle name="40% — акцент6" xfId="73" builtinId="51" customBuiltin="1"/>
    <cellStyle name="40% - Акцент6 2" xfId="130"/>
    <cellStyle name="40% - Акцент6 2 2" xfId="238"/>
    <cellStyle name="40% - Акцент6 2 3" xfId="350"/>
    <cellStyle name="40% - Акцент6 3" xfId="144"/>
    <cellStyle name="40% - Акцент6 3 2" xfId="252"/>
    <cellStyle name="40% - Акцент6 3 3" xfId="364"/>
    <cellStyle name="40% - Акцент6 4" xfId="182"/>
    <cellStyle name="40% - Акцент6 5" xfId="294"/>
    <cellStyle name="60% — акцент1" xfId="54" builtinId="32" customBuiltin="1"/>
    <cellStyle name="60% — акцент2" xfId="58" builtinId="36" customBuiltin="1"/>
    <cellStyle name="60% — акцент3" xfId="62" builtinId="40" customBuiltin="1"/>
    <cellStyle name="60% — акцент4" xfId="66" builtinId="44" customBuiltin="1"/>
    <cellStyle name="60% — акцент5" xfId="70" builtinId="48" customBuiltin="1"/>
    <cellStyle name="60% — акцент6" xfId="74" builtinId="52" customBuiltin="1"/>
    <cellStyle name="Акцент1" xfId="51" builtinId="29" customBuiltin="1"/>
    <cellStyle name="Акцент2" xfId="55" builtinId="33" customBuiltin="1"/>
    <cellStyle name="Акцент3" xfId="59" builtinId="37" customBuiltin="1"/>
    <cellStyle name="Акцент4" xfId="63" builtinId="41" customBuiltin="1"/>
    <cellStyle name="Акцент5" xfId="67" builtinId="45" customBuiltin="1"/>
    <cellStyle name="Акцент6" xfId="71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50" builtinId="25" customBuiltin="1"/>
    <cellStyle name="Контрольная ячейка" xfId="47" builtinId="23" customBuiltin="1"/>
    <cellStyle name="Название" xfId="35" builtinId="15" customBuiltin="1"/>
    <cellStyle name="Нейтральный" xfId="42" builtinId="28" customBuiltin="1"/>
    <cellStyle name="Обычный" xfId="0" builtinId="0"/>
    <cellStyle name="Обычный 2" xfId="3"/>
    <cellStyle name="Обычный 2 10" xfId="77"/>
    <cellStyle name="Обычный 2 10 2" xfId="185"/>
    <cellStyle name="Обычный 2 10 3" xfId="297"/>
    <cellStyle name="Обычный 2 11" xfId="97"/>
    <cellStyle name="Обычный 2 11 2" xfId="148"/>
    <cellStyle name="Обычный 2 11 2 2" xfId="256"/>
    <cellStyle name="Обычный 2 11 2 3" xfId="368"/>
    <cellStyle name="Обычный 2 11 3" xfId="205"/>
    <cellStyle name="Обычный 2 11 4" xfId="317"/>
    <cellStyle name="Обычный 2 12" xfId="131"/>
    <cellStyle name="Обычный 2 12 2" xfId="239"/>
    <cellStyle name="Обычный 2 12 3" xfId="351"/>
    <cellStyle name="Обычный 2 13" xfId="149"/>
    <cellStyle name="Обычный 2 14" xfId="257"/>
    <cellStyle name="Обычный 2 2" xfId="6"/>
    <cellStyle name="Обычный 2 2 10" xfId="259"/>
    <cellStyle name="Обычный 2 2 2" xfId="8"/>
    <cellStyle name="Обычный 2 2 2 2" xfId="27"/>
    <cellStyle name="Обычный 2 2 2 2 2" xfId="91"/>
    <cellStyle name="Обычный 2 2 2 2 2 2" xfId="199"/>
    <cellStyle name="Обычный 2 2 2 2 2 3" xfId="311"/>
    <cellStyle name="Обычный 2 2 2 2 3" xfId="111"/>
    <cellStyle name="Обычный 2 2 2 2 3 2" xfId="219"/>
    <cellStyle name="Обычный 2 2 2 2 3 3" xfId="331"/>
    <cellStyle name="Обычный 2 2 2 2 4" xfId="163"/>
    <cellStyle name="Обычный 2 2 2 2 5" xfId="275"/>
    <cellStyle name="Обычный 2 2 2 3" xfId="81"/>
    <cellStyle name="Обычный 2 2 2 3 2" xfId="189"/>
    <cellStyle name="Обычный 2 2 2 3 3" xfId="301"/>
    <cellStyle name="Обычный 2 2 2 4" xfId="101"/>
    <cellStyle name="Обычный 2 2 2 4 2" xfId="209"/>
    <cellStyle name="Обычный 2 2 2 4 3" xfId="321"/>
    <cellStyle name="Обычный 2 2 2 5" xfId="153"/>
    <cellStyle name="Обычный 2 2 2 6" xfId="261"/>
    <cellStyle name="Обычный 2 2 3" xfId="20"/>
    <cellStyle name="Обычный 2 2 3 2" xfId="30"/>
    <cellStyle name="Обычный 2 2 3 2 2" xfId="94"/>
    <cellStyle name="Обычный 2 2 3 2 2 2" xfId="202"/>
    <cellStyle name="Обычный 2 2 3 2 2 3" xfId="314"/>
    <cellStyle name="Обычный 2 2 3 2 3" xfId="114"/>
    <cellStyle name="Обычный 2 2 3 2 3 2" xfId="222"/>
    <cellStyle name="Обычный 2 2 3 2 3 3" xfId="334"/>
    <cellStyle name="Обычный 2 2 3 2 4" xfId="166"/>
    <cellStyle name="Обычный 2 2 3 2 5" xfId="278"/>
    <cellStyle name="Обычный 2 2 3 3" xfId="84"/>
    <cellStyle name="Обычный 2 2 3 3 2" xfId="192"/>
    <cellStyle name="Обычный 2 2 3 3 3" xfId="304"/>
    <cellStyle name="Обычный 2 2 3 4" xfId="104"/>
    <cellStyle name="Обычный 2 2 3 4 2" xfId="212"/>
    <cellStyle name="Обычный 2 2 3 4 3" xfId="324"/>
    <cellStyle name="Обычный 2 2 3 5" xfId="156"/>
    <cellStyle name="Обычный 2 2 3 6" xfId="268"/>
    <cellStyle name="Обычный 2 2 4" xfId="22"/>
    <cellStyle name="Обычный 2 2 4 2" xfId="32"/>
    <cellStyle name="Обычный 2 2 4 2 2" xfId="96"/>
    <cellStyle name="Обычный 2 2 4 2 2 2" xfId="204"/>
    <cellStyle name="Обычный 2 2 4 2 2 3" xfId="316"/>
    <cellStyle name="Обычный 2 2 4 2 3" xfId="116"/>
    <cellStyle name="Обычный 2 2 4 2 3 2" xfId="224"/>
    <cellStyle name="Обычный 2 2 4 2 3 3" xfId="336"/>
    <cellStyle name="Обычный 2 2 4 2 4" xfId="168"/>
    <cellStyle name="Обычный 2 2 4 2 5" xfId="280"/>
    <cellStyle name="Обычный 2 2 4 3" xfId="86"/>
    <cellStyle name="Обычный 2 2 4 3 2" xfId="194"/>
    <cellStyle name="Обычный 2 2 4 3 3" xfId="306"/>
    <cellStyle name="Обычный 2 2 4 4" xfId="106"/>
    <cellStyle name="Обычный 2 2 4 4 2" xfId="214"/>
    <cellStyle name="Обычный 2 2 4 4 3" xfId="326"/>
    <cellStyle name="Обычный 2 2 4 5" xfId="158"/>
    <cellStyle name="Обычный 2 2 4 6" xfId="270"/>
    <cellStyle name="Обычный 2 2 5" xfId="25"/>
    <cellStyle name="Обычный 2 2 5 2" xfId="89"/>
    <cellStyle name="Обычный 2 2 5 2 2" xfId="197"/>
    <cellStyle name="Обычный 2 2 5 2 3" xfId="309"/>
    <cellStyle name="Обычный 2 2 5 3" xfId="109"/>
    <cellStyle name="Обычный 2 2 5 3 2" xfId="217"/>
    <cellStyle name="Обычный 2 2 5 3 3" xfId="329"/>
    <cellStyle name="Обычный 2 2 5 4" xfId="161"/>
    <cellStyle name="Обычный 2 2 5 5" xfId="273"/>
    <cellStyle name="Обычный 2 2 6" xfId="34"/>
    <cellStyle name="Обычный 2 2 6 2" xfId="170"/>
    <cellStyle name="Обычный 2 2 6 3" xfId="282"/>
    <cellStyle name="Обычный 2 2 7" xfId="79"/>
    <cellStyle name="Обычный 2 2 7 2" xfId="187"/>
    <cellStyle name="Обычный 2 2 7 3" xfId="299"/>
    <cellStyle name="Обычный 2 2 8" xfId="99"/>
    <cellStyle name="Обычный 2 2 8 2" xfId="207"/>
    <cellStyle name="Обычный 2 2 8 3" xfId="319"/>
    <cellStyle name="Обычный 2 2 9" xfId="151"/>
    <cellStyle name="Обычный 2 3" xfId="5"/>
    <cellStyle name="Обычный 2 3 2" xfId="24"/>
    <cellStyle name="Обычный 2 3 2 2" xfId="88"/>
    <cellStyle name="Обычный 2 3 2 2 2" xfId="196"/>
    <cellStyle name="Обычный 2 3 2 2 3" xfId="308"/>
    <cellStyle name="Обычный 2 3 2 3" xfId="108"/>
    <cellStyle name="Обычный 2 3 2 3 2" xfId="216"/>
    <cellStyle name="Обычный 2 3 2 3 3" xfId="328"/>
    <cellStyle name="Обычный 2 3 2 4" xfId="160"/>
    <cellStyle name="Обычный 2 3 2 5" xfId="272"/>
    <cellStyle name="Обычный 2 3 3" xfId="78"/>
    <cellStyle name="Обычный 2 3 3 2" xfId="186"/>
    <cellStyle name="Обычный 2 3 3 3" xfId="298"/>
    <cellStyle name="Обычный 2 3 4" xfId="98"/>
    <cellStyle name="Обычный 2 3 4 2" xfId="206"/>
    <cellStyle name="Обычный 2 3 4 3" xfId="318"/>
    <cellStyle name="Обычный 2 3 5" xfId="150"/>
    <cellStyle name="Обычный 2 3 6" xfId="258"/>
    <cellStyle name="Обычный 2 4" xfId="7"/>
    <cellStyle name="Обычный 2 4 2" xfId="26"/>
    <cellStyle name="Обычный 2 4 2 2" xfId="90"/>
    <cellStyle name="Обычный 2 4 2 2 2" xfId="198"/>
    <cellStyle name="Обычный 2 4 2 2 3" xfId="310"/>
    <cellStyle name="Обычный 2 4 2 3" xfId="110"/>
    <cellStyle name="Обычный 2 4 2 3 2" xfId="218"/>
    <cellStyle name="Обычный 2 4 2 3 3" xfId="330"/>
    <cellStyle name="Обычный 2 4 2 4" xfId="162"/>
    <cellStyle name="Обычный 2 4 2 5" xfId="274"/>
    <cellStyle name="Обычный 2 4 3" xfId="80"/>
    <cellStyle name="Обычный 2 4 3 2" xfId="188"/>
    <cellStyle name="Обычный 2 4 3 3" xfId="300"/>
    <cellStyle name="Обычный 2 4 4" xfId="100"/>
    <cellStyle name="Обычный 2 4 4 2" xfId="208"/>
    <cellStyle name="Обычный 2 4 4 3" xfId="320"/>
    <cellStyle name="Обычный 2 4 5" xfId="152"/>
    <cellStyle name="Обычный 2 4 6" xfId="260"/>
    <cellStyle name="Обычный 2 5" xfId="10"/>
    <cellStyle name="Обычный 2 5 2" xfId="28"/>
    <cellStyle name="Обычный 2 5 2 2" xfId="92"/>
    <cellStyle name="Обычный 2 5 2 2 2" xfId="200"/>
    <cellStyle name="Обычный 2 5 2 2 3" xfId="312"/>
    <cellStyle name="Обычный 2 5 2 3" xfId="112"/>
    <cellStyle name="Обычный 2 5 2 3 2" xfId="220"/>
    <cellStyle name="Обычный 2 5 2 3 3" xfId="332"/>
    <cellStyle name="Обычный 2 5 2 4" xfId="164"/>
    <cellStyle name="Обычный 2 5 2 5" xfId="276"/>
    <cellStyle name="Обычный 2 5 3" xfId="82"/>
    <cellStyle name="Обычный 2 5 3 2" xfId="190"/>
    <cellStyle name="Обычный 2 5 3 3" xfId="302"/>
    <cellStyle name="Обычный 2 5 4" xfId="102"/>
    <cellStyle name="Обычный 2 5 4 2" xfId="210"/>
    <cellStyle name="Обычный 2 5 4 3" xfId="322"/>
    <cellStyle name="Обычный 2 5 5" xfId="154"/>
    <cellStyle name="Обычный 2 5 6" xfId="262"/>
    <cellStyle name="Обычный 2 6" xfId="19"/>
    <cellStyle name="Обычный 2 6 2" xfId="29"/>
    <cellStyle name="Обычный 2 6 2 2" xfId="93"/>
    <cellStyle name="Обычный 2 6 2 2 2" xfId="201"/>
    <cellStyle name="Обычный 2 6 2 2 3" xfId="313"/>
    <cellStyle name="Обычный 2 6 2 3" xfId="113"/>
    <cellStyle name="Обычный 2 6 2 3 2" xfId="221"/>
    <cellStyle name="Обычный 2 6 2 3 3" xfId="333"/>
    <cellStyle name="Обычный 2 6 2 4" xfId="165"/>
    <cellStyle name="Обычный 2 6 2 5" xfId="277"/>
    <cellStyle name="Обычный 2 6 3" xfId="83"/>
    <cellStyle name="Обычный 2 6 3 2" xfId="191"/>
    <cellStyle name="Обычный 2 6 3 3" xfId="303"/>
    <cellStyle name="Обычный 2 6 4" xfId="103"/>
    <cellStyle name="Обычный 2 6 4 2" xfId="211"/>
    <cellStyle name="Обычный 2 6 4 3" xfId="323"/>
    <cellStyle name="Обычный 2 6 5" xfId="155"/>
    <cellStyle name="Обычный 2 6 6" xfId="267"/>
    <cellStyle name="Обычный 2 7" xfId="21"/>
    <cellStyle name="Обычный 2 7 2" xfId="31"/>
    <cellStyle name="Обычный 2 7 2 2" xfId="95"/>
    <cellStyle name="Обычный 2 7 2 2 2" xfId="203"/>
    <cellStyle name="Обычный 2 7 2 2 3" xfId="315"/>
    <cellStyle name="Обычный 2 7 2 3" xfId="115"/>
    <cellStyle name="Обычный 2 7 2 3 2" xfId="223"/>
    <cellStyle name="Обычный 2 7 2 3 3" xfId="335"/>
    <cellStyle name="Обычный 2 7 2 4" xfId="167"/>
    <cellStyle name="Обычный 2 7 2 5" xfId="279"/>
    <cellStyle name="Обычный 2 7 3" xfId="85"/>
    <cellStyle name="Обычный 2 7 3 2" xfId="193"/>
    <cellStyle name="Обычный 2 7 3 3" xfId="305"/>
    <cellStyle name="Обычный 2 7 4" xfId="105"/>
    <cellStyle name="Обычный 2 7 4 2" xfId="213"/>
    <cellStyle name="Обычный 2 7 4 3" xfId="325"/>
    <cellStyle name="Обычный 2 7 5" xfId="157"/>
    <cellStyle name="Обычный 2 7 6" xfId="269"/>
    <cellStyle name="Обычный 2 8" xfId="23"/>
    <cellStyle name="Обычный 2 8 2" xfId="87"/>
    <cellStyle name="Обычный 2 8 2 2" xfId="195"/>
    <cellStyle name="Обычный 2 8 2 3" xfId="307"/>
    <cellStyle name="Обычный 2 8 3" xfId="107"/>
    <cellStyle name="Обычный 2 8 3 2" xfId="215"/>
    <cellStyle name="Обычный 2 8 3 3" xfId="327"/>
    <cellStyle name="Обычный 2 8 4" xfId="159"/>
    <cellStyle name="Обычный 2 8 5" xfId="271"/>
    <cellStyle name="Обычный 2 9" xfId="33"/>
    <cellStyle name="Обычный 2 9 2" xfId="169"/>
    <cellStyle name="Обычный 2 9 3" xfId="281"/>
    <cellStyle name="Обычный 3" xfId="4"/>
    <cellStyle name="Обычный 3 2" xfId="11"/>
    <cellStyle name="Обычный 4" xfId="12"/>
    <cellStyle name="Обычный 4 2" xfId="17"/>
    <cellStyle name="Обычный 4 2 2" xfId="265"/>
    <cellStyle name="Обычный 4 3" xfId="263"/>
    <cellStyle name="Обычный 5" xfId="9"/>
    <cellStyle name="Обычный 6" xfId="75"/>
    <cellStyle name="Обычный 6 2" xfId="132"/>
    <cellStyle name="Обычный 6 2 2" xfId="240"/>
    <cellStyle name="Обычный 6 2 3" xfId="352"/>
    <cellStyle name="Обычный 6 3" xfId="183"/>
    <cellStyle name="Обычный 6 4" xfId="295"/>
    <cellStyle name="Обычный 7" xfId="117"/>
    <cellStyle name="Обычный 7 2" xfId="147"/>
    <cellStyle name="Обычный 7 2 2" xfId="255"/>
    <cellStyle name="Обычный 7 2 3" xfId="367"/>
    <cellStyle name="Обычный 7 3" xfId="225"/>
    <cellStyle name="Обычный 7 4" xfId="337"/>
    <cellStyle name="Обычный 8" xfId="145"/>
    <cellStyle name="Обычный 8 2" xfId="253"/>
    <cellStyle name="Обычный 8 3" xfId="365"/>
    <cellStyle name="Обычный_Лист1" xfId="1"/>
    <cellStyle name="Обычный_Лист1_1" xfId="2"/>
    <cellStyle name="Обычный_Лист1_1 2" xfId="369"/>
    <cellStyle name="Плохой" xfId="41" builtinId="27" customBuiltin="1"/>
    <cellStyle name="Пояснение" xfId="49" builtinId="53" customBuiltin="1"/>
    <cellStyle name="Примечание 2" xfId="76"/>
    <cellStyle name="Примечание 2 2" xfId="184"/>
    <cellStyle name="Примечание 2 3" xfId="296"/>
    <cellStyle name="Примечание 3" xfId="118"/>
    <cellStyle name="Примечание 3 2" xfId="226"/>
    <cellStyle name="Примечание 3 3" xfId="338"/>
    <cellStyle name="Примечание 4" xfId="146"/>
    <cellStyle name="Примечание 4 2" xfId="254"/>
    <cellStyle name="Примечание 4 3" xfId="366"/>
    <cellStyle name="Процентный 2" xfId="14"/>
    <cellStyle name="Процентный 2 2" xfId="15"/>
    <cellStyle name="Процентный 2 2 2" xfId="18"/>
    <cellStyle name="Процентный 2 2 2 2" xfId="266"/>
    <cellStyle name="Процентный 2 2 3" xfId="264"/>
    <cellStyle name="Процентный 3" xfId="16"/>
    <cellStyle name="Процентный 4" xfId="13"/>
    <cellStyle name="Связанная ячейка" xfId="46" builtinId="24" customBuiltin="1"/>
    <cellStyle name="Текст предупреждения" xfId="48" builtinId="11" customBuiltin="1"/>
    <cellStyle name="Хороший" xfId="40" builtinId="26" customBuiltin="1"/>
  </cellStyles>
  <dxfs count="0"/>
  <tableStyles count="0" defaultTableStyle="TableStyleMedium9" defaultPivotStyle="PivotStyleLight16"/>
  <colors>
    <mruColors>
      <color rgb="FFCCFFFF"/>
      <color rgb="FFCCFFCC"/>
      <color rgb="FFFFB3B3"/>
      <color rgb="FFFFFFCC"/>
      <color rgb="FFCCFF33"/>
      <color rgb="FF00FFFF"/>
      <color rgb="FFCCFF99"/>
      <color rgb="FFFFCC99"/>
      <color rgb="FF66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20"/>
  <sheetViews>
    <sheetView tabSelected="1" zoomScale="90" zoomScaleNormal="90" workbookViewId="0">
      <pane xSplit="1" ySplit="6" topLeftCell="AC60" activePane="bottomRight" state="frozen"/>
      <selection pane="topRight" activeCell="B1" sqref="B1"/>
      <selection pane="bottomLeft" activeCell="A7" sqref="A7"/>
      <selection pane="bottomRight" activeCell="A67" sqref="A67"/>
    </sheetView>
  </sheetViews>
  <sheetFormatPr defaultRowHeight="12.75" x14ac:dyDescent="0.25"/>
  <cols>
    <col min="1" max="1" width="48.28515625" style="20" customWidth="1"/>
    <col min="2" max="2" width="7.42578125" style="19" customWidth="1"/>
    <col min="3" max="3" width="6.5703125" style="19" customWidth="1"/>
    <col min="4" max="4" width="6.42578125" style="19" customWidth="1"/>
    <col min="5" max="5" width="13.140625" style="18" customWidth="1"/>
    <col min="6" max="6" width="12" style="18" customWidth="1"/>
    <col min="7" max="7" width="13" style="18" customWidth="1"/>
    <col min="8" max="8" width="7.42578125" style="19" customWidth="1"/>
    <col min="9" max="9" width="7" style="18" customWidth="1"/>
    <col min="10" max="10" width="7.5703125" style="18" customWidth="1"/>
    <col min="11" max="11" width="13.5703125" style="18" customWidth="1"/>
    <col min="12" max="12" width="12.5703125" style="18" customWidth="1"/>
    <col min="13" max="13" width="13" style="18" customWidth="1"/>
    <col min="14" max="14" width="7.140625" style="19" bestFit="1" customWidth="1"/>
    <col min="15" max="15" width="6" style="18" customWidth="1"/>
    <col min="16" max="16" width="6.42578125" style="18" bestFit="1" customWidth="1"/>
    <col min="17" max="19" width="12.28515625" style="18" bestFit="1" customWidth="1"/>
    <col min="20" max="20" width="13.28515625" style="18" customWidth="1"/>
    <col min="21" max="22" width="12.28515625" style="18" bestFit="1" customWidth="1"/>
    <col min="23" max="23" width="7.42578125" style="19" bestFit="1" customWidth="1"/>
    <col min="24" max="25" width="7.42578125" style="18" bestFit="1" customWidth="1"/>
    <col min="26" max="28" width="13.42578125" style="18" bestFit="1" customWidth="1"/>
    <col min="29" max="29" width="7.42578125" style="19" bestFit="1" customWidth="1"/>
    <col min="30" max="30" width="6.42578125" style="18" bestFit="1" customWidth="1"/>
    <col min="31" max="31" width="7.42578125" style="18" bestFit="1" customWidth="1"/>
    <col min="32" max="34" width="12.28515625" style="18" bestFit="1" customWidth="1"/>
    <col min="35" max="35" width="6.42578125" style="19" bestFit="1" customWidth="1"/>
    <col min="36" max="36" width="8.5703125" style="18" customWidth="1"/>
    <col min="37" max="37" width="8.7109375" style="18" customWidth="1"/>
    <col min="38" max="38" width="14.85546875" style="18" bestFit="1" customWidth="1"/>
    <col min="39" max="40" width="13.42578125" style="18" bestFit="1" customWidth="1"/>
    <col min="41" max="41" width="6.42578125" style="19" bestFit="1" customWidth="1"/>
    <col min="42" max="43" width="7.7109375" style="18" bestFit="1" customWidth="1"/>
    <col min="44" max="44" width="13.42578125" style="18" bestFit="1" customWidth="1"/>
    <col min="45" max="45" width="12.28515625" style="18" bestFit="1" customWidth="1"/>
    <col min="46" max="46" width="12.85546875" style="18" customWidth="1"/>
    <col min="47" max="47" width="7.42578125" style="19" bestFit="1" customWidth="1"/>
    <col min="48" max="48" width="6.42578125" style="18" bestFit="1" customWidth="1"/>
    <col min="49" max="49" width="7.42578125" style="18" bestFit="1" customWidth="1"/>
    <col min="50" max="50" width="12.7109375" style="18" customWidth="1"/>
    <col min="51" max="52" width="12.28515625" style="18" bestFit="1" customWidth="1"/>
    <col min="53" max="53" width="6.42578125" style="19" bestFit="1" customWidth="1"/>
    <col min="54" max="55" width="6.42578125" style="18" bestFit="1" customWidth="1"/>
    <col min="56" max="56" width="13.42578125" style="18" bestFit="1" customWidth="1"/>
    <col min="57" max="58" width="12.28515625" style="18" bestFit="1" customWidth="1"/>
    <col min="59" max="59" width="2.140625" style="20" customWidth="1"/>
    <col min="60" max="60" width="18.5703125" style="20" customWidth="1"/>
    <col min="61" max="61" width="15.42578125" style="20" customWidth="1"/>
    <col min="62" max="62" width="19.5703125" style="20" customWidth="1"/>
    <col min="63" max="63" width="24.140625" style="20" customWidth="1"/>
    <col min="64" max="16384" width="9.140625" style="20"/>
  </cols>
  <sheetData>
    <row r="1" spans="1:60" s="28" customFormat="1" ht="26.2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136" t="s">
        <v>134</v>
      </c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</row>
    <row r="2" spans="1:60" ht="40.5" customHeight="1" x14ac:dyDescent="0.25">
      <c r="A2" s="127" t="s">
        <v>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128"/>
      <c r="AK2" s="128"/>
      <c r="AL2" s="85"/>
      <c r="AM2" s="85"/>
      <c r="AN2" s="85"/>
      <c r="AO2" s="85"/>
      <c r="AP2" s="131"/>
      <c r="AQ2" s="131"/>
      <c r="AR2" s="85"/>
      <c r="AS2" s="85"/>
      <c r="AT2" s="85"/>
      <c r="AU2" s="135" t="s">
        <v>95</v>
      </c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</row>
    <row r="3" spans="1:60" s="28" customFormat="1" ht="19.5" customHeight="1" x14ac:dyDescent="0.25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7"/>
      <c r="AV3" s="87"/>
      <c r="AW3" s="87"/>
      <c r="AX3" s="104"/>
      <c r="AY3" s="105"/>
      <c r="AZ3" s="105"/>
      <c r="BA3" s="87"/>
      <c r="BB3" s="87"/>
      <c r="BC3" s="87"/>
      <c r="BD3" s="87"/>
      <c r="BE3" s="87"/>
      <c r="BF3" s="87"/>
      <c r="BG3" s="87"/>
      <c r="BH3" s="88" t="s">
        <v>80</v>
      </c>
    </row>
    <row r="4" spans="1:60" s="79" customFormat="1" ht="45" customHeight="1" x14ac:dyDescent="0.25">
      <c r="A4" s="142" t="s">
        <v>3</v>
      </c>
      <c r="B4" s="137" t="s">
        <v>0</v>
      </c>
      <c r="C4" s="137"/>
      <c r="D4" s="137"/>
      <c r="E4" s="137"/>
      <c r="F4" s="137"/>
      <c r="G4" s="137"/>
      <c r="H4" s="137" t="s">
        <v>79</v>
      </c>
      <c r="I4" s="137"/>
      <c r="J4" s="137"/>
      <c r="K4" s="137"/>
      <c r="L4" s="137"/>
      <c r="M4" s="137"/>
      <c r="N4" s="137" t="s">
        <v>9</v>
      </c>
      <c r="O4" s="137"/>
      <c r="P4" s="137"/>
      <c r="Q4" s="137"/>
      <c r="R4" s="137"/>
      <c r="S4" s="137"/>
      <c r="T4" s="143" t="s">
        <v>8</v>
      </c>
      <c r="U4" s="144"/>
      <c r="V4" s="145"/>
      <c r="W4" s="137" t="s">
        <v>76</v>
      </c>
      <c r="X4" s="137"/>
      <c r="Y4" s="137"/>
      <c r="Z4" s="137"/>
      <c r="AA4" s="137"/>
      <c r="AB4" s="137"/>
      <c r="AC4" s="137" t="s">
        <v>74</v>
      </c>
      <c r="AD4" s="137"/>
      <c r="AE4" s="137"/>
      <c r="AF4" s="137"/>
      <c r="AG4" s="137"/>
      <c r="AH4" s="137"/>
      <c r="AI4" s="137" t="s">
        <v>12</v>
      </c>
      <c r="AJ4" s="137"/>
      <c r="AK4" s="137"/>
      <c r="AL4" s="137"/>
      <c r="AM4" s="137"/>
      <c r="AN4" s="137"/>
      <c r="AO4" s="137" t="s">
        <v>98</v>
      </c>
      <c r="AP4" s="137"/>
      <c r="AQ4" s="137"/>
      <c r="AR4" s="137"/>
      <c r="AS4" s="137"/>
      <c r="AT4" s="137"/>
      <c r="AU4" s="137" t="s">
        <v>77</v>
      </c>
      <c r="AV4" s="137"/>
      <c r="AW4" s="137"/>
      <c r="AX4" s="137"/>
      <c r="AY4" s="137"/>
      <c r="AZ4" s="137"/>
      <c r="BA4" s="137" t="s">
        <v>75</v>
      </c>
      <c r="BB4" s="137"/>
      <c r="BC4" s="137"/>
      <c r="BD4" s="137"/>
      <c r="BE4" s="137"/>
      <c r="BF4" s="137"/>
      <c r="BH4" s="139" t="s">
        <v>104</v>
      </c>
    </row>
    <row r="5" spans="1:60" ht="57.75" customHeight="1" x14ac:dyDescent="0.25">
      <c r="A5" s="142"/>
      <c r="B5" s="138" t="s">
        <v>6</v>
      </c>
      <c r="C5" s="138"/>
      <c r="D5" s="138"/>
      <c r="E5" s="139" t="s">
        <v>7</v>
      </c>
      <c r="F5" s="140"/>
      <c r="G5" s="140"/>
      <c r="H5" s="141" t="s">
        <v>6</v>
      </c>
      <c r="I5" s="141"/>
      <c r="J5" s="141"/>
      <c r="K5" s="139" t="s">
        <v>7</v>
      </c>
      <c r="L5" s="140"/>
      <c r="M5" s="140"/>
      <c r="N5" s="141" t="s">
        <v>6</v>
      </c>
      <c r="O5" s="141"/>
      <c r="P5" s="141"/>
      <c r="Q5" s="139" t="s">
        <v>7</v>
      </c>
      <c r="R5" s="140"/>
      <c r="S5" s="140"/>
      <c r="T5" s="139" t="s">
        <v>7</v>
      </c>
      <c r="U5" s="140"/>
      <c r="V5" s="140"/>
      <c r="W5" s="141" t="s">
        <v>6</v>
      </c>
      <c r="X5" s="141"/>
      <c r="Y5" s="141"/>
      <c r="Z5" s="139" t="s">
        <v>7</v>
      </c>
      <c r="AA5" s="140"/>
      <c r="AB5" s="140"/>
      <c r="AC5" s="141" t="s">
        <v>6</v>
      </c>
      <c r="AD5" s="141"/>
      <c r="AE5" s="141"/>
      <c r="AF5" s="139" t="s">
        <v>7</v>
      </c>
      <c r="AG5" s="140"/>
      <c r="AH5" s="140"/>
      <c r="AI5" s="141" t="s">
        <v>6</v>
      </c>
      <c r="AJ5" s="141"/>
      <c r="AK5" s="141"/>
      <c r="AL5" s="139" t="s">
        <v>7</v>
      </c>
      <c r="AM5" s="140"/>
      <c r="AN5" s="140"/>
      <c r="AO5" s="141" t="s">
        <v>6</v>
      </c>
      <c r="AP5" s="141"/>
      <c r="AQ5" s="141"/>
      <c r="AR5" s="139" t="s">
        <v>7</v>
      </c>
      <c r="AS5" s="140"/>
      <c r="AT5" s="140"/>
      <c r="AU5" s="141" t="s">
        <v>6</v>
      </c>
      <c r="AV5" s="141"/>
      <c r="AW5" s="141"/>
      <c r="AX5" s="139" t="s">
        <v>7</v>
      </c>
      <c r="AY5" s="140"/>
      <c r="AZ5" s="140"/>
      <c r="BA5" s="141" t="s">
        <v>6</v>
      </c>
      <c r="BB5" s="141"/>
      <c r="BC5" s="141"/>
      <c r="BD5" s="139" t="s">
        <v>7</v>
      </c>
      <c r="BE5" s="140"/>
      <c r="BF5" s="140"/>
      <c r="BH5" s="140"/>
    </row>
    <row r="6" spans="1:60" ht="15" x14ac:dyDescent="0.25">
      <c r="A6" s="41"/>
      <c r="B6" s="17" t="s">
        <v>1</v>
      </c>
      <c r="C6" s="17" t="s">
        <v>4</v>
      </c>
      <c r="D6" s="17" t="s">
        <v>5</v>
      </c>
      <c r="E6" s="58" t="s">
        <v>1</v>
      </c>
      <c r="F6" s="58" t="s">
        <v>4</v>
      </c>
      <c r="G6" s="58" t="s">
        <v>5</v>
      </c>
      <c r="H6" s="17" t="s">
        <v>1</v>
      </c>
      <c r="I6" s="67" t="s">
        <v>4</v>
      </c>
      <c r="J6" s="67" t="s">
        <v>5</v>
      </c>
      <c r="K6" s="58" t="s">
        <v>1</v>
      </c>
      <c r="L6" s="58" t="s">
        <v>4</v>
      </c>
      <c r="M6" s="58" t="s">
        <v>5</v>
      </c>
      <c r="N6" s="17" t="s">
        <v>1</v>
      </c>
      <c r="O6" s="67" t="s">
        <v>4</v>
      </c>
      <c r="P6" s="67" t="s">
        <v>5</v>
      </c>
      <c r="Q6" s="58" t="s">
        <v>1</v>
      </c>
      <c r="R6" s="58" t="s">
        <v>4</v>
      </c>
      <c r="S6" s="58" t="s">
        <v>5</v>
      </c>
      <c r="T6" s="58" t="s">
        <v>1</v>
      </c>
      <c r="U6" s="58" t="s">
        <v>4</v>
      </c>
      <c r="V6" s="58" t="s">
        <v>5</v>
      </c>
      <c r="W6" s="17" t="s">
        <v>1</v>
      </c>
      <c r="X6" s="67" t="s">
        <v>4</v>
      </c>
      <c r="Y6" s="67" t="s">
        <v>5</v>
      </c>
      <c r="Z6" s="58" t="s">
        <v>1</v>
      </c>
      <c r="AA6" s="58" t="s">
        <v>4</v>
      </c>
      <c r="AB6" s="58" t="s">
        <v>5</v>
      </c>
      <c r="AC6" s="17" t="s">
        <v>1</v>
      </c>
      <c r="AD6" s="67" t="s">
        <v>4</v>
      </c>
      <c r="AE6" s="67" t="s">
        <v>5</v>
      </c>
      <c r="AF6" s="58" t="s">
        <v>1</v>
      </c>
      <c r="AG6" s="58" t="s">
        <v>4</v>
      </c>
      <c r="AH6" s="58" t="s">
        <v>5</v>
      </c>
      <c r="AI6" s="17" t="s">
        <v>1</v>
      </c>
      <c r="AJ6" s="67" t="s">
        <v>4</v>
      </c>
      <c r="AK6" s="67" t="s">
        <v>5</v>
      </c>
      <c r="AL6" s="58" t="s">
        <v>1</v>
      </c>
      <c r="AM6" s="58" t="s">
        <v>4</v>
      </c>
      <c r="AN6" s="58" t="s">
        <v>5</v>
      </c>
      <c r="AO6" s="17" t="s">
        <v>1</v>
      </c>
      <c r="AP6" s="67" t="s">
        <v>4</v>
      </c>
      <c r="AQ6" s="67" t="s">
        <v>5</v>
      </c>
      <c r="AR6" s="58" t="s">
        <v>1</v>
      </c>
      <c r="AS6" s="58" t="s">
        <v>4</v>
      </c>
      <c r="AT6" s="58" t="s">
        <v>5</v>
      </c>
      <c r="AU6" s="17" t="s">
        <v>1</v>
      </c>
      <c r="AV6" s="67" t="s">
        <v>4</v>
      </c>
      <c r="AW6" s="67" t="s">
        <v>5</v>
      </c>
      <c r="AX6" s="58" t="s">
        <v>1</v>
      </c>
      <c r="AY6" s="58" t="s">
        <v>4</v>
      </c>
      <c r="AZ6" s="58" t="s">
        <v>5</v>
      </c>
      <c r="BA6" s="17" t="s">
        <v>1</v>
      </c>
      <c r="BB6" s="67" t="s">
        <v>4</v>
      </c>
      <c r="BC6" s="67" t="s">
        <v>5</v>
      </c>
      <c r="BD6" s="58" t="s">
        <v>1</v>
      </c>
      <c r="BE6" s="58" t="s">
        <v>4</v>
      </c>
      <c r="BF6" s="58" t="s">
        <v>5</v>
      </c>
      <c r="BH6" s="80"/>
    </row>
    <row r="7" spans="1:60" ht="60" x14ac:dyDescent="0.25">
      <c r="A7" s="21" t="s">
        <v>93</v>
      </c>
      <c r="B7" s="49"/>
      <c r="C7" s="42"/>
      <c r="D7" s="42"/>
      <c r="E7" s="78"/>
      <c r="F7" s="43"/>
      <c r="G7" s="43"/>
      <c r="H7" s="50">
        <f>I7+J7</f>
        <v>159</v>
      </c>
      <c r="I7" s="11">
        <v>36</v>
      </c>
      <c r="J7" s="11">
        <v>123</v>
      </c>
      <c r="K7" s="76">
        <f>L7+M7</f>
        <v>17794.71</v>
      </c>
      <c r="L7" s="3">
        <v>4028.99</v>
      </c>
      <c r="M7" s="3">
        <v>13765.72</v>
      </c>
      <c r="N7" s="50"/>
      <c r="O7" s="3"/>
      <c r="P7" s="3"/>
      <c r="Q7" s="76"/>
      <c r="R7" s="3"/>
      <c r="S7" s="3"/>
      <c r="T7" s="76"/>
      <c r="U7" s="3"/>
      <c r="V7" s="3"/>
      <c r="W7" s="50">
        <f>X7+Y7</f>
        <v>1053</v>
      </c>
      <c r="X7" s="11">
        <v>303</v>
      </c>
      <c r="Y7" s="11">
        <v>750</v>
      </c>
      <c r="Z7" s="76">
        <f>AA7+AB7</f>
        <v>698838.78</v>
      </c>
      <c r="AA7" s="3">
        <v>201090.36</v>
      </c>
      <c r="AB7" s="3">
        <v>497748.42</v>
      </c>
      <c r="AC7" s="50"/>
      <c r="AD7" s="3"/>
      <c r="AE7" s="3"/>
      <c r="AF7" s="76"/>
      <c r="AG7" s="3"/>
      <c r="AH7" s="3"/>
      <c r="AI7" s="50"/>
      <c r="AJ7" s="3"/>
      <c r="AK7" s="3"/>
      <c r="AL7" s="76"/>
      <c r="AM7" s="3"/>
      <c r="AN7" s="3"/>
      <c r="AO7" s="50">
        <f t="shared" ref="AO7:AO10" si="0">AP7+AQ7</f>
        <v>30</v>
      </c>
      <c r="AP7" s="11">
        <v>9</v>
      </c>
      <c r="AQ7" s="11">
        <v>21</v>
      </c>
      <c r="AR7" s="76">
        <f>AS7+AT7</f>
        <v>272442.01</v>
      </c>
      <c r="AS7" s="3">
        <v>81732.600000000006</v>
      </c>
      <c r="AT7" s="3">
        <v>190709.41</v>
      </c>
      <c r="AU7" s="50"/>
      <c r="AV7" s="3"/>
      <c r="AW7" s="3"/>
      <c r="AX7" s="76"/>
      <c r="AY7" s="3"/>
      <c r="AZ7" s="3"/>
      <c r="BA7" s="50"/>
      <c r="BB7" s="3"/>
      <c r="BC7" s="3"/>
      <c r="BD7" s="76"/>
      <c r="BE7" s="3"/>
      <c r="BF7" s="3"/>
      <c r="BH7" s="62">
        <f t="shared" ref="BH7:BH38" si="1">E7+K7+Q7+T7+Z7+AF7+AL7+AR7+AX7+BD7</f>
        <v>989075.5</v>
      </c>
    </row>
    <row r="8" spans="1:60" ht="15" x14ac:dyDescent="0.25">
      <c r="A8" s="21" t="s">
        <v>59</v>
      </c>
      <c r="B8" s="50"/>
      <c r="C8" s="11"/>
      <c r="D8" s="11"/>
      <c r="E8" s="76"/>
      <c r="F8" s="3"/>
      <c r="G8" s="3"/>
      <c r="H8" s="50"/>
      <c r="I8" s="3"/>
      <c r="J8" s="3"/>
      <c r="K8" s="76"/>
      <c r="L8" s="3"/>
      <c r="M8" s="3"/>
      <c r="N8" s="50"/>
      <c r="O8" s="3"/>
      <c r="P8" s="3"/>
      <c r="Q8" s="76"/>
      <c r="R8" s="3"/>
      <c r="S8" s="3"/>
      <c r="T8" s="76"/>
      <c r="U8" s="3"/>
      <c r="V8" s="3"/>
      <c r="W8" s="50"/>
      <c r="X8" s="3"/>
      <c r="Y8" s="3"/>
      <c r="Z8" s="76"/>
      <c r="AA8" s="3"/>
      <c r="AB8" s="3"/>
      <c r="AC8" s="50"/>
      <c r="AD8" s="3"/>
      <c r="AE8" s="3"/>
      <c r="AF8" s="76"/>
      <c r="AG8" s="3"/>
      <c r="AH8" s="3"/>
      <c r="AI8" s="50"/>
      <c r="AJ8" s="3"/>
      <c r="AK8" s="3"/>
      <c r="AL8" s="76"/>
      <c r="AM8" s="3"/>
      <c r="AN8" s="3"/>
      <c r="AO8" s="50">
        <f t="shared" si="0"/>
        <v>51</v>
      </c>
      <c r="AP8" s="11">
        <v>21</v>
      </c>
      <c r="AQ8" s="11">
        <v>30</v>
      </c>
      <c r="AR8" s="76">
        <f>AS8+AT8</f>
        <v>6114256.1100000003</v>
      </c>
      <c r="AS8" s="3">
        <v>2517634.87</v>
      </c>
      <c r="AT8" s="3">
        <v>3596621.24</v>
      </c>
      <c r="AU8" s="50"/>
      <c r="AV8" s="3"/>
      <c r="AW8" s="3"/>
      <c r="AX8" s="76"/>
      <c r="AY8" s="3"/>
      <c r="AZ8" s="3"/>
      <c r="BA8" s="50"/>
      <c r="BB8" s="3"/>
      <c r="BC8" s="3"/>
      <c r="BD8" s="76"/>
      <c r="BE8" s="3"/>
      <c r="BF8" s="3"/>
      <c r="BH8" s="62">
        <f t="shared" si="1"/>
        <v>6114256.1100000003</v>
      </c>
    </row>
    <row r="9" spans="1:60" ht="15" x14ac:dyDescent="0.25">
      <c r="A9" s="21" t="s">
        <v>114</v>
      </c>
      <c r="B9" s="50">
        <f>C9+D9</f>
        <v>674</v>
      </c>
      <c r="C9" s="11">
        <v>560</v>
      </c>
      <c r="D9" s="11">
        <v>114</v>
      </c>
      <c r="E9" s="76">
        <f>F9+G9</f>
        <v>1114509.55</v>
      </c>
      <c r="F9" s="3">
        <v>926002</v>
      </c>
      <c r="G9" s="3">
        <v>188507.55</v>
      </c>
      <c r="H9" s="50">
        <f t="shared" ref="H9:H10" si="2">I9+J9</f>
        <v>981</v>
      </c>
      <c r="I9" s="11">
        <v>744</v>
      </c>
      <c r="J9" s="11">
        <v>237</v>
      </c>
      <c r="K9" s="76">
        <f>L9+M9</f>
        <v>106209.97</v>
      </c>
      <c r="L9" s="3">
        <v>80550.679999999993</v>
      </c>
      <c r="M9" s="3">
        <v>25659.29</v>
      </c>
      <c r="N9" s="50"/>
      <c r="O9" s="3"/>
      <c r="P9" s="3"/>
      <c r="Q9" s="76"/>
      <c r="R9" s="3"/>
      <c r="S9" s="3"/>
      <c r="T9" s="76">
        <f>U9+V9</f>
        <v>1062633.92</v>
      </c>
      <c r="U9" s="3">
        <v>798073.2</v>
      </c>
      <c r="V9" s="3">
        <v>264560.71999999997</v>
      </c>
      <c r="W9" s="50">
        <f t="shared" ref="W9:W10" si="3">X9+Y9</f>
        <v>3057</v>
      </c>
      <c r="X9" s="11">
        <v>2291</v>
      </c>
      <c r="Y9" s="11">
        <v>766</v>
      </c>
      <c r="Z9" s="76">
        <f>AA9+AB9</f>
        <v>2045563.33</v>
      </c>
      <c r="AA9" s="3">
        <v>1533001.5</v>
      </c>
      <c r="AB9" s="3">
        <v>512561.83</v>
      </c>
      <c r="AC9" s="50">
        <f t="shared" ref="AC9:AC10" si="4">AD9+AE9</f>
        <v>1266</v>
      </c>
      <c r="AD9" s="11">
        <v>1055</v>
      </c>
      <c r="AE9" s="11">
        <v>211</v>
      </c>
      <c r="AF9" s="76">
        <f>AG9+AH9</f>
        <v>453312.3</v>
      </c>
      <c r="AG9" s="3">
        <v>377760.25</v>
      </c>
      <c r="AH9" s="3">
        <v>75552.05</v>
      </c>
      <c r="AI9" s="50">
        <f t="shared" ref="AI9:AI14" si="5">AJ9+AK9</f>
        <v>299</v>
      </c>
      <c r="AJ9" s="11">
        <v>226</v>
      </c>
      <c r="AK9" s="11">
        <v>73</v>
      </c>
      <c r="AL9" s="76">
        <f t="shared" ref="AL9:AL16" si="6">AM9+AN9</f>
        <v>5415626.7599999998</v>
      </c>
      <c r="AM9" s="3">
        <v>4093416.88</v>
      </c>
      <c r="AN9" s="3">
        <v>1322209.8799999999</v>
      </c>
      <c r="AO9" s="50">
        <f t="shared" si="0"/>
        <v>110</v>
      </c>
      <c r="AP9" s="11">
        <v>82</v>
      </c>
      <c r="AQ9" s="11">
        <v>28</v>
      </c>
      <c r="AR9" s="76">
        <f>AS9+AT9</f>
        <v>573534.65</v>
      </c>
      <c r="AS9" s="3">
        <v>427544.01</v>
      </c>
      <c r="AT9" s="3">
        <v>145990.64000000001</v>
      </c>
      <c r="AU9" s="50">
        <f t="shared" ref="AU9:AU10" si="7">AV9+AW9</f>
        <v>1566</v>
      </c>
      <c r="AV9" s="11">
        <v>1369</v>
      </c>
      <c r="AW9" s="11">
        <v>197</v>
      </c>
      <c r="AX9" s="76">
        <f>AY9+AZ9</f>
        <v>155723.03999999998</v>
      </c>
      <c r="AY9" s="3">
        <v>136133.35999999999</v>
      </c>
      <c r="AZ9" s="3">
        <v>19589.68</v>
      </c>
      <c r="BA9" s="50">
        <f t="shared" ref="BA9:BA10" si="8">BB9+BC9</f>
        <v>126</v>
      </c>
      <c r="BB9" s="11">
        <v>76</v>
      </c>
      <c r="BC9" s="11">
        <v>50</v>
      </c>
      <c r="BD9" s="76">
        <f>BE9+BF9</f>
        <v>88366.32</v>
      </c>
      <c r="BE9" s="3">
        <v>53300.32</v>
      </c>
      <c r="BF9" s="3">
        <v>35066</v>
      </c>
      <c r="BH9" s="62">
        <f t="shared" si="1"/>
        <v>11015479.839999998</v>
      </c>
    </row>
    <row r="10" spans="1:60" ht="15" x14ac:dyDescent="0.25">
      <c r="A10" s="21" t="s">
        <v>115</v>
      </c>
      <c r="B10" s="50">
        <f>C10+D10</f>
        <v>3114</v>
      </c>
      <c r="C10" s="11">
        <v>701</v>
      </c>
      <c r="D10" s="11">
        <v>2413</v>
      </c>
      <c r="E10" s="76">
        <f>F10+G10</f>
        <v>5149232.54</v>
      </c>
      <c r="F10" s="3">
        <v>1159156.07</v>
      </c>
      <c r="G10" s="3">
        <v>3990076.47</v>
      </c>
      <c r="H10" s="50">
        <f t="shared" si="2"/>
        <v>4677</v>
      </c>
      <c r="I10" s="11">
        <v>833</v>
      </c>
      <c r="J10" s="11">
        <v>3844</v>
      </c>
      <c r="K10" s="76">
        <f>L10+M10</f>
        <v>757705.86999999988</v>
      </c>
      <c r="L10" s="3">
        <v>134951.67999999999</v>
      </c>
      <c r="M10" s="3">
        <v>622754.18999999994</v>
      </c>
      <c r="N10" s="50"/>
      <c r="O10" s="3"/>
      <c r="P10" s="3"/>
      <c r="Q10" s="76"/>
      <c r="R10" s="3"/>
      <c r="S10" s="3"/>
      <c r="T10" s="76">
        <f>U10+V10</f>
        <v>4552169.46</v>
      </c>
      <c r="U10" s="3">
        <v>644646.85</v>
      </c>
      <c r="V10" s="3">
        <v>3907522.61</v>
      </c>
      <c r="W10" s="50">
        <f t="shared" si="3"/>
        <v>14653</v>
      </c>
      <c r="X10" s="11">
        <v>2587</v>
      </c>
      <c r="Y10" s="11">
        <v>12066</v>
      </c>
      <c r="Z10" s="76">
        <f>AA10+AB10</f>
        <v>12512434.35</v>
      </c>
      <c r="AA10" s="3">
        <v>2209081.2599999998</v>
      </c>
      <c r="AB10" s="3">
        <v>10303353.09</v>
      </c>
      <c r="AC10" s="50">
        <f t="shared" si="4"/>
        <v>5850</v>
      </c>
      <c r="AD10" s="11">
        <v>988</v>
      </c>
      <c r="AE10" s="11">
        <v>4862</v>
      </c>
      <c r="AF10" s="76">
        <f>AG10+AH10</f>
        <v>2497276.77</v>
      </c>
      <c r="AG10" s="3">
        <v>421762.3</v>
      </c>
      <c r="AH10" s="3">
        <v>2075514.47</v>
      </c>
      <c r="AI10" s="50">
        <f t="shared" si="5"/>
        <v>1644</v>
      </c>
      <c r="AJ10" s="11">
        <v>333</v>
      </c>
      <c r="AK10" s="11">
        <v>1311</v>
      </c>
      <c r="AL10" s="76">
        <f t="shared" si="6"/>
        <v>36794190.899999999</v>
      </c>
      <c r="AM10" s="3">
        <v>7452837.9400000004</v>
      </c>
      <c r="AN10" s="3">
        <v>29341352.960000001</v>
      </c>
      <c r="AO10" s="50">
        <f t="shared" si="0"/>
        <v>497</v>
      </c>
      <c r="AP10" s="11">
        <v>89</v>
      </c>
      <c r="AQ10" s="11">
        <v>408</v>
      </c>
      <c r="AR10" s="76">
        <f>AS10+AT10</f>
        <v>3196551.3000000003</v>
      </c>
      <c r="AS10" s="3">
        <v>572420.66</v>
      </c>
      <c r="AT10" s="3">
        <v>2624130.64</v>
      </c>
      <c r="AU10" s="50">
        <f t="shared" si="7"/>
        <v>7989</v>
      </c>
      <c r="AV10" s="11">
        <v>745</v>
      </c>
      <c r="AW10" s="11">
        <v>7244</v>
      </c>
      <c r="AX10" s="76">
        <f>AY10+AZ10</f>
        <v>1004688.6599999999</v>
      </c>
      <c r="AY10" s="3">
        <v>93690.46</v>
      </c>
      <c r="AZ10" s="3">
        <v>910998.2</v>
      </c>
      <c r="BA10" s="50">
        <f t="shared" si="8"/>
        <v>657</v>
      </c>
      <c r="BB10" s="11">
        <v>95</v>
      </c>
      <c r="BC10" s="11">
        <v>562</v>
      </c>
      <c r="BD10" s="76">
        <f>BE10+BF10</f>
        <v>497361.09</v>
      </c>
      <c r="BE10" s="3">
        <v>71916.75</v>
      </c>
      <c r="BF10" s="3">
        <v>425444.34</v>
      </c>
      <c r="BH10" s="62">
        <f t="shared" si="1"/>
        <v>66961610.939999998</v>
      </c>
    </row>
    <row r="11" spans="1:60" ht="30" x14ac:dyDescent="0.25">
      <c r="A11" s="21" t="s">
        <v>14</v>
      </c>
      <c r="B11" s="50"/>
      <c r="C11" s="11"/>
      <c r="D11" s="11"/>
      <c r="E11" s="76"/>
      <c r="F11" s="3"/>
      <c r="G11" s="3"/>
      <c r="H11" s="50"/>
      <c r="I11" s="3"/>
      <c r="J11" s="3"/>
      <c r="K11" s="76"/>
      <c r="L11" s="3"/>
      <c r="M11" s="3"/>
      <c r="N11" s="50"/>
      <c r="O11" s="3"/>
      <c r="P11" s="3"/>
      <c r="Q11" s="76"/>
      <c r="R11" s="3"/>
      <c r="S11" s="3"/>
      <c r="T11" s="76"/>
      <c r="U11" s="3"/>
      <c r="V11" s="3"/>
      <c r="W11" s="50"/>
      <c r="X11" s="11"/>
      <c r="Y11" s="11"/>
      <c r="Z11" s="76"/>
      <c r="AA11" s="3"/>
      <c r="AB11" s="3"/>
      <c r="AC11" s="50"/>
      <c r="AD11" s="11"/>
      <c r="AE11" s="11"/>
      <c r="AF11" s="76"/>
      <c r="AG11" s="3"/>
      <c r="AH11" s="3"/>
      <c r="AI11" s="50">
        <f t="shared" si="5"/>
        <v>139</v>
      </c>
      <c r="AJ11" s="11">
        <v>37</v>
      </c>
      <c r="AK11" s="11">
        <v>102</v>
      </c>
      <c r="AL11" s="76">
        <f t="shared" si="6"/>
        <v>1927991.81</v>
      </c>
      <c r="AM11" s="3">
        <v>513206.45</v>
      </c>
      <c r="AN11" s="3">
        <v>1414785.36</v>
      </c>
      <c r="AO11" s="50"/>
      <c r="AP11" s="11"/>
      <c r="AQ11" s="11"/>
      <c r="AR11" s="76"/>
      <c r="AS11" s="3"/>
      <c r="AT11" s="3"/>
      <c r="AU11" s="50"/>
      <c r="AV11" s="3"/>
      <c r="AW11" s="3"/>
      <c r="AX11" s="76"/>
      <c r="AY11" s="3"/>
      <c r="AZ11" s="3"/>
      <c r="BA11" s="50"/>
      <c r="BB11" s="3"/>
      <c r="BC11" s="3"/>
      <c r="BD11" s="76"/>
      <c r="BE11" s="3"/>
      <c r="BF11" s="3"/>
      <c r="BH11" s="62">
        <f t="shared" si="1"/>
        <v>1927991.81</v>
      </c>
    </row>
    <row r="12" spans="1:60" ht="15" x14ac:dyDescent="0.25">
      <c r="A12" s="21" t="s">
        <v>116</v>
      </c>
      <c r="B12" s="50">
        <f t="shared" ref="B12:B13" si="9">C12+D12</f>
        <v>1776</v>
      </c>
      <c r="C12" s="11">
        <v>788</v>
      </c>
      <c r="D12" s="11">
        <v>988</v>
      </c>
      <c r="E12" s="76">
        <f>F12+G12</f>
        <v>2936749.1900000004</v>
      </c>
      <c r="F12" s="3">
        <v>1303017.1000000001</v>
      </c>
      <c r="G12" s="3">
        <v>1633732.09</v>
      </c>
      <c r="H12" s="50">
        <f t="shared" ref="H12:H24" si="10">I12+J12</f>
        <v>2376</v>
      </c>
      <c r="I12" s="11">
        <v>624</v>
      </c>
      <c r="J12" s="11">
        <v>1752</v>
      </c>
      <c r="K12" s="76">
        <f t="shared" ref="K12:K24" si="11">L12+M12</f>
        <v>244323.12</v>
      </c>
      <c r="L12" s="3">
        <v>64165.67</v>
      </c>
      <c r="M12" s="3">
        <v>180157.45</v>
      </c>
      <c r="N12" s="50"/>
      <c r="O12" s="3"/>
      <c r="P12" s="3"/>
      <c r="Q12" s="76"/>
      <c r="R12" s="3"/>
      <c r="S12" s="3"/>
      <c r="T12" s="76">
        <f>U12+V12</f>
        <v>2382864.5699999998</v>
      </c>
      <c r="U12" s="3">
        <v>745827.65</v>
      </c>
      <c r="V12" s="3">
        <v>1637036.92</v>
      </c>
      <c r="W12" s="50">
        <f t="shared" ref="W12:W24" si="12">X12+Y12</f>
        <v>7568</v>
      </c>
      <c r="X12" s="11">
        <v>2960</v>
      </c>
      <c r="Y12" s="11">
        <v>4608</v>
      </c>
      <c r="Z12" s="76">
        <f t="shared" ref="Z12:Z24" si="13">AA12+AB12</f>
        <v>5491586.5800000001</v>
      </c>
      <c r="AA12" s="3">
        <v>2147872.13</v>
      </c>
      <c r="AB12" s="3">
        <v>3343714.45</v>
      </c>
      <c r="AC12" s="50">
        <f t="shared" ref="AC12:AC15" si="14">AD12+AE12</f>
        <v>3409</v>
      </c>
      <c r="AD12" s="11">
        <v>1455</v>
      </c>
      <c r="AE12" s="11">
        <v>1954</v>
      </c>
      <c r="AF12" s="76">
        <f>AG12+AH12</f>
        <v>1056548.8600000001</v>
      </c>
      <c r="AG12" s="3">
        <v>450947.08</v>
      </c>
      <c r="AH12" s="3">
        <v>605601.78</v>
      </c>
      <c r="AI12" s="50">
        <f t="shared" si="5"/>
        <v>826</v>
      </c>
      <c r="AJ12" s="11">
        <v>290</v>
      </c>
      <c r="AK12" s="11">
        <v>536</v>
      </c>
      <c r="AL12" s="76">
        <f t="shared" si="6"/>
        <v>12357975.27</v>
      </c>
      <c r="AM12" s="3">
        <v>4338756.45</v>
      </c>
      <c r="AN12" s="3">
        <v>8019218.8200000003</v>
      </c>
      <c r="AO12" s="50">
        <f t="shared" ref="AO12:AO24" si="15">AP12+AQ12</f>
        <v>206</v>
      </c>
      <c r="AP12" s="11">
        <v>87</v>
      </c>
      <c r="AQ12" s="11">
        <v>119</v>
      </c>
      <c r="AR12" s="76">
        <f t="shared" ref="AR12:AR24" si="16">AS12+AT12</f>
        <v>2117508.94</v>
      </c>
      <c r="AS12" s="3">
        <v>894287.76</v>
      </c>
      <c r="AT12" s="3">
        <v>1223221.18</v>
      </c>
      <c r="AU12" s="50">
        <f t="shared" ref="AU12:AU21" si="17">AV12+AW12</f>
        <v>3893</v>
      </c>
      <c r="AV12" s="11">
        <v>1654</v>
      </c>
      <c r="AW12" s="11">
        <v>2239</v>
      </c>
      <c r="AX12" s="76">
        <f t="shared" ref="AX12:AX21" si="18">AY12+AZ12</f>
        <v>387119.92000000004</v>
      </c>
      <c r="AY12" s="3">
        <v>164473.76</v>
      </c>
      <c r="AZ12" s="3">
        <v>222646.16</v>
      </c>
      <c r="BA12" s="50">
        <f t="shared" ref="BA12:BA13" si="19">BB12+BC12</f>
        <v>312</v>
      </c>
      <c r="BB12" s="11">
        <v>53</v>
      </c>
      <c r="BC12" s="11">
        <v>259</v>
      </c>
      <c r="BD12" s="76">
        <f>BE12+BF12</f>
        <v>218811.84</v>
      </c>
      <c r="BE12" s="3">
        <v>37169.96</v>
      </c>
      <c r="BF12" s="3">
        <v>181641.88</v>
      </c>
      <c r="BH12" s="62">
        <f t="shared" si="1"/>
        <v>27193488.290000003</v>
      </c>
    </row>
    <row r="13" spans="1:60" ht="15" x14ac:dyDescent="0.25">
      <c r="A13" s="21" t="s">
        <v>117</v>
      </c>
      <c r="B13" s="50">
        <f t="shared" si="9"/>
        <v>1407</v>
      </c>
      <c r="C13" s="11">
        <v>681</v>
      </c>
      <c r="D13" s="11">
        <v>726</v>
      </c>
      <c r="E13" s="76">
        <f>F13+G13</f>
        <v>2326580.02</v>
      </c>
      <c r="F13" s="3">
        <v>1126084.57</v>
      </c>
      <c r="G13" s="3">
        <v>1200495.45</v>
      </c>
      <c r="H13" s="50">
        <f t="shared" si="10"/>
        <v>1975</v>
      </c>
      <c r="I13" s="11">
        <v>453</v>
      </c>
      <c r="J13" s="11">
        <v>1522</v>
      </c>
      <c r="K13" s="76">
        <f t="shared" si="11"/>
        <v>533098.4</v>
      </c>
      <c r="L13" s="3">
        <v>122275.23</v>
      </c>
      <c r="M13" s="3">
        <v>410823.17</v>
      </c>
      <c r="N13" s="50"/>
      <c r="O13" s="3"/>
      <c r="P13" s="3"/>
      <c r="Q13" s="76"/>
      <c r="R13" s="3"/>
      <c r="S13" s="3"/>
      <c r="T13" s="76">
        <f>U13+V13</f>
        <v>2119674.75</v>
      </c>
      <c r="U13" s="3">
        <v>732130.73</v>
      </c>
      <c r="V13" s="3">
        <v>1387544.02</v>
      </c>
      <c r="W13" s="50">
        <f t="shared" si="12"/>
        <v>6366</v>
      </c>
      <c r="X13" s="11">
        <v>2930</v>
      </c>
      <c r="Y13" s="11">
        <v>3436</v>
      </c>
      <c r="Z13" s="76">
        <f t="shared" si="13"/>
        <v>4536613.43</v>
      </c>
      <c r="AA13" s="3">
        <v>2088010.89</v>
      </c>
      <c r="AB13" s="3">
        <v>2448602.54</v>
      </c>
      <c r="AC13" s="50">
        <f t="shared" si="14"/>
        <v>2646</v>
      </c>
      <c r="AD13" s="11">
        <v>1257</v>
      </c>
      <c r="AE13" s="11">
        <v>1389</v>
      </c>
      <c r="AF13" s="76">
        <f>AG13+AH13</f>
        <v>941123.85</v>
      </c>
      <c r="AG13" s="3">
        <v>447087.18</v>
      </c>
      <c r="AH13" s="3">
        <v>494036.67</v>
      </c>
      <c r="AI13" s="50">
        <f t="shared" si="5"/>
        <v>640</v>
      </c>
      <c r="AJ13" s="11">
        <v>294</v>
      </c>
      <c r="AK13" s="11">
        <v>346</v>
      </c>
      <c r="AL13" s="76">
        <f t="shared" si="6"/>
        <v>9842838.4899999984</v>
      </c>
      <c r="AM13" s="3">
        <v>4521553.93</v>
      </c>
      <c r="AN13" s="3">
        <v>5321284.5599999996</v>
      </c>
      <c r="AO13" s="50">
        <f t="shared" si="15"/>
        <v>205</v>
      </c>
      <c r="AP13" s="11">
        <v>77</v>
      </c>
      <c r="AQ13" s="11">
        <v>128</v>
      </c>
      <c r="AR13" s="76">
        <f t="shared" si="16"/>
        <v>1990641.19</v>
      </c>
      <c r="AS13" s="3">
        <v>747704.25</v>
      </c>
      <c r="AT13" s="3">
        <v>1242936.94</v>
      </c>
      <c r="AU13" s="50">
        <f t="shared" si="17"/>
        <v>2748</v>
      </c>
      <c r="AV13" s="11">
        <v>592</v>
      </c>
      <c r="AW13" s="11">
        <v>2156</v>
      </c>
      <c r="AX13" s="76">
        <f t="shared" si="18"/>
        <v>273261.12</v>
      </c>
      <c r="AY13" s="3">
        <v>58868.480000000003</v>
      </c>
      <c r="AZ13" s="3">
        <v>214392.64</v>
      </c>
      <c r="BA13" s="50">
        <f t="shared" si="19"/>
        <v>228</v>
      </c>
      <c r="BB13" s="11">
        <v>12</v>
      </c>
      <c r="BC13" s="11">
        <v>216</v>
      </c>
      <c r="BD13" s="76">
        <f>BE13+BF13</f>
        <v>159900.96</v>
      </c>
      <c r="BE13" s="3">
        <v>8415.84</v>
      </c>
      <c r="BF13" s="3">
        <v>151485.12</v>
      </c>
      <c r="BH13" s="62">
        <f t="shared" si="1"/>
        <v>22723732.210000001</v>
      </c>
    </row>
    <row r="14" spans="1:60" ht="15" x14ac:dyDescent="0.25">
      <c r="A14" s="21" t="s">
        <v>15</v>
      </c>
      <c r="B14" s="50"/>
      <c r="C14" s="11"/>
      <c r="D14" s="11"/>
      <c r="E14" s="76"/>
      <c r="F14" s="3"/>
      <c r="G14" s="3"/>
      <c r="H14" s="50">
        <f t="shared" si="10"/>
        <v>1488</v>
      </c>
      <c r="I14" s="11">
        <v>280</v>
      </c>
      <c r="J14" s="11">
        <v>1208</v>
      </c>
      <c r="K14" s="76">
        <f t="shared" si="11"/>
        <v>123926.94</v>
      </c>
      <c r="L14" s="3">
        <v>23319.59</v>
      </c>
      <c r="M14" s="3">
        <v>100607.35</v>
      </c>
      <c r="N14" s="50"/>
      <c r="O14" s="3"/>
      <c r="P14" s="3"/>
      <c r="Q14" s="76"/>
      <c r="R14" s="3"/>
      <c r="S14" s="3"/>
      <c r="T14" s="76">
        <f>U14+V14</f>
        <v>1765068.69</v>
      </c>
      <c r="U14" s="3">
        <v>460487.52</v>
      </c>
      <c r="V14" s="3">
        <v>1304581.17</v>
      </c>
      <c r="W14" s="50">
        <f t="shared" si="12"/>
        <v>17044</v>
      </c>
      <c r="X14" s="11">
        <v>4040</v>
      </c>
      <c r="Y14" s="11">
        <v>13004</v>
      </c>
      <c r="Z14" s="76">
        <f t="shared" si="13"/>
        <v>12468824.41</v>
      </c>
      <c r="AA14" s="3">
        <v>2955529.84</v>
      </c>
      <c r="AB14" s="3">
        <v>9513294.5700000003</v>
      </c>
      <c r="AC14" s="50">
        <f t="shared" si="14"/>
        <v>4475</v>
      </c>
      <c r="AD14" s="11">
        <v>1314</v>
      </c>
      <c r="AE14" s="11">
        <v>3161</v>
      </c>
      <c r="AF14" s="76">
        <f>AG14+AH14</f>
        <v>2080281.02</v>
      </c>
      <c r="AG14" s="3">
        <v>610835.59</v>
      </c>
      <c r="AH14" s="3">
        <v>1469445.43</v>
      </c>
      <c r="AI14" s="50">
        <f t="shared" si="5"/>
        <v>100</v>
      </c>
      <c r="AJ14" s="11">
        <v>30</v>
      </c>
      <c r="AK14" s="11">
        <v>70</v>
      </c>
      <c r="AL14" s="76">
        <f t="shared" si="6"/>
        <v>1436639</v>
      </c>
      <c r="AM14" s="3">
        <v>430991.7</v>
      </c>
      <c r="AN14" s="3">
        <v>1005647.3</v>
      </c>
      <c r="AO14" s="50">
        <f t="shared" si="15"/>
        <v>335</v>
      </c>
      <c r="AP14" s="11">
        <v>104</v>
      </c>
      <c r="AQ14" s="11">
        <v>231</v>
      </c>
      <c r="AR14" s="76">
        <f t="shared" si="16"/>
        <v>3595639.42</v>
      </c>
      <c r="AS14" s="3">
        <v>1116258.21</v>
      </c>
      <c r="AT14" s="3">
        <v>2479381.21</v>
      </c>
      <c r="AU14" s="50">
        <f t="shared" si="17"/>
        <v>4150</v>
      </c>
      <c r="AV14" s="11">
        <v>485</v>
      </c>
      <c r="AW14" s="11">
        <v>3665</v>
      </c>
      <c r="AX14" s="76">
        <f t="shared" si="18"/>
        <v>543506</v>
      </c>
      <c r="AY14" s="3">
        <v>63518.17</v>
      </c>
      <c r="AZ14" s="3">
        <v>479987.83</v>
      </c>
      <c r="BA14" s="50"/>
      <c r="BB14" s="3"/>
      <c r="BC14" s="3"/>
      <c r="BD14" s="76"/>
      <c r="BE14" s="3"/>
      <c r="BF14" s="3"/>
      <c r="BH14" s="62">
        <f t="shared" si="1"/>
        <v>22013885.479999997</v>
      </c>
    </row>
    <row r="15" spans="1:60" ht="15" x14ac:dyDescent="0.25">
      <c r="A15" s="21" t="s">
        <v>16</v>
      </c>
      <c r="B15" s="50"/>
      <c r="C15" s="11"/>
      <c r="D15" s="11"/>
      <c r="E15" s="76"/>
      <c r="F15" s="3"/>
      <c r="G15" s="3"/>
      <c r="H15" s="50">
        <f t="shared" si="10"/>
        <v>1675</v>
      </c>
      <c r="I15" s="11">
        <v>356</v>
      </c>
      <c r="J15" s="11">
        <v>1319</v>
      </c>
      <c r="K15" s="76">
        <f t="shared" si="11"/>
        <v>225755.64</v>
      </c>
      <c r="L15" s="3">
        <v>47981.5</v>
      </c>
      <c r="M15" s="3">
        <v>177774.14</v>
      </c>
      <c r="N15" s="50"/>
      <c r="O15" s="3"/>
      <c r="P15" s="3"/>
      <c r="Q15" s="76"/>
      <c r="R15" s="3"/>
      <c r="S15" s="3"/>
      <c r="T15" s="76">
        <f>U15+V15</f>
        <v>2622863.25</v>
      </c>
      <c r="U15" s="3">
        <v>442987.66</v>
      </c>
      <c r="V15" s="3">
        <v>2179875.59</v>
      </c>
      <c r="W15" s="50">
        <f t="shared" si="12"/>
        <v>23287</v>
      </c>
      <c r="X15" s="11">
        <v>4867</v>
      </c>
      <c r="Y15" s="11">
        <v>18420</v>
      </c>
      <c r="Z15" s="76">
        <f t="shared" si="13"/>
        <v>16059378.92</v>
      </c>
      <c r="AA15" s="3">
        <v>3356421.92</v>
      </c>
      <c r="AB15" s="3">
        <v>12702957</v>
      </c>
      <c r="AC15" s="50">
        <f t="shared" si="14"/>
        <v>6054</v>
      </c>
      <c r="AD15" s="11">
        <v>841</v>
      </c>
      <c r="AE15" s="11">
        <v>5213</v>
      </c>
      <c r="AF15" s="76">
        <f>AG15+AH15</f>
        <v>3239444.41</v>
      </c>
      <c r="AG15" s="3">
        <v>450012.02</v>
      </c>
      <c r="AH15" s="3">
        <v>2789432.39</v>
      </c>
      <c r="AI15" s="50">
        <f t="shared" ref="AI15:AI16" si="20">AJ15+AK15</f>
        <v>355</v>
      </c>
      <c r="AJ15" s="11">
        <v>55</v>
      </c>
      <c r="AK15" s="11">
        <v>300</v>
      </c>
      <c r="AL15" s="76">
        <f t="shared" si="6"/>
        <v>6441927.8600000003</v>
      </c>
      <c r="AM15" s="3">
        <v>998045.16</v>
      </c>
      <c r="AN15" s="3">
        <v>5443882.7000000002</v>
      </c>
      <c r="AO15" s="50">
        <f t="shared" si="15"/>
        <v>385</v>
      </c>
      <c r="AP15" s="11">
        <v>74</v>
      </c>
      <c r="AQ15" s="11">
        <v>311</v>
      </c>
      <c r="AR15" s="76">
        <f t="shared" si="16"/>
        <v>4008338.6</v>
      </c>
      <c r="AS15" s="3">
        <v>770433.91</v>
      </c>
      <c r="AT15" s="3">
        <v>3237904.69</v>
      </c>
      <c r="AU15" s="50">
        <f t="shared" si="17"/>
        <v>4650</v>
      </c>
      <c r="AV15" s="11">
        <v>828</v>
      </c>
      <c r="AW15" s="11">
        <v>3822</v>
      </c>
      <c r="AX15" s="76">
        <f t="shared" si="18"/>
        <v>462396</v>
      </c>
      <c r="AY15" s="3">
        <v>82336.320000000007</v>
      </c>
      <c r="AZ15" s="3">
        <v>380059.68</v>
      </c>
      <c r="BA15" s="50">
        <f t="shared" ref="BA15:BA17" si="21">BB15+BC15</f>
        <v>252</v>
      </c>
      <c r="BB15" s="11">
        <v>120</v>
      </c>
      <c r="BC15" s="11">
        <v>132</v>
      </c>
      <c r="BD15" s="76">
        <f>BE15+BF15</f>
        <v>176732.64</v>
      </c>
      <c r="BE15" s="3">
        <v>84158.399999999994</v>
      </c>
      <c r="BF15" s="3">
        <v>92574.24</v>
      </c>
      <c r="BH15" s="62">
        <f t="shared" si="1"/>
        <v>33236837.32</v>
      </c>
    </row>
    <row r="16" spans="1:60" ht="30" x14ac:dyDescent="0.25">
      <c r="A16" s="21" t="s">
        <v>17</v>
      </c>
      <c r="B16" s="50"/>
      <c r="C16" s="11"/>
      <c r="D16" s="11"/>
      <c r="E16" s="76"/>
      <c r="F16" s="3"/>
      <c r="G16" s="3"/>
      <c r="H16" s="50">
        <f t="shared" si="10"/>
        <v>2115</v>
      </c>
      <c r="I16" s="11">
        <v>510</v>
      </c>
      <c r="J16" s="11">
        <v>1605</v>
      </c>
      <c r="K16" s="76">
        <f t="shared" si="11"/>
        <v>257449.91999999998</v>
      </c>
      <c r="L16" s="3">
        <v>62080.12</v>
      </c>
      <c r="M16" s="3">
        <v>195369.8</v>
      </c>
      <c r="N16" s="50">
        <f>O16+P16</f>
        <v>2536</v>
      </c>
      <c r="O16" s="11">
        <v>542</v>
      </c>
      <c r="P16" s="11">
        <v>1994</v>
      </c>
      <c r="Q16" s="76">
        <f>R16+S16</f>
        <v>1302299.6200000001</v>
      </c>
      <c r="R16" s="3">
        <v>278330.59999999998</v>
      </c>
      <c r="S16" s="3">
        <v>1023969.02</v>
      </c>
      <c r="T16" s="76"/>
      <c r="U16" s="3"/>
      <c r="V16" s="3"/>
      <c r="W16" s="50">
        <f t="shared" si="12"/>
        <v>6146</v>
      </c>
      <c r="X16" s="11">
        <v>2442</v>
      </c>
      <c r="Y16" s="11">
        <v>3704</v>
      </c>
      <c r="Z16" s="76">
        <f t="shared" si="13"/>
        <v>5820896.3599999994</v>
      </c>
      <c r="AA16" s="3">
        <v>2312826.0499999998</v>
      </c>
      <c r="AB16" s="3">
        <v>3508070.31</v>
      </c>
      <c r="AC16" s="50"/>
      <c r="AD16" s="11"/>
      <c r="AE16" s="11"/>
      <c r="AF16" s="76"/>
      <c r="AG16" s="3"/>
      <c r="AH16" s="3"/>
      <c r="AI16" s="50">
        <f t="shared" si="20"/>
        <v>3396</v>
      </c>
      <c r="AJ16" s="11">
        <v>1420</v>
      </c>
      <c r="AK16" s="11">
        <v>1976</v>
      </c>
      <c r="AL16" s="76">
        <f t="shared" si="6"/>
        <v>66034630.649999999</v>
      </c>
      <c r="AM16" s="3">
        <v>27611653.57</v>
      </c>
      <c r="AN16" s="3">
        <v>38422977.079999998</v>
      </c>
      <c r="AO16" s="50">
        <f t="shared" si="15"/>
        <v>72</v>
      </c>
      <c r="AP16" s="11">
        <v>19</v>
      </c>
      <c r="AQ16" s="11">
        <v>53</v>
      </c>
      <c r="AR16" s="76">
        <f t="shared" si="16"/>
        <v>347972.28</v>
      </c>
      <c r="AS16" s="3">
        <v>91826.02</v>
      </c>
      <c r="AT16" s="3">
        <v>256146.26</v>
      </c>
      <c r="AU16" s="50">
        <f t="shared" si="17"/>
        <v>1482</v>
      </c>
      <c r="AV16" s="11">
        <v>485</v>
      </c>
      <c r="AW16" s="11">
        <v>997</v>
      </c>
      <c r="AX16" s="76">
        <f t="shared" si="18"/>
        <v>416548.29000000004</v>
      </c>
      <c r="AY16" s="3">
        <v>136319.78</v>
      </c>
      <c r="AZ16" s="3">
        <v>280228.51</v>
      </c>
      <c r="BA16" s="50">
        <f t="shared" si="21"/>
        <v>3247</v>
      </c>
      <c r="BB16" s="11">
        <v>545</v>
      </c>
      <c r="BC16" s="11">
        <v>2702</v>
      </c>
      <c r="BD16" s="76">
        <f>BE16+BF16</f>
        <v>2842252</v>
      </c>
      <c r="BE16" s="3">
        <v>477064.16</v>
      </c>
      <c r="BF16" s="3">
        <v>2365187.84</v>
      </c>
      <c r="BH16" s="62">
        <f t="shared" si="1"/>
        <v>77022049.120000005</v>
      </c>
    </row>
    <row r="17" spans="1:63" ht="30" x14ac:dyDescent="0.25">
      <c r="A17" s="21" t="s">
        <v>18</v>
      </c>
      <c r="B17" s="50"/>
      <c r="C17" s="11"/>
      <c r="D17" s="11"/>
      <c r="E17" s="76"/>
      <c r="F17" s="3"/>
      <c r="G17" s="3"/>
      <c r="H17" s="50">
        <f t="shared" si="10"/>
        <v>12287</v>
      </c>
      <c r="I17" s="11">
        <v>2840</v>
      </c>
      <c r="J17" s="11">
        <v>9447</v>
      </c>
      <c r="K17" s="76">
        <f t="shared" si="11"/>
        <v>1186288.46</v>
      </c>
      <c r="L17" s="3">
        <v>274197.06</v>
      </c>
      <c r="M17" s="3">
        <v>912091.4</v>
      </c>
      <c r="N17" s="50"/>
      <c r="O17" s="3"/>
      <c r="P17" s="3"/>
      <c r="Q17" s="76"/>
      <c r="R17" s="3"/>
      <c r="S17" s="3"/>
      <c r="T17" s="76">
        <f t="shared" ref="T17:T24" si="22">U17+V17</f>
        <v>1951390.5</v>
      </c>
      <c r="U17" s="3">
        <v>589351.41</v>
      </c>
      <c r="V17" s="3">
        <v>1362039.09</v>
      </c>
      <c r="W17" s="50">
        <f t="shared" si="12"/>
        <v>36958</v>
      </c>
      <c r="X17" s="11">
        <v>11247</v>
      </c>
      <c r="Y17" s="11">
        <v>25711</v>
      </c>
      <c r="Z17" s="76">
        <f t="shared" si="13"/>
        <v>25299379.07</v>
      </c>
      <c r="AA17" s="3">
        <v>7699066.9500000002</v>
      </c>
      <c r="AB17" s="3">
        <v>17600312.120000001</v>
      </c>
      <c r="AC17" s="50">
        <f t="shared" ref="AC17:AC24" si="23">AD17+AE17</f>
        <v>6868</v>
      </c>
      <c r="AD17" s="11">
        <v>1974</v>
      </c>
      <c r="AE17" s="11">
        <v>4894</v>
      </c>
      <c r="AF17" s="76">
        <f t="shared" ref="AF17:AF24" si="24">AG17+AH17</f>
        <v>3402845.9400000004</v>
      </c>
      <c r="AG17" s="3">
        <v>978045.7</v>
      </c>
      <c r="AH17" s="3">
        <v>2424800.2400000002</v>
      </c>
      <c r="AI17" s="50"/>
      <c r="AJ17" s="3"/>
      <c r="AK17" s="3"/>
      <c r="AL17" s="76"/>
      <c r="AM17" s="3"/>
      <c r="AN17" s="3"/>
      <c r="AO17" s="50">
        <f t="shared" si="15"/>
        <v>806</v>
      </c>
      <c r="AP17" s="11">
        <v>249</v>
      </c>
      <c r="AQ17" s="11">
        <v>557</v>
      </c>
      <c r="AR17" s="76">
        <f t="shared" si="16"/>
        <v>8838420.0299999993</v>
      </c>
      <c r="AS17" s="3">
        <v>2730479.64</v>
      </c>
      <c r="AT17" s="3">
        <v>6107940.3899999997</v>
      </c>
      <c r="AU17" s="50">
        <f t="shared" si="17"/>
        <v>15789</v>
      </c>
      <c r="AV17" s="11">
        <v>5039</v>
      </c>
      <c r="AW17" s="11">
        <v>10750</v>
      </c>
      <c r="AX17" s="76">
        <f t="shared" si="18"/>
        <v>2959858.59</v>
      </c>
      <c r="AY17" s="3">
        <v>944627.74</v>
      </c>
      <c r="AZ17" s="3">
        <v>2015230.85</v>
      </c>
      <c r="BA17" s="50">
        <f t="shared" si="21"/>
        <v>1374</v>
      </c>
      <c r="BB17" s="11">
        <v>638</v>
      </c>
      <c r="BC17" s="11">
        <v>736</v>
      </c>
      <c r="BD17" s="76">
        <f>BE17+BF17</f>
        <v>915292.8</v>
      </c>
      <c r="BE17" s="3">
        <v>425004.95</v>
      </c>
      <c r="BF17" s="3">
        <v>490287.85</v>
      </c>
      <c r="BG17" s="1"/>
      <c r="BH17" s="62">
        <f t="shared" si="1"/>
        <v>44553475.390000001</v>
      </c>
      <c r="BI17" s="4"/>
    </row>
    <row r="18" spans="1:63" ht="15" x14ac:dyDescent="0.25">
      <c r="A18" s="21" t="s">
        <v>19</v>
      </c>
      <c r="B18" s="50"/>
      <c r="C18" s="11"/>
      <c r="D18" s="11"/>
      <c r="E18" s="76"/>
      <c r="F18" s="3"/>
      <c r="G18" s="3"/>
      <c r="H18" s="50">
        <f t="shared" si="10"/>
        <v>1308</v>
      </c>
      <c r="I18" s="11">
        <v>292</v>
      </c>
      <c r="J18" s="11">
        <v>1016</v>
      </c>
      <c r="K18" s="76">
        <f t="shared" si="11"/>
        <v>263304.3</v>
      </c>
      <c r="L18" s="3">
        <v>58780.47</v>
      </c>
      <c r="M18" s="3">
        <v>204523.83</v>
      </c>
      <c r="N18" s="50"/>
      <c r="O18" s="3"/>
      <c r="P18" s="3"/>
      <c r="Q18" s="76"/>
      <c r="R18" s="3"/>
      <c r="S18" s="3"/>
      <c r="T18" s="76">
        <f t="shared" si="22"/>
        <v>2046113.1</v>
      </c>
      <c r="U18" s="3">
        <v>788743.6</v>
      </c>
      <c r="V18" s="3">
        <v>1257369.5</v>
      </c>
      <c r="W18" s="50">
        <f t="shared" si="12"/>
        <v>17696</v>
      </c>
      <c r="X18" s="11">
        <v>6084</v>
      </c>
      <c r="Y18" s="11">
        <v>11612</v>
      </c>
      <c r="Z18" s="76">
        <f t="shared" si="13"/>
        <v>11061929.98</v>
      </c>
      <c r="AA18" s="3">
        <v>3803163.54</v>
      </c>
      <c r="AB18" s="3">
        <v>7258766.4400000004</v>
      </c>
      <c r="AC18" s="50">
        <f t="shared" si="23"/>
        <v>4593</v>
      </c>
      <c r="AD18" s="11">
        <v>736</v>
      </c>
      <c r="AE18" s="11">
        <v>3857</v>
      </c>
      <c r="AF18" s="76">
        <f t="shared" si="24"/>
        <v>2426646.16</v>
      </c>
      <c r="AG18" s="3">
        <v>388855.12</v>
      </c>
      <c r="AH18" s="3">
        <v>2037791.04</v>
      </c>
      <c r="AI18" s="50"/>
      <c r="AJ18" s="3"/>
      <c r="AK18" s="3"/>
      <c r="AL18" s="76"/>
      <c r="AM18" s="3"/>
      <c r="AN18" s="3"/>
      <c r="AO18" s="50">
        <f t="shared" si="15"/>
        <v>129</v>
      </c>
      <c r="AP18" s="11">
        <v>43</v>
      </c>
      <c r="AQ18" s="11">
        <v>86</v>
      </c>
      <c r="AR18" s="76">
        <f t="shared" si="16"/>
        <v>1379410.44</v>
      </c>
      <c r="AS18" s="3">
        <v>459803.48</v>
      </c>
      <c r="AT18" s="3">
        <v>919606.96</v>
      </c>
      <c r="AU18" s="50">
        <f t="shared" si="17"/>
        <v>7713</v>
      </c>
      <c r="AV18" s="11">
        <v>2500</v>
      </c>
      <c r="AW18" s="11">
        <v>5213</v>
      </c>
      <c r="AX18" s="76">
        <f t="shared" si="18"/>
        <v>766980.72</v>
      </c>
      <c r="AY18" s="3">
        <v>248600</v>
      </c>
      <c r="AZ18" s="3">
        <v>518380.72</v>
      </c>
      <c r="BA18" s="50"/>
      <c r="BB18" s="3"/>
      <c r="BC18" s="3"/>
      <c r="BD18" s="76"/>
      <c r="BE18" s="3"/>
      <c r="BF18" s="3"/>
      <c r="BH18" s="62">
        <f t="shared" si="1"/>
        <v>17944384.699999999</v>
      </c>
    </row>
    <row r="19" spans="1:63" ht="15" x14ac:dyDescent="0.25">
      <c r="A19" s="21" t="s">
        <v>20</v>
      </c>
      <c r="B19" s="50"/>
      <c r="C19" s="11"/>
      <c r="D19" s="11"/>
      <c r="E19" s="76"/>
      <c r="F19" s="3"/>
      <c r="G19" s="3"/>
      <c r="H19" s="50">
        <f t="shared" si="10"/>
        <v>1775</v>
      </c>
      <c r="I19" s="11">
        <v>364</v>
      </c>
      <c r="J19" s="11">
        <v>1411</v>
      </c>
      <c r="K19" s="76">
        <f t="shared" si="11"/>
        <v>143864.68</v>
      </c>
      <c r="L19" s="3">
        <v>29502.39</v>
      </c>
      <c r="M19" s="3">
        <v>114362.29</v>
      </c>
      <c r="N19" s="50"/>
      <c r="O19" s="3"/>
      <c r="P19" s="3"/>
      <c r="Q19" s="76"/>
      <c r="R19" s="3"/>
      <c r="S19" s="3"/>
      <c r="T19" s="76">
        <f t="shared" si="22"/>
        <v>7260991.8000000007</v>
      </c>
      <c r="U19" s="3">
        <v>1777131.98</v>
      </c>
      <c r="V19" s="3">
        <v>5483859.8200000003</v>
      </c>
      <c r="W19" s="50">
        <f t="shared" si="12"/>
        <v>45943</v>
      </c>
      <c r="X19" s="11">
        <v>12149</v>
      </c>
      <c r="Y19" s="11">
        <v>33794</v>
      </c>
      <c r="Z19" s="76">
        <f t="shared" si="13"/>
        <v>32013791.740000002</v>
      </c>
      <c r="AA19" s="3">
        <v>8465610.7799999993</v>
      </c>
      <c r="AB19" s="3">
        <v>23548180.960000001</v>
      </c>
      <c r="AC19" s="50">
        <f t="shared" si="23"/>
        <v>13218</v>
      </c>
      <c r="AD19" s="11">
        <v>3780</v>
      </c>
      <c r="AE19" s="11">
        <v>9438</v>
      </c>
      <c r="AF19" s="76">
        <f t="shared" si="24"/>
        <v>6146047.2400000002</v>
      </c>
      <c r="AG19" s="3">
        <v>1757607.7</v>
      </c>
      <c r="AH19" s="3">
        <v>4388439.54</v>
      </c>
      <c r="AI19" s="50"/>
      <c r="AJ19" s="3"/>
      <c r="AK19" s="3"/>
      <c r="AL19" s="76"/>
      <c r="AM19" s="3"/>
      <c r="AN19" s="3"/>
      <c r="AO19" s="50">
        <f t="shared" si="15"/>
        <v>1176</v>
      </c>
      <c r="AP19" s="11">
        <v>322</v>
      </c>
      <c r="AQ19" s="11">
        <v>854</v>
      </c>
      <c r="AR19" s="76">
        <f t="shared" si="16"/>
        <v>12582720.689999999</v>
      </c>
      <c r="AS19" s="3">
        <v>3445268.76</v>
      </c>
      <c r="AT19" s="3">
        <v>9137451.9299999997</v>
      </c>
      <c r="AU19" s="50">
        <f t="shared" si="17"/>
        <v>21180</v>
      </c>
      <c r="AV19" s="11">
        <v>5605</v>
      </c>
      <c r="AW19" s="11">
        <v>15575</v>
      </c>
      <c r="AX19" s="76">
        <f t="shared" si="18"/>
        <v>2762917.5300000003</v>
      </c>
      <c r="AY19" s="3">
        <v>731168.69</v>
      </c>
      <c r="AZ19" s="3">
        <v>2031748.84</v>
      </c>
      <c r="BA19" s="50"/>
      <c r="BB19" s="3"/>
      <c r="BC19" s="3"/>
      <c r="BD19" s="76"/>
      <c r="BE19" s="3"/>
      <c r="BF19" s="3"/>
      <c r="BH19" s="62">
        <f t="shared" si="1"/>
        <v>60910333.68</v>
      </c>
    </row>
    <row r="20" spans="1:63" ht="15" x14ac:dyDescent="0.25">
      <c r="A20" s="21" t="s">
        <v>21</v>
      </c>
      <c r="B20" s="50"/>
      <c r="C20" s="11"/>
      <c r="D20" s="11"/>
      <c r="E20" s="76"/>
      <c r="F20" s="3"/>
      <c r="G20" s="3"/>
      <c r="H20" s="50">
        <f t="shared" si="10"/>
        <v>8034</v>
      </c>
      <c r="I20" s="11">
        <v>2052</v>
      </c>
      <c r="J20" s="11">
        <v>5982</v>
      </c>
      <c r="K20" s="76">
        <f t="shared" si="11"/>
        <v>2262661.44</v>
      </c>
      <c r="L20" s="3">
        <v>577916.51</v>
      </c>
      <c r="M20" s="3">
        <v>1684744.93</v>
      </c>
      <c r="N20" s="50"/>
      <c r="O20" s="3"/>
      <c r="P20" s="3"/>
      <c r="Q20" s="76"/>
      <c r="R20" s="3"/>
      <c r="S20" s="3"/>
      <c r="T20" s="76">
        <f t="shared" si="22"/>
        <v>1503826.29</v>
      </c>
      <c r="U20" s="3">
        <v>457653.37</v>
      </c>
      <c r="V20" s="3">
        <v>1046172.92</v>
      </c>
      <c r="W20" s="50">
        <f t="shared" si="12"/>
        <v>32226</v>
      </c>
      <c r="X20" s="11">
        <v>8832</v>
      </c>
      <c r="Y20" s="11">
        <v>23394</v>
      </c>
      <c r="Z20" s="76">
        <f t="shared" si="13"/>
        <v>23701839.449999999</v>
      </c>
      <c r="AA20" s="3">
        <v>6495830.8799999999</v>
      </c>
      <c r="AB20" s="3">
        <v>17206008.57</v>
      </c>
      <c r="AC20" s="50">
        <f t="shared" si="23"/>
        <v>3336</v>
      </c>
      <c r="AD20" s="11">
        <v>613</v>
      </c>
      <c r="AE20" s="11">
        <v>2723</v>
      </c>
      <c r="AF20" s="76">
        <f t="shared" si="24"/>
        <v>1457530.8199999998</v>
      </c>
      <c r="AG20" s="3">
        <v>267825.65999999997</v>
      </c>
      <c r="AH20" s="3">
        <v>1189705.1599999999</v>
      </c>
      <c r="AI20" s="50"/>
      <c r="AJ20" s="3"/>
      <c r="AK20" s="3"/>
      <c r="AL20" s="76"/>
      <c r="AM20" s="3"/>
      <c r="AN20" s="3"/>
      <c r="AO20" s="50">
        <f t="shared" si="15"/>
        <v>674</v>
      </c>
      <c r="AP20" s="11">
        <v>244</v>
      </c>
      <c r="AQ20" s="11">
        <v>430</v>
      </c>
      <c r="AR20" s="76">
        <f t="shared" si="16"/>
        <v>6912201.1999999993</v>
      </c>
      <c r="AS20" s="3">
        <v>2502339.9</v>
      </c>
      <c r="AT20" s="3">
        <v>4409861.3</v>
      </c>
      <c r="AU20" s="50">
        <f t="shared" si="17"/>
        <v>8778</v>
      </c>
      <c r="AV20" s="11">
        <v>3481</v>
      </c>
      <c r="AW20" s="11">
        <v>5297</v>
      </c>
      <c r="AX20" s="76">
        <f t="shared" si="18"/>
        <v>1036608.72</v>
      </c>
      <c r="AY20" s="3">
        <v>411077.12</v>
      </c>
      <c r="AZ20" s="3">
        <v>625531.6</v>
      </c>
      <c r="BA20" s="50"/>
      <c r="BB20" s="3"/>
      <c r="BC20" s="3"/>
      <c r="BD20" s="76"/>
      <c r="BE20" s="3"/>
      <c r="BF20" s="3"/>
      <c r="BH20" s="62">
        <f t="shared" si="1"/>
        <v>36874667.920000002</v>
      </c>
    </row>
    <row r="21" spans="1:63" ht="15" x14ac:dyDescent="0.25">
      <c r="A21" s="21" t="s">
        <v>22</v>
      </c>
      <c r="B21" s="50"/>
      <c r="C21" s="11"/>
      <c r="D21" s="11"/>
      <c r="E21" s="76"/>
      <c r="F21" s="3"/>
      <c r="G21" s="3"/>
      <c r="H21" s="50">
        <f t="shared" si="10"/>
        <v>1334</v>
      </c>
      <c r="I21" s="11">
        <v>549</v>
      </c>
      <c r="J21" s="11">
        <v>785</v>
      </c>
      <c r="K21" s="76">
        <f t="shared" si="11"/>
        <v>101268.09</v>
      </c>
      <c r="L21" s="3">
        <v>41676.300000000003</v>
      </c>
      <c r="M21" s="3">
        <v>59591.79</v>
      </c>
      <c r="N21" s="50"/>
      <c r="O21" s="3"/>
      <c r="P21" s="3"/>
      <c r="Q21" s="76"/>
      <c r="R21" s="3"/>
      <c r="S21" s="3"/>
      <c r="T21" s="76">
        <f t="shared" si="22"/>
        <v>1840051.2600000002</v>
      </c>
      <c r="U21" s="3">
        <v>628021.18000000005</v>
      </c>
      <c r="V21" s="3">
        <v>1212030.08</v>
      </c>
      <c r="W21" s="50">
        <f t="shared" si="12"/>
        <v>15860</v>
      </c>
      <c r="X21" s="11">
        <v>5129</v>
      </c>
      <c r="Y21" s="11">
        <v>10731</v>
      </c>
      <c r="Z21" s="76">
        <f t="shared" si="13"/>
        <v>10104133.24</v>
      </c>
      <c r="AA21" s="3">
        <v>3267597.69</v>
      </c>
      <c r="AB21" s="3">
        <v>6836535.5499999998</v>
      </c>
      <c r="AC21" s="50">
        <f t="shared" si="23"/>
        <v>4814</v>
      </c>
      <c r="AD21" s="11">
        <v>1691</v>
      </c>
      <c r="AE21" s="11">
        <v>3123</v>
      </c>
      <c r="AF21" s="76">
        <f t="shared" si="24"/>
        <v>2480089.65</v>
      </c>
      <c r="AG21" s="3">
        <v>871173.99</v>
      </c>
      <c r="AH21" s="3">
        <v>1608915.66</v>
      </c>
      <c r="AI21" s="50"/>
      <c r="AJ21" s="3"/>
      <c r="AK21" s="3"/>
      <c r="AL21" s="76"/>
      <c r="AM21" s="3"/>
      <c r="AN21" s="3"/>
      <c r="AO21" s="50">
        <f t="shared" si="15"/>
        <v>170</v>
      </c>
      <c r="AP21" s="11">
        <v>37</v>
      </c>
      <c r="AQ21" s="11">
        <v>133</v>
      </c>
      <c r="AR21" s="76">
        <f t="shared" si="16"/>
        <v>1338799.97</v>
      </c>
      <c r="AS21" s="3">
        <v>291385.88</v>
      </c>
      <c r="AT21" s="3">
        <v>1047414.09</v>
      </c>
      <c r="AU21" s="50">
        <f t="shared" si="17"/>
        <v>6337</v>
      </c>
      <c r="AV21" s="11">
        <v>784</v>
      </c>
      <c r="AW21" s="11">
        <v>5553</v>
      </c>
      <c r="AX21" s="76">
        <f t="shared" si="18"/>
        <v>630151.27999999991</v>
      </c>
      <c r="AY21" s="3">
        <v>77960.960000000006</v>
      </c>
      <c r="AZ21" s="3">
        <v>552190.31999999995</v>
      </c>
      <c r="BA21" s="50"/>
      <c r="BB21" s="3"/>
      <c r="BC21" s="3"/>
      <c r="BD21" s="76"/>
      <c r="BE21" s="3"/>
      <c r="BF21" s="3"/>
      <c r="BH21" s="62">
        <f t="shared" si="1"/>
        <v>16494493.49</v>
      </c>
    </row>
    <row r="22" spans="1:63" ht="15" x14ac:dyDescent="0.25">
      <c r="A22" s="21" t="s">
        <v>23</v>
      </c>
      <c r="B22" s="50"/>
      <c r="C22" s="11"/>
      <c r="D22" s="11"/>
      <c r="E22" s="76"/>
      <c r="F22" s="3"/>
      <c r="G22" s="3"/>
      <c r="H22" s="50">
        <f t="shared" si="10"/>
        <v>2766</v>
      </c>
      <c r="I22" s="11">
        <v>746</v>
      </c>
      <c r="J22" s="11">
        <v>2020</v>
      </c>
      <c r="K22" s="76">
        <f t="shared" si="11"/>
        <v>266401.91999999998</v>
      </c>
      <c r="L22" s="3">
        <v>71849.539999999994</v>
      </c>
      <c r="M22" s="3">
        <v>194552.38</v>
      </c>
      <c r="N22" s="50"/>
      <c r="O22" s="3"/>
      <c r="P22" s="3"/>
      <c r="Q22" s="76"/>
      <c r="R22" s="3"/>
      <c r="S22" s="3"/>
      <c r="T22" s="76">
        <f t="shared" si="22"/>
        <v>5221268.12</v>
      </c>
      <c r="U22" s="3">
        <v>1346589.91</v>
      </c>
      <c r="V22" s="3">
        <v>3874678.21</v>
      </c>
      <c r="W22" s="50">
        <f t="shared" si="12"/>
        <v>6287</v>
      </c>
      <c r="X22" s="11">
        <v>1871</v>
      </c>
      <c r="Y22" s="11">
        <v>4416</v>
      </c>
      <c r="Z22" s="76">
        <f t="shared" si="13"/>
        <v>5565339.79</v>
      </c>
      <c r="AA22" s="3">
        <v>1656235.21</v>
      </c>
      <c r="AB22" s="3">
        <v>3909104.58</v>
      </c>
      <c r="AC22" s="50">
        <f t="shared" si="23"/>
        <v>1490</v>
      </c>
      <c r="AD22" s="11">
        <v>465</v>
      </c>
      <c r="AE22" s="11">
        <v>1025</v>
      </c>
      <c r="AF22" s="76">
        <f t="shared" si="24"/>
        <v>972906.30999999994</v>
      </c>
      <c r="AG22" s="3">
        <v>303625.12</v>
      </c>
      <c r="AH22" s="3">
        <v>669281.18999999994</v>
      </c>
      <c r="AI22" s="50"/>
      <c r="AJ22" s="3"/>
      <c r="AK22" s="3"/>
      <c r="AL22" s="76"/>
      <c r="AM22" s="3"/>
      <c r="AN22" s="3"/>
      <c r="AO22" s="50">
        <f t="shared" si="15"/>
        <v>76</v>
      </c>
      <c r="AP22" s="11">
        <v>17</v>
      </c>
      <c r="AQ22" s="11">
        <v>59</v>
      </c>
      <c r="AR22" s="76">
        <f t="shared" si="16"/>
        <v>294668.05</v>
      </c>
      <c r="AS22" s="3">
        <v>65912.59</v>
      </c>
      <c r="AT22" s="3">
        <v>228755.46</v>
      </c>
      <c r="AU22" s="50"/>
      <c r="AV22" s="11"/>
      <c r="AW22" s="11"/>
      <c r="AX22" s="76"/>
      <c r="AY22" s="3"/>
      <c r="AZ22" s="3"/>
      <c r="BA22" s="50"/>
      <c r="BB22" s="3"/>
      <c r="BC22" s="3"/>
      <c r="BD22" s="76"/>
      <c r="BE22" s="3"/>
      <c r="BF22" s="3"/>
      <c r="BH22" s="62">
        <f t="shared" si="1"/>
        <v>12320584.190000001</v>
      </c>
    </row>
    <row r="23" spans="1:63" ht="15" x14ac:dyDescent="0.25">
      <c r="A23" s="21" t="s">
        <v>24</v>
      </c>
      <c r="B23" s="50"/>
      <c r="C23" s="11"/>
      <c r="D23" s="11"/>
      <c r="E23" s="76"/>
      <c r="F23" s="3"/>
      <c r="G23" s="3"/>
      <c r="H23" s="50">
        <f t="shared" si="10"/>
        <v>7617</v>
      </c>
      <c r="I23" s="11">
        <v>1684</v>
      </c>
      <c r="J23" s="11">
        <v>5933</v>
      </c>
      <c r="K23" s="76">
        <f t="shared" si="11"/>
        <v>1345969.98</v>
      </c>
      <c r="L23" s="3">
        <v>297572.99</v>
      </c>
      <c r="M23" s="3">
        <v>1048396.99</v>
      </c>
      <c r="N23" s="50"/>
      <c r="O23" s="3"/>
      <c r="P23" s="3"/>
      <c r="Q23" s="76"/>
      <c r="R23" s="3"/>
      <c r="S23" s="3"/>
      <c r="T23" s="76">
        <f t="shared" si="22"/>
        <v>4618161.88</v>
      </c>
      <c r="U23" s="3">
        <v>1039463.04</v>
      </c>
      <c r="V23" s="3">
        <v>3578698.84</v>
      </c>
      <c r="W23" s="50">
        <f t="shared" si="12"/>
        <v>9365</v>
      </c>
      <c r="X23" s="11">
        <v>3080</v>
      </c>
      <c r="Y23" s="11">
        <v>6285</v>
      </c>
      <c r="Z23" s="76">
        <f t="shared" si="13"/>
        <v>8606138.5500000007</v>
      </c>
      <c r="AA23" s="3">
        <v>2830422.5</v>
      </c>
      <c r="AB23" s="3">
        <v>5775716.0499999998</v>
      </c>
      <c r="AC23" s="50">
        <f t="shared" si="23"/>
        <v>1896</v>
      </c>
      <c r="AD23" s="11">
        <v>319</v>
      </c>
      <c r="AE23" s="11">
        <v>1577</v>
      </c>
      <c r="AF23" s="76">
        <f t="shared" si="24"/>
        <v>718372.83</v>
      </c>
      <c r="AG23" s="3">
        <v>120865.47</v>
      </c>
      <c r="AH23" s="3">
        <v>597507.36</v>
      </c>
      <c r="AI23" s="50"/>
      <c r="AJ23" s="3"/>
      <c r="AK23" s="3"/>
      <c r="AL23" s="76"/>
      <c r="AM23" s="3"/>
      <c r="AN23" s="3"/>
      <c r="AO23" s="50">
        <f t="shared" si="15"/>
        <v>578</v>
      </c>
      <c r="AP23" s="11">
        <v>198</v>
      </c>
      <c r="AQ23" s="11">
        <v>380</v>
      </c>
      <c r="AR23" s="76">
        <f t="shared" si="16"/>
        <v>3438229.46</v>
      </c>
      <c r="AS23" s="3">
        <v>1177801.79</v>
      </c>
      <c r="AT23" s="3">
        <v>2260427.67</v>
      </c>
      <c r="AU23" s="50">
        <f t="shared" ref="AU23:AU24" si="25">AV23+AW23</f>
        <v>2880</v>
      </c>
      <c r="AV23" s="11">
        <v>1144</v>
      </c>
      <c r="AW23" s="11">
        <v>1736</v>
      </c>
      <c r="AX23" s="76">
        <f>AY23+AZ23</f>
        <v>1749450.84</v>
      </c>
      <c r="AY23" s="3">
        <v>694920.75</v>
      </c>
      <c r="AZ23" s="3">
        <v>1054530.0900000001</v>
      </c>
      <c r="BA23" s="50"/>
      <c r="BB23" s="3"/>
      <c r="BC23" s="3"/>
      <c r="BD23" s="76"/>
      <c r="BE23" s="3"/>
      <c r="BF23" s="3"/>
      <c r="BH23" s="62">
        <f t="shared" si="1"/>
        <v>20476323.539999999</v>
      </c>
    </row>
    <row r="24" spans="1:63" ht="30" x14ac:dyDescent="0.25">
      <c r="A24" s="21" t="s">
        <v>25</v>
      </c>
      <c r="B24" s="50"/>
      <c r="C24" s="11"/>
      <c r="D24" s="11"/>
      <c r="E24" s="76"/>
      <c r="F24" s="3"/>
      <c r="G24" s="3"/>
      <c r="H24" s="50">
        <f t="shared" si="10"/>
        <v>16134</v>
      </c>
      <c r="I24" s="11">
        <v>2846</v>
      </c>
      <c r="J24" s="11">
        <v>13288</v>
      </c>
      <c r="K24" s="76">
        <f t="shared" si="11"/>
        <v>1682776.2</v>
      </c>
      <c r="L24" s="3">
        <v>296837.8</v>
      </c>
      <c r="M24" s="3">
        <v>1385938.4</v>
      </c>
      <c r="N24" s="50"/>
      <c r="O24" s="3"/>
      <c r="P24" s="3"/>
      <c r="Q24" s="76"/>
      <c r="R24" s="3"/>
      <c r="S24" s="3"/>
      <c r="T24" s="76">
        <f t="shared" si="22"/>
        <v>30045392.199999999</v>
      </c>
      <c r="U24" s="3">
        <v>12378600.84</v>
      </c>
      <c r="V24" s="3">
        <v>17666791.359999999</v>
      </c>
      <c r="W24" s="50">
        <f t="shared" si="12"/>
        <v>48743</v>
      </c>
      <c r="X24" s="11">
        <v>12343</v>
      </c>
      <c r="Y24" s="11">
        <v>36400</v>
      </c>
      <c r="Z24" s="76">
        <f t="shared" si="13"/>
        <v>48502331.449999996</v>
      </c>
      <c r="AA24" s="3">
        <v>12282056.439999999</v>
      </c>
      <c r="AB24" s="3">
        <v>36220275.009999998</v>
      </c>
      <c r="AC24" s="50">
        <f t="shared" si="23"/>
        <v>8967</v>
      </c>
      <c r="AD24" s="11">
        <v>2551</v>
      </c>
      <c r="AE24" s="11">
        <v>6416</v>
      </c>
      <c r="AF24" s="76">
        <f t="shared" si="24"/>
        <v>5518998.79</v>
      </c>
      <c r="AG24" s="3">
        <v>1570086.53</v>
      </c>
      <c r="AH24" s="3">
        <v>3948912.26</v>
      </c>
      <c r="AI24" s="50">
        <f t="shared" ref="AI24:AI30" si="26">AJ24+AK24</f>
        <v>756</v>
      </c>
      <c r="AJ24" s="11">
        <v>186</v>
      </c>
      <c r="AK24" s="11">
        <v>570</v>
      </c>
      <c r="AL24" s="76">
        <f t="shared" ref="AL24:AL30" si="27">AM24+AN24</f>
        <v>22454417.649999999</v>
      </c>
      <c r="AM24" s="3">
        <v>5524499.5800000001</v>
      </c>
      <c r="AN24" s="3">
        <v>16929918.07</v>
      </c>
      <c r="AO24" s="50">
        <f t="shared" si="15"/>
        <v>1382</v>
      </c>
      <c r="AP24" s="11">
        <v>235</v>
      </c>
      <c r="AQ24" s="11">
        <v>1147</v>
      </c>
      <c r="AR24" s="76">
        <f t="shared" si="16"/>
        <v>17104388.579999998</v>
      </c>
      <c r="AS24" s="3">
        <v>2908488.65</v>
      </c>
      <c r="AT24" s="3">
        <v>14195899.93</v>
      </c>
      <c r="AU24" s="50">
        <f t="shared" si="25"/>
        <v>6906</v>
      </c>
      <c r="AV24" s="11">
        <v>1452</v>
      </c>
      <c r="AW24" s="11">
        <v>5454</v>
      </c>
      <c r="AX24" s="76">
        <f>AY24+AZ24</f>
        <v>4319544.1499999994</v>
      </c>
      <c r="AY24" s="3">
        <v>908192.6</v>
      </c>
      <c r="AZ24" s="3">
        <v>3411351.55</v>
      </c>
      <c r="BA24" s="50">
        <f t="shared" ref="BA24:BA30" si="28">BB24+BC24</f>
        <v>444</v>
      </c>
      <c r="BB24" s="11">
        <v>157</v>
      </c>
      <c r="BC24" s="11">
        <v>287</v>
      </c>
      <c r="BD24" s="76">
        <f t="shared" ref="BD24:BD30" si="29">BE24+BF24</f>
        <v>292477.92000000004</v>
      </c>
      <c r="BE24" s="3">
        <v>103421.25</v>
      </c>
      <c r="BF24" s="3">
        <v>189056.67</v>
      </c>
      <c r="BH24" s="62">
        <f t="shared" si="1"/>
        <v>129920326.94</v>
      </c>
      <c r="BI24" s="4"/>
      <c r="BJ24" s="4"/>
      <c r="BK24" s="4"/>
    </row>
    <row r="25" spans="1:63" ht="30" x14ac:dyDescent="0.25">
      <c r="A25" s="21" t="s">
        <v>26</v>
      </c>
      <c r="B25" s="50"/>
      <c r="C25" s="11"/>
      <c r="D25" s="11"/>
      <c r="E25" s="76"/>
      <c r="F25" s="3"/>
      <c r="G25" s="3"/>
      <c r="H25" s="50"/>
      <c r="I25" s="3"/>
      <c r="J25" s="3"/>
      <c r="K25" s="76"/>
      <c r="L25" s="3"/>
      <c r="M25" s="3"/>
      <c r="N25" s="50"/>
      <c r="O25" s="3"/>
      <c r="P25" s="3"/>
      <c r="Q25" s="76"/>
      <c r="R25" s="3"/>
      <c r="S25" s="3"/>
      <c r="T25" s="76"/>
      <c r="U25" s="3"/>
      <c r="V25" s="3"/>
      <c r="W25" s="50"/>
      <c r="X25" s="11"/>
      <c r="Y25" s="11"/>
      <c r="Z25" s="76"/>
      <c r="AA25" s="3"/>
      <c r="AB25" s="3"/>
      <c r="AC25" s="50"/>
      <c r="AD25" s="11"/>
      <c r="AE25" s="11"/>
      <c r="AF25" s="76"/>
      <c r="AG25" s="3"/>
      <c r="AH25" s="3"/>
      <c r="AI25" s="50">
        <f t="shared" si="26"/>
        <v>1104</v>
      </c>
      <c r="AJ25" s="11">
        <v>307</v>
      </c>
      <c r="AK25" s="11">
        <v>797</v>
      </c>
      <c r="AL25" s="76">
        <f t="shared" si="27"/>
        <v>14626252.48</v>
      </c>
      <c r="AM25" s="3">
        <v>4067264.05</v>
      </c>
      <c r="AN25" s="3">
        <v>10558988.43</v>
      </c>
      <c r="AO25" s="50"/>
      <c r="AP25" s="11"/>
      <c r="AQ25" s="11"/>
      <c r="AR25" s="76"/>
      <c r="AS25" s="3"/>
      <c r="AT25" s="3"/>
      <c r="AU25" s="50"/>
      <c r="AV25" s="3"/>
      <c r="AW25" s="3"/>
      <c r="AX25" s="76"/>
      <c r="AY25" s="3"/>
      <c r="AZ25" s="3"/>
      <c r="BA25" s="50">
        <f t="shared" si="28"/>
        <v>548</v>
      </c>
      <c r="BB25" s="11">
        <v>62</v>
      </c>
      <c r="BC25" s="11">
        <v>486</v>
      </c>
      <c r="BD25" s="76">
        <f t="shared" si="29"/>
        <v>629926</v>
      </c>
      <c r="BE25" s="3">
        <v>71269</v>
      </c>
      <c r="BF25" s="3">
        <v>558657</v>
      </c>
      <c r="BH25" s="62">
        <f t="shared" si="1"/>
        <v>15256178.48</v>
      </c>
    </row>
    <row r="26" spans="1:63" ht="15" x14ac:dyDescent="0.25">
      <c r="A26" s="21" t="s">
        <v>27</v>
      </c>
      <c r="B26" s="50">
        <f t="shared" ref="B26:B30" si="30">C26+D26</f>
        <v>391</v>
      </c>
      <c r="C26" s="11">
        <v>7</v>
      </c>
      <c r="D26" s="11">
        <v>384</v>
      </c>
      <c r="E26" s="76">
        <f>F26+G26</f>
        <v>646547.82000000007</v>
      </c>
      <c r="F26" s="3">
        <v>11575.02</v>
      </c>
      <c r="G26" s="3">
        <v>634972.80000000005</v>
      </c>
      <c r="H26" s="50">
        <f t="shared" ref="H26:H41" si="31">I26+J26</f>
        <v>580</v>
      </c>
      <c r="I26" s="11">
        <v>17</v>
      </c>
      <c r="J26" s="11">
        <v>563</v>
      </c>
      <c r="K26" s="76">
        <f t="shared" ref="K26:K41" si="32">L26+M26</f>
        <v>97197.53</v>
      </c>
      <c r="L26" s="3">
        <v>2848.89</v>
      </c>
      <c r="M26" s="3">
        <v>94348.64</v>
      </c>
      <c r="N26" s="50"/>
      <c r="O26" s="3"/>
      <c r="P26" s="3"/>
      <c r="Q26" s="76"/>
      <c r="R26" s="3"/>
      <c r="S26" s="3"/>
      <c r="T26" s="76">
        <f>U26+V26</f>
        <v>685099.39999999991</v>
      </c>
      <c r="U26" s="3">
        <v>115414.32</v>
      </c>
      <c r="V26" s="3">
        <v>569685.07999999996</v>
      </c>
      <c r="W26" s="50">
        <f t="shared" ref="W26:W41" si="33">X26+Y26</f>
        <v>1572</v>
      </c>
      <c r="X26" s="11">
        <v>45</v>
      </c>
      <c r="Y26" s="11">
        <v>1527</v>
      </c>
      <c r="Z26" s="76">
        <f t="shared" ref="Z26:Z41" si="34">AA26+AB26</f>
        <v>1102290.1500000001</v>
      </c>
      <c r="AA26" s="3">
        <v>31554.11</v>
      </c>
      <c r="AB26" s="3">
        <v>1070736.04</v>
      </c>
      <c r="AC26" s="50">
        <f t="shared" ref="AC26:AC30" si="35">AD26+AE26</f>
        <v>783</v>
      </c>
      <c r="AD26" s="11">
        <v>15</v>
      </c>
      <c r="AE26" s="11">
        <v>768</v>
      </c>
      <c r="AF26" s="76">
        <f>AG26+AH26</f>
        <v>411689.55000000005</v>
      </c>
      <c r="AG26" s="3">
        <v>7886.77</v>
      </c>
      <c r="AH26" s="3">
        <v>403802.78</v>
      </c>
      <c r="AI26" s="50">
        <f t="shared" si="26"/>
        <v>133</v>
      </c>
      <c r="AJ26" s="11">
        <v>0</v>
      </c>
      <c r="AK26" s="11">
        <v>133</v>
      </c>
      <c r="AL26" s="76">
        <f t="shared" si="27"/>
        <v>2584775.31</v>
      </c>
      <c r="AM26" s="3">
        <v>0</v>
      </c>
      <c r="AN26" s="3">
        <v>2584775.31</v>
      </c>
      <c r="AO26" s="50">
        <f t="shared" ref="AO26:AO41" si="36">AP26+AQ26</f>
        <v>72</v>
      </c>
      <c r="AP26" s="11">
        <v>3</v>
      </c>
      <c r="AQ26" s="11">
        <v>69</v>
      </c>
      <c r="AR26" s="76">
        <f t="shared" ref="AR26:AR41" si="37">AS26+AT26</f>
        <v>352965.07</v>
      </c>
      <c r="AS26" s="3">
        <v>14706.88</v>
      </c>
      <c r="AT26" s="3">
        <v>338258.19</v>
      </c>
      <c r="AU26" s="50"/>
      <c r="AV26" s="3"/>
      <c r="AW26" s="3"/>
      <c r="AX26" s="76"/>
      <c r="AY26" s="3"/>
      <c r="AZ26" s="3"/>
      <c r="BA26" s="50">
        <f t="shared" si="28"/>
        <v>43</v>
      </c>
      <c r="BB26" s="11">
        <v>0</v>
      </c>
      <c r="BC26" s="11">
        <v>43</v>
      </c>
      <c r="BD26" s="76">
        <f t="shared" si="29"/>
        <v>30156.76</v>
      </c>
      <c r="BE26" s="3">
        <v>0</v>
      </c>
      <c r="BF26" s="3">
        <v>30156.76</v>
      </c>
      <c r="BH26" s="62">
        <f t="shared" si="1"/>
        <v>5910721.5899999999</v>
      </c>
    </row>
    <row r="27" spans="1:63" ht="26.25" customHeight="1" x14ac:dyDescent="0.25">
      <c r="A27" s="21" t="s">
        <v>118</v>
      </c>
      <c r="B27" s="50">
        <f t="shared" si="30"/>
        <v>2422</v>
      </c>
      <c r="C27" s="11">
        <v>847</v>
      </c>
      <c r="D27" s="11">
        <v>1575</v>
      </c>
      <c r="E27" s="76">
        <f>F27+G27</f>
        <v>4004958.64</v>
      </c>
      <c r="F27" s="3">
        <v>1400578.02</v>
      </c>
      <c r="G27" s="3">
        <v>2604380.62</v>
      </c>
      <c r="H27" s="50">
        <f t="shared" si="31"/>
        <v>3295</v>
      </c>
      <c r="I27" s="11">
        <v>811</v>
      </c>
      <c r="J27" s="11">
        <v>2484</v>
      </c>
      <c r="K27" s="76">
        <f t="shared" si="32"/>
        <v>258746.47</v>
      </c>
      <c r="L27" s="3">
        <v>63685.4</v>
      </c>
      <c r="M27" s="3">
        <v>195061.07</v>
      </c>
      <c r="N27" s="50"/>
      <c r="O27" s="3"/>
      <c r="P27" s="3"/>
      <c r="Q27" s="76"/>
      <c r="R27" s="3"/>
      <c r="S27" s="3"/>
      <c r="T27" s="76">
        <f>U27+V27</f>
        <v>3476932.75</v>
      </c>
      <c r="U27" s="3">
        <v>1049357.23</v>
      </c>
      <c r="V27" s="3">
        <v>2427575.52</v>
      </c>
      <c r="W27" s="50">
        <f t="shared" si="33"/>
        <v>11850</v>
      </c>
      <c r="X27" s="11">
        <v>4169</v>
      </c>
      <c r="Y27" s="11">
        <v>7681</v>
      </c>
      <c r="Z27" s="76">
        <f t="shared" si="34"/>
        <v>8923956.2699999996</v>
      </c>
      <c r="AA27" s="3">
        <v>3139575.84</v>
      </c>
      <c r="AB27" s="3">
        <v>5784380.4299999997</v>
      </c>
      <c r="AC27" s="50">
        <f t="shared" si="35"/>
        <v>4468</v>
      </c>
      <c r="AD27" s="11">
        <v>1112</v>
      </c>
      <c r="AE27" s="11">
        <v>3356</v>
      </c>
      <c r="AF27" s="76">
        <f>AG27+AH27</f>
        <v>1775590.58</v>
      </c>
      <c r="AG27" s="3">
        <v>441910.64</v>
      </c>
      <c r="AH27" s="3">
        <v>1333679.94</v>
      </c>
      <c r="AI27" s="50">
        <f t="shared" si="26"/>
        <v>1102</v>
      </c>
      <c r="AJ27" s="11">
        <v>327</v>
      </c>
      <c r="AK27" s="11">
        <v>775</v>
      </c>
      <c r="AL27" s="76">
        <f t="shared" si="27"/>
        <v>19275252.359999999</v>
      </c>
      <c r="AM27" s="3">
        <v>5719607.5499999998</v>
      </c>
      <c r="AN27" s="3">
        <v>13555644.810000001</v>
      </c>
      <c r="AO27" s="50">
        <f t="shared" si="36"/>
        <v>327</v>
      </c>
      <c r="AP27" s="11">
        <v>132</v>
      </c>
      <c r="AQ27" s="11">
        <v>195</v>
      </c>
      <c r="AR27" s="76">
        <f t="shared" si="37"/>
        <v>2088567.2399999998</v>
      </c>
      <c r="AS27" s="3">
        <v>843091.36</v>
      </c>
      <c r="AT27" s="3">
        <v>1245475.8799999999</v>
      </c>
      <c r="AU27" s="50">
        <f t="shared" ref="AU27:AU30" si="38">AV27+AW27</f>
        <v>5392</v>
      </c>
      <c r="AV27" s="11">
        <v>2298</v>
      </c>
      <c r="AW27" s="11">
        <v>3094</v>
      </c>
      <c r="AX27" s="76">
        <f>AY27+AZ27</f>
        <v>664206.98</v>
      </c>
      <c r="AY27" s="3">
        <v>283076.34000000003</v>
      </c>
      <c r="AZ27" s="3">
        <v>381130.64</v>
      </c>
      <c r="BA27" s="50">
        <f t="shared" si="28"/>
        <v>287</v>
      </c>
      <c r="BB27" s="11">
        <v>80</v>
      </c>
      <c r="BC27" s="11">
        <v>207</v>
      </c>
      <c r="BD27" s="76">
        <f t="shared" si="29"/>
        <v>257647.91999999998</v>
      </c>
      <c r="BE27" s="3">
        <v>71818.240000000005</v>
      </c>
      <c r="BF27" s="3">
        <v>185829.68</v>
      </c>
      <c r="BH27" s="62">
        <f t="shared" si="1"/>
        <v>40725859.210000001</v>
      </c>
    </row>
    <row r="28" spans="1:63" ht="15" x14ac:dyDescent="0.25">
      <c r="A28" s="21" t="s">
        <v>119</v>
      </c>
      <c r="B28" s="50">
        <f t="shared" si="30"/>
        <v>1786</v>
      </c>
      <c r="C28" s="11">
        <v>677</v>
      </c>
      <c r="D28" s="11">
        <v>1109</v>
      </c>
      <c r="E28" s="76">
        <f>F28+G28</f>
        <v>2995879.3200000003</v>
      </c>
      <c r="F28" s="3">
        <v>1135616.07</v>
      </c>
      <c r="G28" s="3">
        <v>1860263.25</v>
      </c>
      <c r="H28" s="50">
        <f t="shared" si="31"/>
        <v>2585</v>
      </c>
      <c r="I28" s="11">
        <v>449</v>
      </c>
      <c r="J28" s="11">
        <v>2136</v>
      </c>
      <c r="K28" s="76">
        <f t="shared" si="32"/>
        <v>471604.42</v>
      </c>
      <c r="L28" s="3">
        <v>81915.039999999994</v>
      </c>
      <c r="M28" s="3">
        <v>389689.38</v>
      </c>
      <c r="N28" s="50"/>
      <c r="O28" s="3"/>
      <c r="P28" s="3"/>
      <c r="Q28" s="76"/>
      <c r="R28" s="3"/>
      <c r="S28" s="3"/>
      <c r="T28" s="76">
        <f>U28+V28</f>
        <v>2859196.52</v>
      </c>
      <c r="U28" s="3">
        <v>740655.34</v>
      </c>
      <c r="V28" s="3">
        <v>2118541.1800000002</v>
      </c>
      <c r="W28" s="50">
        <f t="shared" si="33"/>
        <v>7270</v>
      </c>
      <c r="X28" s="11">
        <v>1715</v>
      </c>
      <c r="Y28" s="11">
        <v>5555</v>
      </c>
      <c r="Z28" s="76">
        <f t="shared" si="34"/>
        <v>5377697.1299999999</v>
      </c>
      <c r="AA28" s="3">
        <v>1268603.93</v>
      </c>
      <c r="AB28" s="3">
        <v>4109093.2</v>
      </c>
      <c r="AC28" s="50">
        <f t="shared" si="35"/>
        <v>3354</v>
      </c>
      <c r="AD28" s="11">
        <v>794</v>
      </c>
      <c r="AE28" s="11">
        <v>2560</v>
      </c>
      <c r="AF28" s="76">
        <f>AG28+AH28</f>
        <v>1479297.67</v>
      </c>
      <c r="AG28" s="3">
        <v>350197.48</v>
      </c>
      <c r="AH28" s="3">
        <v>1129100.19</v>
      </c>
      <c r="AI28" s="50">
        <f t="shared" si="26"/>
        <v>818</v>
      </c>
      <c r="AJ28" s="11">
        <v>187</v>
      </c>
      <c r="AK28" s="11">
        <v>631</v>
      </c>
      <c r="AL28" s="76">
        <f t="shared" si="27"/>
        <v>12569133.319999998</v>
      </c>
      <c r="AM28" s="3">
        <v>2873383.78</v>
      </c>
      <c r="AN28" s="3">
        <v>9695749.5399999991</v>
      </c>
      <c r="AO28" s="50">
        <f t="shared" si="36"/>
        <v>284</v>
      </c>
      <c r="AP28" s="11">
        <v>72</v>
      </c>
      <c r="AQ28" s="11">
        <v>212</v>
      </c>
      <c r="AR28" s="76">
        <f t="shared" si="37"/>
        <v>2954409.52</v>
      </c>
      <c r="AS28" s="3">
        <v>749005.23</v>
      </c>
      <c r="AT28" s="3">
        <v>2205404.29</v>
      </c>
      <c r="AU28" s="50">
        <f t="shared" si="38"/>
        <v>3348</v>
      </c>
      <c r="AV28" s="11">
        <v>927</v>
      </c>
      <c r="AW28" s="11">
        <v>2421</v>
      </c>
      <c r="AX28" s="76">
        <f>AY28+AZ28</f>
        <v>332925.12</v>
      </c>
      <c r="AY28" s="3">
        <v>92180.88</v>
      </c>
      <c r="AZ28" s="3">
        <v>240744.24</v>
      </c>
      <c r="BA28" s="50">
        <f t="shared" si="28"/>
        <v>501</v>
      </c>
      <c r="BB28" s="11">
        <v>98</v>
      </c>
      <c r="BC28" s="11">
        <v>403</v>
      </c>
      <c r="BD28" s="76">
        <f t="shared" si="29"/>
        <v>351361.32</v>
      </c>
      <c r="BE28" s="3">
        <v>68729.36</v>
      </c>
      <c r="BF28" s="3">
        <v>282631.96000000002</v>
      </c>
      <c r="BH28" s="62">
        <f t="shared" si="1"/>
        <v>29391504.34</v>
      </c>
    </row>
    <row r="29" spans="1:63" ht="15" x14ac:dyDescent="0.25">
      <c r="A29" s="21" t="s">
        <v>120</v>
      </c>
      <c r="B29" s="50">
        <f t="shared" si="30"/>
        <v>1601</v>
      </c>
      <c r="C29" s="11">
        <v>427</v>
      </c>
      <c r="D29" s="11">
        <v>1174</v>
      </c>
      <c r="E29" s="76">
        <f>F29+G29</f>
        <v>2647373.5700000003</v>
      </c>
      <c r="F29" s="3">
        <v>706076.52</v>
      </c>
      <c r="G29" s="3">
        <v>1941297.05</v>
      </c>
      <c r="H29" s="50">
        <f t="shared" si="31"/>
        <v>2039</v>
      </c>
      <c r="I29" s="11">
        <v>870</v>
      </c>
      <c r="J29" s="11">
        <v>1169</v>
      </c>
      <c r="K29" s="76">
        <f t="shared" si="32"/>
        <v>160934.47</v>
      </c>
      <c r="L29" s="3">
        <v>68667.48</v>
      </c>
      <c r="M29" s="3">
        <v>92266.99</v>
      </c>
      <c r="N29" s="50"/>
      <c r="O29" s="3"/>
      <c r="P29" s="3"/>
      <c r="Q29" s="76"/>
      <c r="R29" s="3"/>
      <c r="S29" s="3"/>
      <c r="T29" s="76">
        <f>U29+V29</f>
        <v>2243111.09</v>
      </c>
      <c r="U29" s="3">
        <v>678723.84</v>
      </c>
      <c r="V29" s="3">
        <v>1564387.25</v>
      </c>
      <c r="W29" s="50">
        <f t="shared" si="33"/>
        <v>6543</v>
      </c>
      <c r="X29" s="11">
        <v>2075</v>
      </c>
      <c r="Y29" s="11">
        <v>4468</v>
      </c>
      <c r="Z29" s="76">
        <f t="shared" si="34"/>
        <v>4981707.29</v>
      </c>
      <c r="AA29" s="3">
        <v>1579862.85</v>
      </c>
      <c r="AB29" s="3">
        <v>3401844.44</v>
      </c>
      <c r="AC29" s="50">
        <f t="shared" si="35"/>
        <v>2991</v>
      </c>
      <c r="AD29" s="11">
        <v>1009</v>
      </c>
      <c r="AE29" s="11">
        <v>1982</v>
      </c>
      <c r="AF29" s="76">
        <f>AG29+AH29</f>
        <v>1443172.6800000002</v>
      </c>
      <c r="AG29" s="3">
        <v>486847.62</v>
      </c>
      <c r="AH29" s="3">
        <v>956325.06</v>
      </c>
      <c r="AI29" s="50">
        <f t="shared" si="26"/>
        <v>728</v>
      </c>
      <c r="AJ29" s="11">
        <v>174</v>
      </c>
      <c r="AK29" s="11">
        <v>554</v>
      </c>
      <c r="AL29" s="76">
        <f t="shared" si="27"/>
        <v>11434516.209999999</v>
      </c>
      <c r="AM29" s="3">
        <v>2732975.03</v>
      </c>
      <c r="AN29" s="3">
        <v>8701541.1799999997</v>
      </c>
      <c r="AO29" s="50">
        <f t="shared" si="36"/>
        <v>246</v>
      </c>
      <c r="AP29" s="11">
        <v>81</v>
      </c>
      <c r="AQ29" s="11">
        <v>165</v>
      </c>
      <c r="AR29" s="76">
        <f t="shared" si="37"/>
        <v>2225874.08</v>
      </c>
      <c r="AS29" s="3">
        <v>732909.76</v>
      </c>
      <c r="AT29" s="3">
        <v>1492964.32</v>
      </c>
      <c r="AU29" s="50">
        <f t="shared" si="38"/>
        <v>3519</v>
      </c>
      <c r="AV29" s="11">
        <v>1290</v>
      </c>
      <c r="AW29" s="11">
        <v>2229</v>
      </c>
      <c r="AX29" s="76">
        <f>AY29+AZ29</f>
        <v>349929.36</v>
      </c>
      <c r="AY29" s="3">
        <v>128277.6</v>
      </c>
      <c r="AZ29" s="3">
        <v>221651.76</v>
      </c>
      <c r="BA29" s="50">
        <f t="shared" si="28"/>
        <v>300</v>
      </c>
      <c r="BB29" s="11">
        <v>83</v>
      </c>
      <c r="BC29" s="11">
        <v>217</v>
      </c>
      <c r="BD29" s="76">
        <f t="shared" si="29"/>
        <v>210396</v>
      </c>
      <c r="BE29" s="3">
        <v>58209.56</v>
      </c>
      <c r="BF29" s="3">
        <v>152186.44</v>
      </c>
      <c r="BH29" s="62">
        <f t="shared" si="1"/>
        <v>25697014.75</v>
      </c>
    </row>
    <row r="30" spans="1:63" ht="15" x14ac:dyDescent="0.25">
      <c r="A30" s="21" t="s">
        <v>121</v>
      </c>
      <c r="B30" s="50">
        <f t="shared" si="30"/>
        <v>1977</v>
      </c>
      <c r="C30" s="11">
        <v>770</v>
      </c>
      <c r="D30" s="11">
        <v>1207</v>
      </c>
      <c r="E30" s="76">
        <f>F30+G30</f>
        <v>3269117.77</v>
      </c>
      <c r="F30" s="3">
        <v>1273252.75</v>
      </c>
      <c r="G30" s="3">
        <v>1995865.02</v>
      </c>
      <c r="H30" s="50">
        <f t="shared" si="31"/>
        <v>2403</v>
      </c>
      <c r="I30" s="11">
        <v>750</v>
      </c>
      <c r="J30" s="11">
        <v>1653</v>
      </c>
      <c r="K30" s="76">
        <f t="shared" si="32"/>
        <v>327463.64</v>
      </c>
      <c r="L30" s="3">
        <v>102204.63</v>
      </c>
      <c r="M30" s="3">
        <v>225259.01</v>
      </c>
      <c r="N30" s="50"/>
      <c r="O30" s="3"/>
      <c r="P30" s="3"/>
      <c r="Q30" s="76"/>
      <c r="R30" s="3"/>
      <c r="S30" s="3"/>
      <c r="T30" s="76">
        <f>U30+V30</f>
        <v>2668229</v>
      </c>
      <c r="U30" s="3">
        <v>807141.92</v>
      </c>
      <c r="V30" s="3">
        <v>1861087.08</v>
      </c>
      <c r="W30" s="50">
        <f t="shared" si="33"/>
        <v>7204</v>
      </c>
      <c r="X30" s="11">
        <v>3206</v>
      </c>
      <c r="Y30" s="11">
        <v>3998</v>
      </c>
      <c r="Z30" s="76">
        <f t="shared" si="34"/>
        <v>5574810.6799999997</v>
      </c>
      <c r="AA30" s="3">
        <v>2480961</v>
      </c>
      <c r="AB30" s="3">
        <v>3093849.68</v>
      </c>
      <c r="AC30" s="50">
        <f t="shared" si="35"/>
        <v>3714</v>
      </c>
      <c r="AD30" s="11">
        <v>1636</v>
      </c>
      <c r="AE30" s="11">
        <v>2078</v>
      </c>
      <c r="AF30" s="76">
        <f>AG30+AH30</f>
        <v>1245390.5099999998</v>
      </c>
      <c r="AG30" s="3">
        <v>548588.81999999995</v>
      </c>
      <c r="AH30" s="3">
        <v>696801.69</v>
      </c>
      <c r="AI30" s="50">
        <f t="shared" si="26"/>
        <v>774</v>
      </c>
      <c r="AJ30" s="11">
        <v>283</v>
      </c>
      <c r="AK30" s="11">
        <v>491</v>
      </c>
      <c r="AL30" s="76">
        <f t="shared" si="27"/>
        <v>12008316.149999999</v>
      </c>
      <c r="AM30" s="3">
        <v>4390637.5599999996</v>
      </c>
      <c r="AN30" s="3">
        <v>7617678.5899999999</v>
      </c>
      <c r="AO30" s="50">
        <f t="shared" si="36"/>
        <v>270</v>
      </c>
      <c r="AP30" s="11">
        <v>127</v>
      </c>
      <c r="AQ30" s="11">
        <v>143</v>
      </c>
      <c r="AR30" s="76">
        <f t="shared" si="37"/>
        <v>2801208.12</v>
      </c>
      <c r="AS30" s="3">
        <v>1317605.3</v>
      </c>
      <c r="AT30" s="3">
        <v>1483602.82</v>
      </c>
      <c r="AU30" s="50">
        <f t="shared" si="38"/>
        <v>3244</v>
      </c>
      <c r="AV30" s="11">
        <v>1570</v>
      </c>
      <c r="AW30" s="11">
        <v>1674</v>
      </c>
      <c r="AX30" s="76">
        <f>AY30+AZ30</f>
        <v>322583.36</v>
      </c>
      <c r="AY30" s="3">
        <v>156120.79999999999</v>
      </c>
      <c r="AZ30" s="3">
        <v>166462.56</v>
      </c>
      <c r="BA30" s="50">
        <f t="shared" si="28"/>
        <v>252</v>
      </c>
      <c r="BB30" s="11">
        <v>18</v>
      </c>
      <c r="BC30" s="11">
        <v>234</v>
      </c>
      <c r="BD30" s="76">
        <f t="shared" si="29"/>
        <v>176732.64</v>
      </c>
      <c r="BE30" s="3">
        <v>12623.76</v>
      </c>
      <c r="BF30" s="3">
        <v>164108.88</v>
      </c>
      <c r="BH30" s="62">
        <f t="shared" si="1"/>
        <v>28393851.870000001</v>
      </c>
    </row>
    <row r="31" spans="1:63" ht="45" x14ac:dyDescent="0.25">
      <c r="A31" s="21" t="s">
        <v>28</v>
      </c>
      <c r="B31" s="50"/>
      <c r="C31" s="11"/>
      <c r="D31" s="11"/>
      <c r="E31" s="76"/>
      <c r="F31" s="3"/>
      <c r="G31" s="3"/>
      <c r="H31" s="50">
        <f t="shared" si="31"/>
        <v>1003</v>
      </c>
      <c r="I31" s="11">
        <v>304</v>
      </c>
      <c r="J31" s="11">
        <v>699</v>
      </c>
      <c r="K31" s="76">
        <f t="shared" si="32"/>
        <v>142684.37</v>
      </c>
      <c r="L31" s="3">
        <v>43246.31</v>
      </c>
      <c r="M31" s="3">
        <v>99438.06</v>
      </c>
      <c r="N31" s="50"/>
      <c r="O31" s="3"/>
      <c r="P31" s="3"/>
      <c r="Q31" s="76"/>
      <c r="R31" s="3"/>
      <c r="S31" s="3"/>
      <c r="T31" s="76"/>
      <c r="U31" s="3"/>
      <c r="V31" s="3"/>
      <c r="W31" s="50">
        <f t="shared" si="33"/>
        <v>639</v>
      </c>
      <c r="X31" s="11">
        <v>363</v>
      </c>
      <c r="Y31" s="11">
        <v>276</v>
      </c>
      <c r="Z31" s="76">
        <f t="shared" si="34"/>
        <v>404422.5</v>
      </c>
      <c r="AA31" s="3">
        <v>229742.36</v>
      </c>
      <c r="AB31" s="3">
        <v>174680.14</v>
      </c>
      <c r="AC31" s="50"/>
      <c r="AD31" s="11"/>
      <c r="AE31" s="11"/>
      <c r="AF31" s="76"/>
      <c r="AG31" s="3"/>
      <c r="AH31" s="3"/>
      <c r="AI31" s="50"/>
      <c r="AJ31" s="11"/>
      <c r="AK31" s="11"/>
      <c r="AL31" s="76"/>
      <c r="AM31" s="3"/>
      <c r="AN31" s="3"/>
      <c r="AO31" s="50">
        <f t="shared" si="36"/>
        <v>39</v>
      </c>
      <c r="AP31" s="11">
        <v>21</v>
      </c>
      <c r="AQ31" s="11">
        <v>18</v>
      </c>
      <c r="AR31" s="76">
        <f t="shared" si="37"/>
        <v>434224.63</v>
      </c>
      <c r="AS31" s="3">
        <v>233813.26</v>
      </c>
      <c r="AT31" s="3">
        <v>200411.37</v>
      </c>
      <c r="AU31" s="50"/>
      <c r="AV31" s="11"/>
      <c r="AW31" s="11"/>
      <c r="AX31" s="76"/>
      <c r="AY31" s="3"/>
      <c r="AZ31" s="3"/>
      <c r="BA31" s="50"/>
      <c r="BB31" s="3"/>
      <c r="BC31" s="3"/>
      <c r="BD31" s="76"/>
      <c r="BE31" s="3"/>
      <c r="BF31" s="3"/>
      <c r="BH31" s="62">
        <f t="shared" si="1"/>
        <v>981331.5</v>
      </c>
    </row>
    <row r="32" spans="1:63" ht="45" x14ac:dyDescent="0.25">
      <c r="A32" s="21" t="s">
        <v>63</v>
      </c>
      <c r="B32" s="50"/>
      <c r="C32" s="11"/>
      <c r="D32" s="11"/>
      <c r="E32" s="76"/>
      <c r="F32" s="3"/>
      <c r="G32" s="3"/>
      <c r="H32" s="50">
        <f t="shared" si="31"/>
        <v>2774</v>
      </c>
      <c r="I32" s="11">
        <v>225</v>
      </c>
      <c r="J32" s="11">
        <v>2549</v>
      </c>
      <c r="K32" s="76">
        <f t="shared" si="32"/>
        <v>280441.96000000002</v>
      </c>
      <c r="L32" s="3">
        <v>22746.73</v>
      </c>
      <c r="M32" s="3">
        <v>257695.23</v>
      </c>
      <c r="N32" s="50"/>
      <c r="O32" s="3"/>
      <c r="P32" s="3"/>
      <c r="Q32" s="76"/>
      <c r="R32" s="3"/>
      <c r="S32" s="3"/>
      <c r="T32" s="76"/>
      <c r="U32" s="3"/>
      <c r="V32" s="3"/>
      <c r="W32" s="50">
        <f t="shared" si="33"/>
        <v>4593</v>
      </c>
      <c r="X32" s="11">
        <v>1307</v>
      </c>
      <c r="Y32" s="11">
        <v>3286</v>
      </c>
      <c r="Z32" s="76">
        <f t="shared" si="34"/>
        <v>3060645.12</v>
      </c>
      <c r="AA32" s="3">
        <v>870947.78</v>
      </c>
      <c r="AB32" s="3">
        <v>2189697.34</v>
      </c>
      <c r="AC32" s="50"/>
      <c r="AD32" s="11"/>
      <c r="AE32" s="11"/>
      <c r="AF32" s="76"/>
      <c r="AG32" s="3"/>
      <c r="AH32" s="3"/>
      <c r="AI32" s="50">
        <f t="shared" ref="AI32:AI36" si="39">AJ32+AK32</f>
        <v>60</v>
      </c>
      <c r="AJ32" s="11">
        <v>4</v>
      </c>
      <c r="AK32" s="11">
        <v>56</v>
      </c>
      <c r="AL32" s="76">
        <f>AM32+AN32</f>
        <v>1007141.42</v>
      </c>
      <c r="AM32" s="3">
        <v>67142.759999999995</v>
      </c>
      <c r="AN32" s="3">
        <v>939998.66</v>
      </c>
      <c r="AO32" s="50">
        <f t="shared" si="36"/>
        <v>75</v>
      </c>
      <c r="AP32" s="11">
        <v>8</v>
      </c>
      <c r="AQ32" s="11">
        <v>67</v>
      </c>
      <c r="AR32" s="76">
        <f t="shared" si="37"/>
        <v>802789.33</v>
      </c>
      <c r="AS32" s="3">
        <v>85630.86</v>
      </c>
      <c r="AT32" s="3">
        <v>717158.47</v>
      </c>
      <c r="AU32" s="50"/>
      <c r="AV32" s="11"/>
      <c r="AW32" s="11"/>
      <c r="AX32" s="76"/>
      <c r="AY32" s="3"/>
      <c r="AZ32" s="3"/>
      <c r="BA32" s="50"/>
      <c r="BB32" s="3"/>
      <c r="BC32" s="3"/>
      <c r="BD32" s="76"/>
      <c r="BE32" s="3"/>
      <c r="BF32" s="3"/>
      <c r="BH32" s="62">
        <f t="shared" si="1"/>
        <v>5151017.83</v>
      </c>
    </row>
    <row r="33" spans="1:60" ht="45" x14ac:dyDescent="0.25">
      <c r="A33" s="21" t="s">
        <v>64</v>
      </c>
      <c r="B33" s="50">
        <f t="shared" ref="B33:B41" si="40">C33+D33</f>
        <v>9516</v>
      </c>
      <c r="C33" s="11">
        <v>1114</v>
      </c>
      <c r="D33" s="11">
        <v>8402</v>
      </c>
      <c r="E33" s="76">
        <f>F33+G33</f>
        <v>16444085.9</v>
      </c>
      <c r="F33" s="3">
        <v>1925043.26</v>
      </c>
      <c r="G33" s="3">
        <v>14519042.640000001</v>
      </c>
      <c r="H33" s="50">
        <f t="shared" si="31"/>
        <v>38247</v>
      </c>
      <c r="I33" s="11">
        <v>2910</v>
      </c>
      <c r="J33" s="11">
        <v>35337</v>
      </c>
      <c r="K33" s="76">
        <f t="shared" si="32"/>
        <v>6428029.3200000003</v>
      </c>
      <c r="L33" s="3">
        <v>489072.75</v>
      </c>
      <c r="M33" s="3">
        <v>5938956.5700000003</v>
      </c>
      <c r="N33" s="50"/>
      <c r="O33" s="3"/>
      <c r="P33" s="3"/>
      <c r="Q33" s="76"/>
      <c r="R33" s="3"/>
      <c r="S33" s="3"/>
      <c r="T33" s="76">
        <f>U33+V33</f>
        <v>14087052.99</v>
      </c>
      <c r="U33" s="3">
        <v>815196.61</v>
      </c>
      <c r="V33" s="3">
        <v>13271856.380000001</v>
      </c>
      <c r="W33" s="50">
        <f t="shared" si="33"/>
        <v>60007</v>
      </c>
      <c r="X33" s="11">
        <v>6497</v>
      </c>
      <c r="Y33" s="11">
        <v>53510</v>
      </c>
      <c r="Z33" s="76">
        <f t="shared" si="34"/>
        <v>44151388.880000003</v>
      </c>
      <c r="AA33" s="3">
        <v>4780301.8600000003</v>
      </c>
      <c r="AB33" s="3">
        <v>39371087.020000003</v>
      </c>
      <c r="AC33" s="50">
        <f t="shared" ref="AC33:AC41" si="41">AD33+AE33</f>
        <v>17763</v>
      </c>
      <c r="AD33" s="11">
        <v>1668</v>
      </c>
      <c r="AE33" s="11">
        <v>16095</v>
      </c>
      <c r="AF33" s="76">
        <f>AG33+AH33</f>
        <v>6130355.4900000002</v>
      </c>
      <c r="AG33" s="3">
        <v>575659.12</v>
      </c>
      <c r="AH33" s="3">
        <v>5554696.3700000001</v>
      </c>
      <c r="AI33" s="50">
        <f t="shared" si="39"/>
        <v>3928</v>
      </c>
      <c r="AJ33" s="11">
        <v>380</v>
      </c>
      <c r="AK33" s="11">
        <v>3548</v>
      </c>
      <c r="AL33" s="76">
        <f>AM33+AN33</f>
        <v>64822178</v>
      </c>
      <c r="AM33" s="3">
        <v>6270984.6299999999</v>
      </c>
      <c r="AN33" s="3">
        <v>58551193.369999997</v>
      </c>
      <c r="AO33" s="50">
        <f t="shared" si="36"/>
        <v>1814</v>
      </c>
      <c r="AP33" s="11">
        <v>190</v>
      </c>
      <c r="AQ33" s="11">
        <v>1624</v>
      </c>
      <c r="AR33" s="76">
        <f t="shared" si="37"/>
        <v>13833293.18</v>
      </c>
      <c r="AS33" s="3">
        <v>1448911.63</v>
      </c>
      <c r="AT33" s="3">
        <v>12384381.550000001</v>
      </c>
      <c r="AU33" s="50">
        <f t="shared" ref="AU33:AU34" si="42">AV33+AW33</f>
        <v>14934</v>
      </c>
      <c r="AV33" s="11">
        <v>1545</v>
      </c>
      <c r="AW33" s="11">
        <v>13389</v>
      </c>
      <c r="AX33" s="76">
        <f>AY33+AZ33</f>
        <v>2080382.64</v>
      </c>
      <c r="AY33" s="3">
        <v>215226.41</v>
      </c>
      <c r="AZ33" s="3">
        <v>1865156.23</v>
      </c>
      <c r="BA33" s="50">
        <f t="shared" ref="BA33:BA36" si="43">BB33+BC33</f>
        <v>5037</v>
      </c>
      <c r="BB33" s="11">
        <v>1015</v>
      </c>
      <c r="BC33" s="11">
        <v>4022</v>
      </c>
      <c r="BD33" s="76">
        <f>BE33+BF33</f>
        <v>9900561.3900000006</v>
      </c>
      <c r="BE33" s="3">
        <v>1995050.59</v>
      </c>
      <c r="BF33" s="3">
        <v>7905510.7999999998</v>
      </c>
      <c r="BH33" s="62">
        <f t="shared" si="1"/>
        <v>177877327.78999996</v>
      </c>
    </row>
    <row r="34" spans="1:60" ht="45" x14ac:dyDescent="0.25">
      <c r="A34" s="21" t="s">
        <v>65</v>
      </c>
      <c r="B34" s="50"/>
      <c r="C34" s="11"/>
      <c r="D34" s="11"/>
      <c r="E34" s="76"/>
      <c r="F34" s="3"/>
      <c r="G34" s="3"/>
      <c r="H34" s="50">
        <f t="shared" si="31"/>
        <v>2972</v>
      </c>
      <c r="I34" s="11">
        <v>149</v>
      </c>
      <c r="J34" s="11">
        <v>2823</v>
      </c>
      <c r="K34" s="76">
        <f t="shared" si="32"/>
        <v>488218.69</v>
      </c>
      <c r="L34" s="3">
        <v>24476.639999999999</v>
      </c>
      <c r="M34" s="3">
        <v>463742.05</v>
      </c>
      <c r="N34" s="50"/>
      <c r="O34" s="3"/>
      <c r="P34" s="3"/>
      <c r="Q34" s="76"/>
      <c r="R34" s="3"/>
      <c r="S34" s="3"/>
      <c r="T34" s="76"/>
      <c r="U34" s="3"/>
      <c r="V34" s="3"/>
      <c r="W34" s="50">
        <f t="shared" si="33"/>
        <v>1636</v>
      </c>
      <c r="X34" s="11">
        <v>125</v>
      </c>
      <c r="Y34" s="11">
        <v>1511</v>
      </c>
      <c r="Z34" s="76">
        <f t="shared" si="34"/>
        <v>1243595.3</v>
      </c>
      <c r="AA34" s="3">
        <v>95017.98</v>
      </c>
      <c r="AB34" s="3">
        <v>1148577.32</v>
      </c>
      <c r="AC34" s="50">
        <f t="shared" si="41"/>
        <v>0</v>
      </c>
      <c r="AD34" s="11"/>
      <c r="AE34" s="11"/>
      <c r="AF34" s="76"/>
      <c r="AG34" s="3"/>
      <c r="AH34" s="3"/>
      <c r="AI34" s="50">
        <f t="shared" si="39"/>
        <v>532</v>
      </c>
      <c r="AJ34" s="11">
        <v>26</v>
      </c>
      <c r="AK34" s="11">
        <v>506</v>
      </c>
      <c r="AL34" s="76">
        <f>AM34+AN34</f>
        <v>8490435.7599999998</v>
      </c>
      <c r="AM34" s="3">
        <v>414946.11</v>
      </c>
      <c r="AN34" s="3">
        <v>8075489.6500000004</v>
      </c>
      <c r="AO34" s="50">
        <f t="shared" si="36"/>
        <v>42</v>
      </c>
      <c r="AP34" s="11">
        <v>7</v>
      </c>
      <c r="AQ34" s="11">
        <v>35</v>
      </c>
      <c r="AR34" s="76">
        <f t="shared" si="37"/>
        <v>251319.98</v>
      </c>
      <c r="AS34" s="3">
        <v>41886.660000000003</v>
      </c>
      <c r="AT34" s="3">
        <v>209433.32</v>
      </c>
      <c r="AU34" s="50">
        <f t="shared" si="42"/>
        <v>5948</v>
      </c>
      <c r="AV34" s="11">
        <v>332</v>
      </c>
      <c r="AW34" s="11">
        <v>5616</v>
      </c>
      <c r="AX34" s="76">
        <f>AY34+AZ34</f>
        <v>764802.25</v>
      </c>
      <c r="AY34" s="3">
        <v>42689.03</v>
      </c>
      <c r="AZ34" s="3">
        <v>722113.22</v>
      </c>
      <c r="BA34" s="50">
        <f t="shared" si="43"/>
        <v>614</v>
      </c>
      <c r="BB34" s="11">
        <v>3</v>
      </c>
      <c r="BC34" s="11">
        <v>611</v>
      </c>
      <c r="BD34" s="76">
        <f>BE34+BF34</f>
        <v>716086.18</v>
      </c>
      <c r="BE34" s="3">
        <v>3498.79</v>
      </c>
      <c r="BF34" s="3">
        <v>712587.39</v>
      </c>
      <c r="BH34" s="62">
        <f t="shared" si="1"/>
        <v>11954458.16</v>
      </c>
    </row>
    <row r="35" spans="1:60" ht="15" x14ac:dyDescent="0.25">
      <c r="A35" s="21" t="s">
        <v>29</v>
      </c>
      <c r="B35" s="50">
        <f t="shared" si="40"/>
        <v>488</v>
      </c>
      <c r="C35" s="11">
        <v>15</v>
      </c>
      <c r="D35" s="11">
        <v>473</v>
      </c>
      <c r="E35" s="76">
        <f t="shared" ref="E35:E41" si="44">F35+G35</f>
        <v>806944.61</v>
      </c>
      <c r="F35" s="3">
        <v>24803.63</v>
      </c>
      <c r="G35" s="3">
        <v>782140.98</v>
      </c>
      <c r="H35" s="50">
        <f t="shared" si="31"/>
        <v>668</v>
      </c>
      <c r="I35" s="11">
        <v>27</v>
      </c>
      <c r="J35" s="11">
        <v>641</v>
      </c>
      <c r="K35" s="76">
        <f t="shared" si="32"/>
        <v>104163.45</v>
      </c>
      <c r="L35" s="3">
        <v>4210.2</v>
      </c>
      <c r="M35" s="3">
        <v>99953.25</v>
      </c>
      <c r="N35" s="50"/>
      <c r="O35" s="3"/>
      <c r="P35" s="3"/>
      <c r="Q35" s="76"/>
      <c r="R35" s="3"/>
      <c r="S35" s="3"/>
      <c r="T35" s="76">
        <f t="shared" ref="T35:T41" si="45">U35+V35</f>
        <v>777336.72</v>
      </c>
      <c r="U35" s="3">
        <v>43834.78</v>
      </c>
      <c r="V35" s="3">
        <v>733501.94</v>
      </c>
      <c r="W35" s="50">
        <f t="shared" si="33"/>
        <v>2018</v>
      </c>
      <c r="X35" s="11">
        <v>73</v>
      </c>
      <c r="Y35" s="11">
        <v>1945</v>
      </c>
      <c r="Z35" s="76">
        <f t="shared" si="34"/>
        <v>1427420.71</v>
      </c>
      <c r="AA35" s="3">
        <v>51636.13</v>
      </c>
      <c r="AB35" s="3">
        <v>1375784.58</v>
      </c>
      <c r="AC35" s="50">
        <f t="shared" si="41"/>
        <v>960</v>
      </c>
      <c r="AD35" s="11">
        <v>16</v>
      </c>
      <c r="AE35" s="11">
        <v>944</v>
      </c>
      <c r="AF35" s="76">
        <f t="shared" ref="AF35:AF41" si="46">AG35+AH35</f>
        <v>468298.81</v>
      </c>
      <c r="AG35" s="3">
        <v>7804.98</v>
      </c>
      <c r="AH35" s="3">
        <v>460493.83</v>
      </c>
      <c r="AI35" s="50">
        <f t="shared" si="39"/>
        <v>136</v>
      </c>
      <c r="AJ35" s="11">
        <v>8</v>
      </c>
      <c r="AK35" s="11">
        <v>128</v>
      </c>
      <c r="AL35" s="76">
        <f>AM35+AN35</f>
        <v>2512882.91</v>
      </c>
      <c r="AM35" s="3">
        <v>147816.64000000001</v>
      </c>
      <c r="AN35" s="3">
        <v>2365066.27</v>
      </c>
      <c r="AO35" s="50">
        <f t="shared" si="36"/>
        <v>72</v>
      </c>
      <c r="AP35" s="11">
        <v>0</v>
      </c>
      <c r="AQ35" s="11">
        <v>72</v>
      </c>
      <c r="AR35" s="76">
        <f t="shared" si="37"/>
        <v>348698.34</v>
      </c>
      <c r="AS35" s="3">
        <v>0</v>
      </c>
      <c r="AT35" s="3">
        <v>348698.34</v>
      </c>
      <c r="AU35" s="50"/>
      <c r="AV35" s="11"/>
      <c r="AW35" s="11"/>
      <c r="AX35" s="76"/>
      <c r="AY35" s="3"/>
      <c r="AZ35" s="3"/>
      <c r="BA35" s="50">
        <f t="shared" si="43"/>
        <v>48</v>
      </c>
      <c r="BB35" s="11">
        <v>0</v>
      </c>
      <c r="BC35" s="11">
        <v>48</v>
      </c>
      <c r="BD35" s="76">
        <f>BE35+BF35</f>
        <v>33663.360000000001</v>
      </c>
      <c r="BE35" s="3">
        <v>0</v>
      </c>
      <c r="BF35" s="3">
        <v>33663.360000000001</v>
      </c>
      <c r="BH35" s="62">
        <f t="shared" si="1"/>
        <v>6479408.9100000001</v>
      </c>
    </row>
    <row r="36" spans="1:60" ht="15" x14ac:dyDescent="0.25">
      <c r="A36" s="21" t="s">
        <v>122</v>
      </c>
      <c r="B36" s="50">
        <f t="shared" si="40"/>
        <v>1889</v>
      </c>
      <c r="C36" s="11">
        <v>708</v>
      </c>
      <c r="D36" s="11">
        <v>1181</v>
      </c>
      <c r="E36" s="76">
        <f t="shared" si="44"/>
        <v>3123603.17</v>
      </c>
      <c r="F36" s="3">
        <v>1170731.1000000001</v>
      </c>
      <c r="G36" s="3">
        <v>1952872.07</v>
      </c>
      <c r="H36" s="50">
        <f t="shared" si="31"/>
        <v>2869</v>
      </c>
      <c r="I36" s="11">
        <v>554</v>
      </c>
      <c r="J36" s="11">
        <v>2315</v>
      </c>
      <c r="K36" s="76">
        <f t="shared" si="32"/>
        <v>306620.88</v>
      </c>
      <c r="L36" s="3">
        <v>59208.08</v>
      </c>
      <c r="M36" s="3">
        <v>247412.8</v>
      </c>
      <c r="N36" s="50"/>
      <c r="O36" s="3"/>
      <c r="P36" s="3"/>
      <c r="Q36" s="76"/>
      <c r="R36" s="3"/>
      <c r="S36" s="3"/>
      <c r="T36" s="76">
        <f t="shared" si="45"/>
        <v>2809686.41</v>
      </c>
      <c r="U36" s="3">
        <v>882449.66</v>
      </c>
      <c r="V36" s="3">
        <v>1927236.75</v>
      </c>
      <c r="W36" s="50">
        <f t="shared" si="33"/>
        <v>7981</v>
      </c>
      <c r="X36" s="11">
        <v>2317</v>
      </c>
      <c r="Y36" s="11">
        <v>5664</v>
      </c>
      <c r="Z36" s="76">
        <f t="shared" si="34"/>
        <v>5868816.29</v>
      </c>
      <c r="AA36" s="3">
        <v>1703802.45</v>
      </c>
      <c r="AB36" s="3">
        <v>4165013.84</v>
      </c>
      <c r="AC36" s="50">
        <f t="shared" si="41"/>
        <v>3544</v>
      </c>
      <c r="AD36" s="11">
        <v>842</v>
      </c>
      <c r="AE36" s="11">
        <v>2702</v>
      </c>
      <c r="AF36" s="76">
        <f t="shared" si="46"/>
        <v>1351586.6</v>
      </c>
      <c r="AG36" s="3">
        <v>321116.23</v>
      </c>
      <c r="AH36" s="3">
        <v>1030470.37</v>
      </c>
      <c r="AI36" s="50">
        <f t="shared" si="39"/>
        <v>1001</v>
      </c>
      <c r="AJ36" s="11">
        <v>302</v>
      </c>
      <c r="AK36" s="11">
        <v>699</v>
      </c>
      <c r="AL36" s="76">
        <f>AM36+AN36</f>
        <v>17049663.689999998</v>
      </c>
      <c r="AM36" s="3">
        <v>5143854.58</v>
      </c>
      <c r="AN36" s="3">
        <v>11905809.109999999</v>
      </c>
      <c r="AO36" s="50">
        <f t="shared" si="36"/>
        <v>285</v>
      </c>
      <c r="AP36" s="11">
        <v>51</v>
      </c>
      <c r="AQ36" s="11">
        <v>234</v>
      </c>
      <c r="AR36" s="76">
        <f t="shared" si="37"/>
        <v>1909152.37</v>
      </c>
      <c r="AS36" s="3">
        <v>341637.79</v>
      </c>
      <c r="AT36" s="3">
        <v>1567514.58</v>
      </c>
      <c r="AU36" s="50">
        <f>AV36+AW36</f>
        <v>3975</v>
      </c>
      <c r="AV36" s="11">
        <v>1413</v>
      </c>
      <c r="AW36" s="11">
        <v>2562</v>
      </c>
      <c r="AX36" s="76">
        <f>AY36+AZ36</f>
        <v>395274</v>
      </c>
      <c r="AY36" s="3">
        <v>140508.72</v>
      </c>
      <c r="AZ36" s="3">
        <v>254765.28</v>
      </c>
      <c r="BA36" s="50">
        <f t="shared" si="43"/>
        <v>378</v>
      </c>
      <c r="BB36" s="11">
        <v>9</v>
      </c>
      <c r="BC36" s="11">
        <v>369</v>
      </c>
      <c r="BD36" s="76">
        <f>BE36+BF36</f>
        <v>265098.95999999996</v>
      </c>
      <c r="BE36" s="3">
        <v>6311.88</v>
      </c>
      <c r="BF36" s="3">
        <v>258787.08</v>
      </c>
      <c r="BH36" s="62">
        <f t="shared" si="1"/>
        <v>33079502.370000001</v>
      </c>
    </row>
    <row r="37" spans="1:60" ht="15" x14ac:dyDescent="0.25">
      <c r="A37" s="21" t="s">
        <v>30</v>
      </c>
      <c r="B37" s="50">
        <f t="shared" si="40"/>
        <v>176</v>
      </c>
      <c r="C37" s="11">
        <v>7</v>
      </c>
      <c r="D37" s="11">
        <v>169</v>
      </c>
      <c r="E37" s="76">
        <f t="shared" si="44"/>
        <v>291029.21000000002</v>
      </c>
      <c r="F37" s="3">
        <v>11575.03</v>
      </c>
      <c r="G37" s="3">
        <v>279454.18</v>
      </c>
      <c r="H37" s="50">
        <f t="shared" si="31"/>
        <v>225</v>
      </c>
      <c r="I37" s="11">
        <v>12</v>
      </c>
      <c r="J37" s="11">
        <v>213</v>
      </c>
      <c r="K37" s="76">
        <f t="shared" si="32"/>
        <v>63612.959999999999</v>
      </c>
      <c r="L37" s="3">
        <v>3392.69</v>
      </c>
      <c r="M37" s="3">
        <v>60220.27</v>
      </c>
      <c r="N37" s="50"/>
      <c r="O37" s="3"/>
      <c r="P37" s="3"/>
      <c r="Q37" s="76"/>
      <c r="R37" s="3"/>
      <c r="S37" s="3"/>
      <c r="T37" s="76">
        <f t="shared" si="45"/>
        <v>245306.34</v>
      </c>
      <c r="U37" s="3">
        <v>25926.69</v>
      </c>
      <c r="V37" s="3">
        <v>219379.65</v>
      </c>
      <c r="W37" s="50">
        <f t="shared" si="33"/>
        <v>757</v>
      </c>
      <c r="X37" s="11">
        <v>26</v>
      </c>
      <c r="Y37" s="11">
        <v>731</v>
      </c>
      <c r="Z37" s="76">
        <f t="shared" si="34"/>
        <v>560903.1</v>
      </c>
      <c r="AA37" s="3">
        <v>19264.84</v>
      </c>
      <c r="AB37" s="3">
        <v>541638.26</v>
      </c>
      <c r="AC37" s="50">
        <f t="shared" si="41"/>
        <v>441</v>
      </c>
      <c r="AD37" s="11">
        <v>15</v>
      </c>
      <c r="AE37" s="11">
        <v>426</v>
      </c>
      <c r="AF37" s="76">
        <f t="shared" si="46"/>
        <v>191302.78</v>
      </c>
      <c r="AG37" s="3">
        <v>6506.9</v>
      </c>
      <c r="AH37" s="3">
        <v>184795.88</v>
      </c>
      <c r="AI37" s="50"/>
      <c r="AJ37" s="11"/>
      <c r="AK37" s="11"/>
      <c r="AL37" s="76"/>
      <c r="AM37" s="3"/>
      <c r="AN37" s="3"/>
      <c r="AO37" s="50">
        <f t="shared" si="36"/>
        <v>90</v>
      </c>
      <c r="AP37" s="11">
        <v>7</v>
      </c>
      <c r="AQ37" s="11">
        <v>83</v>
      </c>
      <c r="AR37" s="76">
        <f t="shared" si="37"/>
        <v>640836.19999999995</v>
      </c>
      <c r="AS37" s="3">
        <v>49842.82</v>
      </c>
      <c r="AT37" s="3">
        <v>590993.38</v>
      </c>
      <c r="AU37" s="50"/>
      <c r="AV37" s="11"/>
      <c r="AW37" s="11"/>
      <c r="AX37" s="76"/>
      <c r="AY37" s="3"/>
      <c r="AZ37" s="3"/>
      <c r="BA37" s="50"/>
      <c r="BB37" s="3"/>
      <c r="BC37" s="3"/>
      <c r="BD37" s="76"/>
      <c r="BE37" s="3"/>
      <c r="BF37" s="3"/>
      <c r="BH37" s="62">
        <f t="shared" si="1"/>
        <v>1992990.5899999999</v>
      </c>
    </row>
    <row r="38" spans="1:60" ht="15" x14ac:dyDescent="0.25">
      <c r="A38" s="21" t="s">
        <v>31</v>
      </c>
      <c r="B38" s="50">
        <f t="shared" si="40"/>
        <v>738</v>
      </c>
      <c r="C38" s="11">
        <v>29</v>
      </c>
      <c r="D38" s="11">
        <v>709</v>
      </c>
      <c r="E38" s="76">
        <f t="shared" si="44"/>
        <v>1220338.3599999999</v>
      </c>
      <c r="F38" s="3">
        <v>47953.68</v>
      </c>
      <c r="G38" s="3">
        <v>1172384.68</v>
      </c>
      <c r="H38" s="50">
        <f t="shared" si="31"/>
        <v>766</v>
      </c>
      <c r="I38" s="11">
        <v>33</v>
      </c>
      <c r="J38" s="11">
        <v>733</v>
      </c>
      <c r="K38" s="76">
        <f t="shared" si="32"/>
        <v>188869.39</v>
      </c>
      <c r="L38" s="3">
        <v>8136.67</v>
      </c>
      <c r="M38" s="3">
        <v>180732.72</v>
      </c>
      <c r="N38" s="50"/>
      <c r="O38" s="3"/>
      <c r="P38" s="3"/>
      <c r="Q38" s="76"/>
      <c r="R38" s="3"/>
      <c r="S38" s="3"/>
      <c r="T38" s="76">
        <f t="shared" si="45"/>
        <v>659531.66</v>
      </c>
      <c r="U38" s="3">
        <v>101854.28</v>
      </c>
      <c r="V38" s="3">
        <v>557677.38</v>
      </c>
      <c r="W38" s="50">
        <f t="shared" si="33"/>
        <v>2961</v>
      </c>
      <c r="X38" s="11">
        <v>121</v>
      </c>
      <c r="Y38" s="11">
        <v>2840</v>
      </c>
      <c r="Z38" s="76">
        <f t="shared" si="34"/>
        <v>2206530.6</v>
      </c>
      <c r="AA38" s="3">
        <v>90168.93</v>
      </c>
      <c r="AB38" s="3">
        <v>2116361.67</v>
      </c>
      <c r="AC38" s="50">
        <f t="shared" si="41"/>
        <v>1395</v>
      </c>
      <c r="AD38" s="11">
        <v>44</v>
      </c>
      <c r="AE38" s="11">
        <v>1351</v>
      </c>
      <c r="AF38" s="76">
        <f t="shared" si="46"/>
        <v>640602.82999999996</v>
      </c>
      <c r="AG38" s="3">
        <v>20205.39</v>
      </c>
      <c r="AH38" s="3">
        <v>620397.43999999994</v>
      </c>
      <c r="AI38" s="50">
        <f t="shared" ref="AI38:AI41" si="47">AJ38+AK38</f>
        <v>168</v>
      </c>
      <c r="AJ38" s="11">
        <v>2</v>
      </c>
      <c r="AK38" s="11">
        <v>166</v>
      </c>
      <c r="AL38" s="76">
        <f>AM38+AN38</f>
        <v>3396437.5</v>
      </c>
      <c r="AM38" s="3">
        <v>40433.78</v>
      </c>
      <c r="AN38" s="3">
        <v>3356003.72</v>
      </c>
      <c r="AO38" s="50">
        <f t="shared" si="36"/>
        <v>120</v>
      </c>
      <c r="AP38" s="11">
        <v>6</v>
      </c>
      <c r="AQ38" s="11">
        <v>114</v>
      </c>
      <c r="AR38" s="76">
        <f t="shared" si="37"/>
        <v>580835.18000000005</v>
      </c>
      <c r="AS38" s="3">
        <v>29041.759999999998</v>
      </c>
      <c r="AT38" s="3">
        <v>551793.42000000004</v>
      </c>
      <c r="AU38" s="50"/>
      <c r="AV38" s="11"/>
      <c r="AW38" s="11"/>
      <c r="AX38" s="76"/>
      <c r="AY38" s="3"/>
      <c r="AZ38" s="3"/>
      <c r="BA38" s="50"/>
      <c r="BB38" s="11"/>
      <c r="BC38" s="11"/>
      <c r="BD38" s="76"/>
      <c r="BE38" s="3"/>
      <c r="BF38" s="3"/>
      <c r="BH38" s="62">
        <f t="shared" si="1"/>
        <v>8893145.5199999996</v>
      </c>
    </row>
    <row r="39" spans="1:60" ht="15" x14ac:dyDescent="0.25">
      <c r="A39" s="21" t="s">
        <v>123</v>
      </c>
      <c r="B39" s="50">
        <f t="shared" si="40"/>
        <v>1091</v>
      </c>
      <c r="C39" s="11">
        <v>12</v>
      </c>
      <c r="D39" s="11">
        <v>1079</v>
      </c>
      <c r="E39" s="76">
        <f t="shared" si="44"/>
        <v>1804050.3199999998</v>
      </c>
      <c r="F39" s="3">
        <v>19842.900000000001</v>
      </c>
      <c r="G39" s="3">
        <v>1784207.42</v>
      </c>
      <c r="H39" s="50">
        <f t="shared" si="31"/>
        <v>1470</v>
      </c>
      <c r="I39" s="11">
        <v>28</v>
      </c>
      <c r="J39" s="11">
        <v>1442</v>
      </c>
      <c r="K39" s="76">
        <f t="shared" si="32"/>
        <v>148282.66999999998</v>
      </c>
      <c r="L39" s="3">
        <v>2824.43</v>
      </c>
      <c r="M39" s="3">
        <v>145458.23999999999</v>
      </c>
      <c r="N39" s="50"/>
      <c r="O39" s="3"/>
      <c r="P39" s="3"/>
      <c r="Q39" s="76"/>
      <c r="R39" s="3"/>
      <c r="S39" s="3"/>
      <c r="T39" s="76">
        <f t="shared" si="45"/>
        <v>1505378.5599999998</v>
      </c>
      <c r="U39" s="3">
        <v>48882.41</v>
      </c>
      <c r="V39" s="3">
        <v>1456496.15</v>
      </c>
      <c r="W39" s="50">
        <f t="shared" si="33"/>
        <v>4935</v>
      </c>
      <c r="X39" s="11">
        <v>49</v>
      </c>
      <c r="Y39" s="11">
        <v>4886</v>
      </c>
      <c r="Z39" s="76">
        <f t="shared" si="34"/>
        <v>3560262.31</v>
      </c>
      <c r="AA39" s="3">
        <v>35350.120000000003</v>
      </c>
      <c r="AB39" s="3">
        <v>3524912.19</v>
      </c>
      <c r="AC39" s="50">
        <f t="shared" si="41"/>
        <v>2052</v>
      </c>
      <c r="AD39" s="11">
        <v>14</v>
      </c>
      <c r="AE39" s="11">
        <v>2038</v>
      </c>
      <c r="AF39" s="76">
        <f t="shared" si="46"/>
        <v>846057.0199999999</v>
      </c>
      <c r="AG39" s="3">
        <v>5772.32</v>
      </c>
      <c r="AH39" s="3">
        <v>840284.7</v>
      </c>
      <c r="AI39" s="50">
        <f t="shared" si="47"/>
        <v>572</v>
      </c>
      <c r="AJ39" s="11">
        <v>37</v>
      </c>
      <c r="AK39" s="11">
        <v>535</v>
      </c>
      <c r="AL39" s="76">
        <f>AM39+AN39</f>
        <v>10034271.1</v>
      </c>
      <c r="AM39" s="3">
        <v>649069.98</v>
      </c>
      <c r="AN39" s="3">
        <v>9385201.1199999992</v>
      </c>
      <c r="AO39" s="50">
        <f t="shared" si="36"/>
        <v>173</v>
      </c>
      <c r="AP39" s="11">
        <v>3</v>
      </c>
      <c r="AQ39" s="11">
        <v>170</v>
      </c>
      <c r="AR39" s="76">
        <f t="shared" si="37"/>
        <v>1022657.08</v>
      </c>
      <c r="AS39" s="3">
        <v>17733.939999999999</v>
      </c>
      <c r="AT39" s="3">
        <v>1004923.14</v>
      </c>
      <c r="AU39" s="50">
        <f t="shared" ref="AU39:AU42" si="48">AV39+AW39</f>
        <v>2104</v>
      </c>
      <c r="AV39" s="11">
        <v>38</v>
      </c>
      <c r="AW39" s="11">
        <v>2066</v>
      </c>
      <c r="AX39" s="76">
        <f>AY39+AZ39</f>
        <v>209221.76000000001</v>
      </c>
      <c r="AY39" s="3">
        <v>3778.72</v>
      </c>
      <c r="AZ39" s="3">
        <v>205443.04</v>
      </c>
      <c r="BA39" s="50">
        <f t="shared" ref="BA39:BA41" si="49">BB39+BC39</f>
        <v>225</v>
      </c>
      <c r="BB39" s="11">
        <v>108</v>
      </c>
      <c r="BC39" s="11">
        <v>117</v>
      </c>
      <c r="BD39" s="76">
        <f>BE39+BF39</f>
        <v>157797</v>
      </c>
      <c r="BE39" s="3">
        <v>75742.559999999998</v>
      </c>
      <c r="BF39" s="3">
        <v>82054.44</v>
      </c>
      <c r="BH39" s="62">
        <f t="shared" ref="BH39:BH70" si="50">E39+K39+Q39+T39+Z39+AF39+AL39+AR39+AX39+BD39</f>
        <v>19287977.819999997</v>
      </c>
    </row>
    <row r="40" spans="1:60" ht="15" x14ac:dyDescent="0.25">
      <c r="A40" s="21" t="s">
        <v>124</v>
      </c>
      <c r="B40" s="50">
        <f t="shared" si="40"/>
        <v>1620</v>
      </c>
      <c r="C40" s="11">
        <v>655</v>
      </c>
      <c r="D40" s="11">
        <v>965</v>
      </c>
      <c r="E40" s="76">
        <f t="shared" si="44"/>
        <v>2678791.4900000002</v>
      </c>
      <c r="F40" s="3">
        <v>1083091.6200000001</v>
      </c>
      <c r="G40" s="3">
        <v>1595699.87</v>
      </c>
      <c r="H40" s="50">
        <f t="shared" si="31"/>
        <v>2408</v>
      </c>
      <c r="I40" s="11">
        <v>752</v>
      </c>
      <c r="J40" s="11">
        <v>1656</v>
      </c>
      <c r="K40" s="76">
        <f t="shared" si="32"/>
        <v>277678.65000000002</v>
      </c>
      <c r="L40" s="3">
        <v>86716.92</v>
      </c>
      <c r="M40" s="3">
        <v>190961.73</v>
      </c>
      <c r="N40" s="50"/>
      <c r="O40" s="3"/>
      <c r="P40" s="3"/>
      <c r="Q40" s="76"/>
      <c r="R40" s="3"/>
      <c r="S40" s="3"/>
      <c r="T40" s="76">
        <f t="shared" si="45"/>
        <v>2891984.36</v>
      </c>
      <c r="U40" s="3">
        <v>1020366.91</v>
      </c>
      <c r="V40" s="3">
        <v>1871617.45</v>
      </c>
      <c r="W40" s="50">
        <f t="shared" si="33"/>
        <v>6774</v>
      </c>
      <c r="X40" s="11">
        <v>3012</v>
      </c>
      <c r="Y40" s="11">
        <v>3762</v>
      </c>
      <c r="Z40" s="76">
        <f t="shared" si="34"/>
        <v>5035233.2200000007</v>
      </c>
      <c r="AA40" s="3">
        <v>2238872.52</v>
      </c>
      <c r="AB40" s="3">
        <v>2796360.7</v>
      </c>
      <c r="AC40" s="50">
        <f t="shared" si="41"/>
        <v>3048</v>
      </c>
      <c r="AD40" s="11">
        <v>1124</v>
      </c>
      <c r="AE40" s="11">
        <v>1924</v>
      </c>
      <c r="AF40" s="76">
        <f t="shared" si="46"/>
        <v>1470157.09</v>
      </c>
      <c r="AG40" s="3">
        <v>542144.54</v>
      </c>
      <c r="AH40" s="3">
        <v>928012.55</v>
      </c>
      <c r="AI40" s="50">
        <f t="shared" si="47"/>
        <v>730</v>
      </c>
      <c r="AJ40" s="11">
        <v>333</v>
      </c>
      <c r="AK40" s="11">
        <v>397</v>
      </c>
      <c r="AL40" s="76">
        <f>AM40+AN40</f>
        <v>10942229.100000001</v>
      </c>
      <c r="AM40" s="3">
        <v>4991455.1900000004</v>
      </c>
      <c r="AN40" s="3">
        <v>5950773.9100000001</v>
      </c>
      <c r="AO40" s="50">
        <f t="shared" si="36"/>
        <v>252</v>
      </c>
      <c r="AP40" s="11">
        <v>130</v>
      </c>
      <c r="AQ40" s="11">
        <v>122</v>
      </c>
      <c r="AR40" s="76">
        <f t="shared" si="37"/>
        <v>2646214.1399999997</v>
      </c>
      <c r="AS40" s="3">
        <v>1365110.47</v>
      </c>
      <c r="AT40" s="3">
        <v>1281103.67</v>
      </c>
      <c r="AU40" s="50">
        <f t="shared" si="48"/>
        <v>3846</v>
      </c>
      <c r="AV40" s="11">
        <v>1608</v>
      </c>
      <c r="AW40" s="11">
        <v>2238</v>
      </c>
      <c r="AX40" s="76">
        <f>AY40+AZ40</f>
        <v>578691.24</v>
      </c>
      <c r="AY40" s="3">
        <v>241948.91</v>
      </c>
      <c r="AZ40" s="3">
        <v>336742.33</v>
      </c>
      <c r="BA40" s="50">
        <f t="shared" si="49"/>
        <v>3263</v>
      </c>
      <c r="BB40" s="11">
        <v>1434</v>
      </c>
      <c r="BC40" s="11">
        <v>1829</v>
      </c>
      <c r="BD40" s="76">
        <f>BE40+BF40</f>
        <v>3637437.24</v>
      </c>
      <c r="BE40" s="3">
        <v>1598555.01</v>
      </c>
      <c r="BF40" s="3">
        <v>2038882.23</v>
      </c>
      <c r="BH40" s="62">
        <f t="shared" si="50"/>
        <v>30158416.530000001</v>
      </c>
    </row>
    <row r="41" spans="1:60" ht="30" x14ac:dyDescent="0.25">
      <c r="A41" s="21" t="s">
        <v>62</v>
      </c>
      <c r="B41" s="50">
        <f t="shared" si="40"/>
        <v>1563</v>
      </c>
      <c r="C41" s="11">
        <v>693</v>
      </c>
      <c r="D41" s="11">
        <v>870</v>
      </c>
      <c r="E41" s="76">
        <f t="shared" si="44"/>
        <v>2584537.7199999997</v>
      </c>
      <c r="F41" s="3">
        <v>1145927.47</v>
      </c>
      <c r="G41" s="3">
        <v>1438610.25</v>
      </c>
      <c r="H41" s="50">
        <f t="shared" si="31"/>
        <v>1883</v>
      </c>
      <c r="I41" s="11">
        <v>439</v>
      </c>
      <c r="J41" s="11">
        <v>1444</v>
      </c>
      <c r="K41" s="76">
        <f t="shared" si="32"/>
        <v>187502.23</v>
      </c>
      <c r="L41" s="3">
        <v>43714.01</v>
      </c>
      <c r="M41" s="3">
        <v>143788.22</v>
      </c>
      <c r="N41" s="50"/>
      <c r="O41" s="3"/>
      <c r="P41" s="3"/>
      <c r="Q41" s="76"/>
      <c r="R41" s="3"/>
      <c r="S41" s="3"/>
      <c r="T41" s="76">
        <f t="shared" si="45"/>
        <v>1884661.62</v>
      </c>
      <c r="U41" s="3">
        <v>737289.1</v>
      </c>
      <c r="V41" s="3">
        <v>1147372.52</v>
      </c>
      <c r="W41" s="50">
        <f t="shared" si="33"/>
        <v>5549</v>
      </c>
      <c r="X41" s="11">
        <v>2183</v>
      </c>
      <c r="Y41" s="11">
        <v>3366</v>
      </c>
      <c r="Z41" s="76">
        <f t="shared" si="34"/>
        <v>4113568.73</v>
      </c>
      <c r="AA41" s="3">
        <v>1618295.29</v>
      </c>
      <c r="AB41" s="3">
        <v>2495273.44</v>
      </c>
      <c r="AC41" s="50">
        <f t="shared" si="41"/>
        <v>2690</v>
      </c>
      <c r="AD41" s="11">
        <v>869</v>
      </c>
      <c r="AE41" s="11">
        <v>1821</v>
      </c>
      <c r="AF41" s="76">
        <f t="shared" si="46"/>
        <v>1037763.28</v>
      </c>
      <c r="AG41" s="3">
        <v>335247.69</v>
      </c>
      <c r="AH41" s="3">
        <v>702515.59</v>
      </c>
      <c r="AI41" s="50">
        <f t="shared" si="47"/>
        <v>624</v>
      </c>
      <c r="AJ41" s="11">
        <v>225</v>
      </c>
      <c r="AK41" s="11">
        <v>399</v>
      </c>
      <c r="AL41" s="76">
        <f>AM41+AN41</f>
        <v>10359172.370000001</v>
      </c>
      <c r="AM41" s="3">
        <v>3735278.5</v>
      </c>
      <c r="AN41" s="3">
        <v>6623893.8700000001</v>
      </c>
      <c r="AO41" s="50">
        <f t="shared" si="36"/>
        <v>212</v>
      </c>
      <c r="AP41" s="11">
        <v>105</v>
      </c>
      <c r="AQ41" s="11">
        <v>107</v>
      </c>
      <c r="AR41" s="76">
        <f t="shared" si="37"/>
        <v>2088003.73</v>
      </c>
      <c r="AS41" s="3">
        <v>1034152.79</v>
      </c>
      <c r="AT41" s="3">
        <v>1053850.94</v>
      </c>
      <c r="AU41" s="50">
        <f t="shared" si="48"/>
        <v>2022</v>
      </c>
      <c r="AV41" s="11">
        <v>893</v>
      </c>
      <c r="AW41" s="11">
        <v>1129</v>
      </c>
      <c r="AX41" s="76">
        <f>AY41+AZ41</f>
        <v>201067.68</v>
      </c>
      <c r="AY41" s="3">
        <v>88799.92</v>
      </c>
      <c r="AZ41" s="3">
        <v>112267.76</v>
      </c>
      <c r="BA41" s="50">
        <f t="shared" si="49"/>
        <v>252</v>
      </c>
      <c r="BB41" s="11">
        <v>21</v>
      </c>
      <c r="BC41" s="11">
        <v>231</v>
      </c>
      <c r="BD41" s="76">
        <f>BE41+BF41</f>
        <v>176732.64</v>
      </c>
      <c r="BE41" s="3">
        <v>14727.72</v>
      </c>
      <c r="BF41" s="3">
        <v>162004.92000000001</v>
      </c>
      <c r="BH41" s="62">
        <f t="shared" si="50"/>
        <v>22633010.000000004</v>
      </c>
    </row>
    <row r="42" spans="1:60" ht="30" x14ac:dyDescent="0.25">
      <c r="A42" s="21" t="s">
        <v>32</v>
      </c>
      <c r="B42" s="50"/>
      <c r="C42" s="11"/>
      <c r="D42" s="11"/>
      <c r="E42" s="76"/>
      <c r="F42" s="3"/>
      <c r="G42" s="3"/>
      <c r="H42" s="50"/>
      <c r="I42" s="3"/>
      <c r="J42" s="3"/>
      <c r="K42" s="76"/>
      <c r="L42" s="3"/>
      <c r="M42" s="3"/>
      <c r="N42" s="50"/>
      <c r="O42" s="3"/>
      <c r="P42" s="3"/>
      <c r="Q42" s="76"/>
      <c r="R42" s="3"/>
      <c r="S42" s="3"/>
      <c r="T42" s="76"/>
      <c r="U42" s="3"/>
      <c r="V42" s="3"/>
      <c r="W42" s="50"/>
      <c r="X42" s="11"/>
      <c r="Y42" s="11"/>
      <c r="Z42" s="76"/>
      <c r="AA42" s="3"/>
      <c r="AB42" s="3"/>
      <c r="AC42" s="50"/>
      <c r="AD42" s="3"/>
      <c r="AE42" s="3"/>
      <c r="AF42" s="76"/>
      <c r="AG42" s="3"/>
      <c r="AH42" s="3"/>
      <c r="AI42" s="50"/>
      <c r="AJ42" s="11"/>
      <c r="AK42" s="11"/>
      <c r="AL42" s="76"/>
      <c r="AM42" s="3"/>
      <c r="AN42" s="3"/>
      <c r="AO42" s="50"/>
      <c r="AP42" s="11"/>
      <c r="AQ42" s="11"/>
      <c r="AR42" s="76"/>
      <c r="AS42" s="3"/>
      <c r="AT42" s="3"/>
      <c r="AU42" s="50">
        <f t="shared" si="48"/>
        <v>2140</v>
      </c>
      <c r="AV42" s="11">
        <v>643</v>
      </c>
      <c r="AW42" s="11">
        <v>1497</v>
      </c>
      <c r="AX42" s="76">
        <f>AY42+AZ42</f>
        <v>1200745</v>
      </c>
      <c r="AY42" s="3">
        <v>360784.6</v>
      </c>
      <c r="AZ42" s="3">
        <v>839960.4</v>
      </c>
      <c r="BA42" s="50"/>
      <c r="BB42" s="3"/>
      <c r="BC42" s="3"/>
      <c r="BD42" s="76"/>
      <c r="BE42" s="3"/>
      <c r="BF42" s="3"/>
      <c r="BH42" s="62">
        <f t="shared" si="50"/>
        <v>1200745</v>
      </c>
    </row>
    <row r="43" spans="1:60" ht="30" x14ac:dyDescent="0.25">
      <c r="A43" s="21" t="s">
        <v>33</v>
      </c>
      <c r="B43" s="50"/>
      <c r="C43" s="11"/>
      <c r="D43" s="11"/>
      <c r="E43" s="76"/>
      <c r="F43" s="3"/>
      <c r="G43" s="3"/>
      <c r="H43" s="50">
        <f>I43+J43</f>
        <v>1236</v>
      </c>
      <c r="I43" s="11">
        <v>281</v>
      </c>
      <c r="J43" s="11">
        <v>955</v>
      </c>
      <c r="K43" s="76">
        <f>L43+M43</f>
        <v>260957.88</v>
      </c>
      <c r="L43" s="3">
        <v>59327.8</v>
      </c>
      <c r="M43" s="3">
        <v>201630.07999999999</v>
      </c>
      <c r="N43" s="50">
        <f>O43+P43</f>
        <v>11376</v>
      </c>
      <c r="O43" s="11">
        <v>3341</v>
      </c>
      <c r="P43" s="11">
        <v>8035</v>
      </c>
      <c r="Q43" s="76">
        <f>R43+S43</f>
        <v>5065167.45</v>
      </c>
      <c r="R43" s="3">
        <v>1487581.26</v>
      </c>
      <c r="S43" s="3">
        <v>3577586.19</v>
      </c>
      <c r="T43" s="76"/>
      <c r="U43" s="3"/>
      <c r="V43" s="3"/>
      <c r="W43" s="50">
        <f>X43+Y43</f>
        <v>750</v>
      </c>
      <c r="X43" s="11">
        <v>173</v>
      </c>
      <c r="Y43" s="11">
        <v>577</v>
      </c>
      <c r="Z43" s="76">
        <f t="shared" ref="Z43:Z53" si="51">AA43+AB43</f>
        <v>593673.32999999996</v>
      </c>
      <c r="AA43" s="3">
        <v>136940.65</v>
      </c>
      <c r="AB43" s="3">
        <v>456732.68</v>
      </c>
      <c r="AC43" s="50"/>
      <c r="AD43" s="3"/>
      <c r="AE43" s="3"/>
      <c r="AF43" s="76"/>
      <c r="AG43" s="3"/>
      <c r="AH43" s="3"/>
      <c r="AI43" s="50">
        <f>AJ43+AK43</f>
        <v>1314</v>
      </c>
      <c r="AJ43" s="11">
        <v>304</v>
      </c>
      <c r="AK43" s="11">
        <v>1010</v>
      </c>
      <c r="AL43" s="76">
        <f>AM43+AN43</f>
        <v>35488092.850000001</v>
      </c>
      <c r="AM43" s="3">
        <v>8210335.0300000003</v>
      </c>
      <c r="AN43" s="3">
        <v>27277757.82</v>
      </c>
      <c r="AO43" s="50">
        <f t="shared" ref="AO43:AO49" si="52">AP43+AQ43</f>
        <v>1056</v>
      </c>
      <c r="AP43" s="11">
        <v>461</v>
      </c>
      <c r="AQ43" s="11">
        <v>595</v>
      </c>
      <c r="AR43" s="76">
        <f t="shared" ref="AR43:AR49" si="53">AS43+AT43</f>
        <v>8306568.290000001</v>
      </c>
      <c r="AS43" s="3">
        <v>3626257.56</v>
      </c>
      <c r="AT43" s="3">
        <v>4680310.7300000004</v>
      </c>
      <c r="AU43" s="50"/>
      <c r="AV43" s="3"/>
      <c r="AW43" s="3"/>
      <c r="AX43" s="76"/>
      <c r="AY43" s="3"/>
      <c r="AZ43" s="3"/>
      <c r="BA43" s="50">
        <f>BB43+BC43</f>
        <v>162</v>
      </c>
      <c r="BB43" s="11">
        <v>12</v>
      </c>
      <c r="BC43" s="11">
        <v>150</v>
      </c>
      <c r="BD43" s="76">
        <f>BE43+BF43</f>
        <v>98408.52</v>
      </c>
      <c r="BE43" s="3">
        <v>7289.52</v>
      </c>
      <c r="BF43" s="3">
        <v>91119</v>
      </c>
      <c r="BH43" s="62">
        <f t="shared" si="50"/>
        <v>49812868.320000008</v>
      </c>
    </row>
    <row r="44" spans="1:60" ht="30" x14ac:dyDescent="0.25">
      <c r="A44" s="22" t="s">
        <v>57</v>
      </c>
      <c r="B44" s="50"/>
      <c r="C44" s="11"/>
      <c r="D44" s="11"/>
      <c r="E44" s="76"/>
      <c r="F44" s="3"/>
      <c r="G44" s="3"/>
      <c r="H44" s="50"/>
      <c r="I44" s="3"/>
      <c r="J44" s="3"/>
      <c r="K44" s="76"/>
      <c r="L44" s="3"/>
      <c r="M44" s="3"/>
      <c r="N44" s="50"/>
      <c r="O44" s="3"/>
      <c r="P44" s="3"/>
      <c r="Q44" s="76"/>
      <c r="R44" s="3"/>
      <c r="S44" s="3"/>
      <c r="T44" s="76"/>
      <c r="U44" s="3"/>
      <c r="V44" s="3"/>
      <c r="W44" s="50">
        <f>X44+Y44</f>
        <v>741</v>
      </c>
      <c r="X44" s="11">
        <v>192</v>
      </c>
      <c r="Y44" s="11">
        <v>549</v>
      </c>
      <c r="Z44" s="76">
        <f t="shared" si="51"/>
        <v>745849.29</v>
      </c>
      <c r="AA44" s="3">
        <v>193256.5</v>
      </c>
      <c r="AB44" s="3">
        <v>552592.79</v>
      </c>
      <c r="AC44" s="50"/>
      <c r="AD44" s="3"/>
      <c r="AE44" s="3"/>
      <c r="AF44" s="76"/>
      <c r="AG44" s="3"/>
      <c r="AH44" s="3"/>
      <c r="AI44" s="50"/>
      <c r="AJ44" s="11"/>
      <c r="AK44" s="11"/>
      <c r="AL44" s="76"/>
      <c r="AM44" s="3"/>
      <c r="AN44" s="3"/>
      <c r="AO44" s="50">
        <f t="shared" si="52"/>
        <v>189</v>
      </c>
      <c r="AP44" s="11">
        <v>76</v>
      </c>
      <c r="AQ44" s="11">
        <v>113</v>
      </c>
      <c r="AR44" s="76">
        <f t="shared" si="53"/>
        <v>4334040.2699999996</v>
      </c>
      <c r="AS44" s="3">
        <v>1742788.68</v>
      </c>
      <c r="AT44" s="3">
        <v>2591251.59</v>
      </c>
      <c r="AU44" s="50"/>
      <c r="AV44" s="3"/>
      <c r="AW44" s="3"/>
      <c r="AX44" s="76"/>
      <c r="AY44" s="3"/>
      <c r="AZ44" s="3"/>
      <c r="BA44" s="50"/>
      <c r="BB44" s="3"/>
      <c r="BC44" s="3"/>
      <c r="BD44" s="76"/>
      <c r="BE44" s="3"/>
      <c r="BF44" s="3"/>
      <c r="BH44" s="62">
        <f t="shared" si="50"/>
        <v>5079889.5599999996</v>
      </c>
    </row>
    <row r="45" spans="1:60" ht="45" x14ac:dyDescent="0.25">
      <c r="A45" s="21" t="s">
        <v>58</v>
      </c>
      <c r="B45" s="50"/>
      <c r="C45" s="11"/>
      <c r="D45" s="11"/>
      <c r="E45" s="76"/>
      <c r="F45" s="3"/>
      <c r="G45" s="3"/>
      <c r="H45" s="50">
        <f t="shared" ref="H45:H66" si="54">I45+J45</f>
        <v>2210</v>
      </c>
      <c r="I45" s="11">
        <v>397</v>
      </c>
      <c r="J45" s="11">
        <v>1813</v>
      </c>
      <c r="K45" s="76">
        <f>L45+M45</f>
        <v>471316.35000000003</v>
      </c>
      <c r="L45" s="3">
        <v>84666.33</v>
      </c>
      <c r="M45" s="3">
        <v>386650.02</v>
      </c>
      <c r="N45" s="50">
        <f>O45+P45</f>
        <v>15100</v>
      </c>
      <c r="O45" s="11">
        <v>4136</v>
      </c>
      <c r="P45" s="11">
        <v>10964</v>
      </c>
      <c r="Q45" s="76">
        <f>R45+S45</f>
        <v>7768561.4000000004</v>
      </c>
      <c r="R45" s="3">
        <v>2127865.56</v>
      </c>
      <c r="S45" s="3">
        <v>5640695.8399999999</v>
      </c>
      <c r="T45" s="76"/>
      <c r="U45" s="3"/>
      <c r="V45" s="3"/>
      <c r="W45" s="50">
        <f t="shared" ref="W45:W55" si="55">X45+Y45</f>
        <v>245</v>
      </c>
      <c r="X45" s="11">
        <v>69</v>
      </c>
      <c r="Y45" s="11">
        <v>176</v>
      </c>
      <c r="Z45" s="76">
        <f t="shared" si="51"/>
        <v>327603.3</v>
      </c>
      <c r="AA45" s="3">
        <v>92263.79</v>
      </c>
      <c r="AB45" s="3">
        <v>235339.51</v>
      </c>
      <c r="AC45" s="50"/>
      <c r="AD45" s="3"/>
      <c r="AE45" s="3"/>
      <c r="AF45" s="76"/>
      <c r="AG45" s="3"/>
      <c r="AH45" s="3"/>
      <c r="AI45" s="50">
        <f t="shared" ref="AI45:AI49" si="56">AJ45+AK45</f>
        <v>2348</v>
      </c>
      <c r="AJ45" s="11">
        <v>614</v>
      </c>
      <c r="AK45" s="11">
        <v>1734</v>
      </c>
      <c r="AL45" s="76">
        <f>AM45+AN45</f>
        <v>80285655.549999997</v>
      </c>
      <c r="AM45" s="3">
        <v>20994630.539999999</v>
      </c>
      <c r="AN45" s="3">
        <v>59291025.009999998</v>
      </c>
      <c r="AO45" s="50">
        <f t="shared" si="52"/>
        <v>445</v>
      </c>
      <c r="AP45" s="11">
        <v>106</v>
      </c>
      <c r="AQ45" s="11">
        <v>339</v>
      </c>
      <c r="AR45" s="76">
        <f t="shared" si="53"/>
        <v>6894090.5</v>
      </c>
      <c r="AS45" s="3">
        <v>1642187.85</v>
      </c>
      <c r="AT45" s="3">
        <v>5251902.6500000004</v>
      </c>
      <c r="AU45" s="50">
        <f>AV45+AW45</f>
        <v>1090</v>
      </c>
      <c r="AV45" s="11">
        <v>165</v>
      </c>
      <c r="AW45" s="11">
        <v>925</v>
      </c>
      <c r="AX45" s="76">
        <f>AY45+AZ45</f>
        <v>667163</v>
      </c>
      <c r="AY45" s="3">
        <v>100992.56</v>
      </c>
      <c r="AZ45" s="3">
        <v>566170.43999999994</v>
      </c>
      <c r="BA45" s="50">
        <f t="shared" ref="BA45:BA49" si="57">BB45+BC45</f>
        <v>3444</v>
      </c>
      <c r="BB45" s="11">
        <v>892</v>
      </c>
      <c r="BC45" s="11">
        <v>2552</v>
      </c>
      <c r="BD45" s="76">
        <f>BE45+BF45</f>
        <v>3753734.3</v>
      </c>
      <c r="BE45" s="3">
        <v>972221.54</v>
      </c>
      <c r="BF45" s="3">
        <v>2781512.76</v>
      </c>
      <c r="BH45" s="62">
        <f t="shared" si="50"/>
        <v>100168124.39999999</v>
      </c>
    </row>
    <row r="46" spans="1:60" ht="15" x14ac:dyDescent="0.25">
      <c r="A46" s="21" t="s">
        <v>34</v>
      </c>
      <c r="B46" s="50"/>
      <c r="C46" s="11"/>
      <c r="D46" s="11"/>
      <c r="E46" s="76"/>
      <c r="F46" s="3"/>
      <c r="G46" s="3"/>
      <c r="H46" s="50"/>
      <c r="I46" s="11"/>
      <c r="J46" s="11"/>
      <c r="K46" s="76"/>
      <c r="L46" s="3"/>
      <c r="M46" s="3"/>
      <c r="N46" s="50">
        <f>O46+P46</f>
        <v>1742</v>
      </c>
      <c r="O46" s="11">
        <v>465</v>
      </c>
      <c r="P46" s="11">
        <v>1277</v>
      </c>
      <c r="Q46" s="76">
        <f>R46+S46</f>
        <v>812991.4</v>
      </c>
      <c r="R46" s="3">
        <v>217015.5</v>
      </c>
      <c r="S46" s="3">
        <v>595975.9</v>
      </c>
      <c r="T46" s="76"/>
      <c r="U46" s="3"/>
      <c r="V46" s="3"/>
      <c r="W46" s="50">
        <f t="shared" si="55"/>
        <v>1450</v>
      </c>
      <c r="X46" s="11">
        <v>396</v>
      </c>
      <c r="Y46" s="11">
        <v>1054</v>
      </c>
      <c r="Z46" s="76">
        <f t="shared" si="51"/>
        <v>1039896.5</v>
      </c>
      <c r="AA46" s="3">
        <v>283999.32</v>
      </c>
      <c r="AB46" s="3">
        <v>755897.18</v>
      </c>
      <c r="AC46" s="50"/>
      <c r="AD46" s="3"/>
      <c r="AE46" s="3"/>
      <c r="AF46" s="76"/>
      <c r="AG46" s="3"/>
      <c r="AH46" s="3"/>
      <c r="AI46" s="50">
        <f t="shared" si="56"/>
        <v>485</v>
      </c>
      <c r="AJ46" s="11">
        <v>132</v>
      </c>
      <c r="AK46" s="11">
        <v>353</v>
      </c>
      <c r="AL46" s="76">
        <f>AM46+AN46</f>
        <v>8924498.1199999992</v>
      </c>
      <c r="AM46" s="3">
        <v>2428935.5699999998</v>
      </c>
      <c r="AN46" s="3">
        <v>6495562.5499999998</v>
      </c>
      <c r="AO46" s="50">
        <f t="shared" si="52"/>
        <v>191</v>
      </c>
      <c r="AP46" s="11">
        <v>67</v>
      </c>
      <c r="AQ46" s="11">
        <v>124</v>
      </c>
      <c r="AR46" s="76">
        <f t="shared" si="53"/>
        <v>1413073.17</v>
      </c>
      <c r="AS46" s="3">
        <v>495685.35</v>
      </c>
      <c r="AT46" s="3">
        <v>917387.82</v>
      </c>
      <c r="AU46" s="50"/>
      <c r="AV46" s="11"/>
      <c r="AW46" s="11"/>
      <c r="AX46" s="76"/>
      <c r="AY46" s="3"/>
      <c r="AZ46" s="3"/>
      <c r="BA46" s="50">
        <f t="shared" si="57"/>
        <v>382</v>
      </c>
      <c r="BB46" s="11">
        <v>122</v>
      </c>
      <c r="BC46" s="11">
        <v>260</v>
      </c>
      <c r="BD46" s="76">
        <f>BE46+BF46</f>
        <v>232049.72</v>
      </c>
      <c r="BE46" s="3">
        <v>74110.12</v>
      </c>
      <c r="BF46" s="3">
        <v>157939.6</v>
      </c>
      <c r="BH46" s="62">
        <f t="shared" si="50"/>
        <v>12422508.91</v>
      </c>
    </row>
    <row r="47" spans="1:60" ht="30" x14ac:dyDescent="0.25">
      <c r="A47" s="21" t="s">
        <v>35</v>
      </c>
      <c r="B47" s="50"/>
      <c r="C47" s="11"/>
      <c r="D47" s="11"/>
      <c r="E47" s="76"/>
      <c r="F47" s="3"/>
      <c r="G47" s="3"/>
      <c r="H47" s="50">
        <f t="shared" si="54"/>
        <v>679</v>
      </c>
      <c r="I47" s="11">
        <v>166</v>
      </c>
      <c r="J47" s="11">
        <v>513</v>
      </c>
      <c r="K47" s="76">
        <f t="shared" ref="K47:K53" si="58">L47+M47</f>
        <v>45449.56</v>
      </c>
      <c r="L47" s="3">
        <v>11111.38</v>
      </c>
      <c r="M47" s="3">
        <v>34338.18</v>
      </c>
      <c r="N47" s="50">
        <f>O47+P47</f>
        <v>38844</v>
      </c>
      <c r="O47" s="11">
        <v>11286</v>
      </c>
      <c r="P47" s="11">
        <v>27558</v>
      </c>
      <c r="Q47" s="76">
        <f>R47+S47</f>
        <v>16754683.550000001</v>
      </c>
      <c r="R47" s="3">
        <v>4868019.7300000004</v>
      </c>
      <c r="S47" s="3">
        <v>11886663.82</v>
      </c>
      <c r="T47" s="76"/>
      <c r="U47" s="3"/>
      <c r="V47" s="3"/>
      <c r="W47" s="50">
        <f t="shared" si="55"/>
        <v>1326</v>
      </c>
      <c r="X47" s="11">
        <v>358</v>
      </c>
      <c r="Y47" s="11">
        <v>968</v>
      </c>
      <c r="Z47" s="76">
        <f t="shared" si="51"/>
        <v>935786.07</v>
      </c>
      <c r="AA47" s="3">
        <v>252648.12</v>
      </c>
      <c r="AB47" s="3">
        <v>683137.95</v>
      </c>
      <c r="AC47" s="50"/>
      <c r="AD47" s="3"/>
      <c r="AE47" s="3"/>
      <c r="AF47" s="76"/>
      <c r="AG47" s="3"/>
      <c r="AH47" s="3"/>
      <c r="AI47" s="50">
        <f t="shared" si="56"/>
        <v>6842</v>
      </c>
      <c r="AJ47" s="11">
        <v>2097</v>
      </c>
      <c r="AK47" s="11">
        <v>4745</v>
      </c>
      <c r="AL47" s="76">
        <f>AM47+AN47</f>
        <v>209047661</v>
      </c>
      <c r="AM47" s="3">
        <v>64070877.68</v>
      </c>
      <c r="AN47" s="3">
        <v>144976783.31999999</v>
      </c>
      <c r="AO47" s="50">
        <f t="shared" si="52"/>
        <v>551</v>
      </c>
      <c r="AP47" s="11">
        <v>150</v>
      </c>
      <c r="AQ47" s="11">
        <v>401</v>
      </c>
      <c r="AR47" s="76">
        <f t="shared" si="53"/>
        <v>16987575.75</v>
      </c>
      <c r="AS47" s="3">
        <v>4624566.9000000004</v>
      </c>
      <c r="AT47" s="3">
        <v>12363008.85</v>
      </c>
      <c r="AU47" s="50">
        <f t="shared" ref="AU47:AU48" si="59">AV47+AW47</f>
        <v>3498</v>
      </c>
      <c r="AV47" s="11">
        <v>1079</v>
      </c>
      <c r="AW47" s="11">
        <v>2419</v>
      </c>
      <c r="AX47" s="76">
        <f>AY47+AZ47</f>
        <v>925116.06</v>
      </c>
      <c r="AY47" s="3">
        <v>285363.13</v>
      </c>
      <c r="AZ47" s="3">
        <v>639752.93000000005</v>
      </c>
      <c r="BA47" s="50">
        <f t="shared" si="57"/>
        <v>6084</v>
      </c>
      <c r="BB47" s="11">
        <v>1558</v>
      </c>
      <c r="BC47" s="11">
        <v>4526</v>
      </c>
      <c r="BD47" s="76">
        <f>BE47+BF47</f>
        <v>6418765.4100000001</v>
      </c>
      <c r="BE47" s="3">
        <v>1643727.24</v>
      </c>
      <c r="BF47" s="3">
        <v>4775038.17</v>
      </c>
      <c r="BH47" s="62">
        <f t="shared" si="50"/>
        <v>251115037.40000001</v>
      </c>
    </row>
    <row r="48" spans="1:60" ht="30" x14ac:dyDescent="0.25">
      <c r="A48" s="21" t="s">
        <v>36</v>
      </c>
      <c r="B48" s="50"/>
      <c r="C48" s="11"/>
      <c r="D48" s="11"/>
      <c r="E48" s="76"/>
      <c r="F48" s="3"/>
      <c r="G48" s="3"/>
      <c r="H48" s="50">
        <f t="shared" si="54"/>
        <v>8901</v>
      </c>
      <c r="I48" s="11">
        <v>3386</v>
      </c>
      <c r="J48" s="11">
        <v>5515</v>
      </c>
      <c r="K48" s="76">
        <f t="shared" si="58"/>
        <v>655825.68000000005</v>
      </c>
      <c r="L48" s="3">
        <v>249480.48</v>
      </c>
      <c r="M48" s="3">
        <v>406345.2</v>
      </c>
      <c r="N48" s="50">
        <f t="shared" ref="N48:N49" si="60">O48+P48</f>
        <v>8400</v>
      </c>
      <c r="O48" s="11">
        <v>2279</v>
      </c>
      <c r="P48" s="11">
        <v>6121</v>
      </c>
      <c r="Q48" s="76">
        <f>R48+S48</f>
        <v>3667860</v>
      </c>
      <c r="R48" s="3">
        <v>995125.35</v>
      </c>
      <c r="S48" s="3">
        <v>2672734.65</v>
      </c>
      <c r="T48" s="76"/>
      <c r="U48" s="3"/>
      <c r="V48" s="3"/>
      <c r="W48" s="50">
        <f t="shared" si="55"/>
        <v>102</v>
      </c>
      <c r="X48" s="11">
        <v>9</v>
      </c>
      <c r="Y48" s="11">
        <v>93</v>
      </c>
      <c r="Z48" s="76">
        <f t="shared" si="51"/>
        <v>66117.42</v>
      </c>
      <c r="AA48" s="3">
        <v>5833.89</v>
      </c>
      <c r="AB48" s="3">
        <v>60283.53</v>
      </c>
      <c r="AC48" s="50"/>
      <c r="AD48" s="3"/>
      <c r="AE48" s="3"/>
      <c r="AF48" s="76"/>
      <c r="AG48" s="3"/>
      <c r="AH48" s="3"/>
      <c r="AI48" s="50">
        <f t="shared" si="56"/>
        <v>2469</v>
      </c>
      <c r="AJ48" s="11">
        <v>713</v>
      </c>
      <c r="AK48" s="11">
        <v>1756</v>
      </c>
      <c r="AL48" s="76">
        <f>AM48+AN48</f>
        <v>99109698.180000007</v>
      </c>
      <c r="AM48" s="3">
        <v>28620986.149999999</v>
      </c>
      <c r="AN48" s="3">
        <v>70488712.030000001</v>
      </c>
      <c r="AO48" s="50">
        <f t="shared" si="52"/>
        <v>511</v>
      </c>
      <c r="AP48" s="11">
        <v>196</v>
      </c>
      <c r="AQ48" s="11">
        <v>315</v>
      </c>
      <c r="AR48" s="76">
        <f t="shared" si="53"/>
        <v>12300421.050000001</v>
      </c>
      <c r="AS48" s="3">
        <v>4717969.72</v>
      </c>
      <c r="AT48" s="3">
        <v>7582451.3300000001</v>
      </c>
      <c r="AU48" s="50">
        <f t="shared" si="59"/>
        <v>4488</v>
      </c>
      <c r="AV48" s="11">
        <v>1331</v>
      </c>
      <c r="AW48" s="11">
        <v>3157</v>
      </c>
      <c r="AX48" s="76">
        <f>AY48+AZ48</f>
        <v>1208855.1000000001</v>
      </c>
      <c r="AY48" s="3">
        <v>358508.5</v>
      </c>
      <c r="AZ48" s="3">
        <v>850346.6</v>
      </c>
      <c r="BA48" s="50">
        <f t="shared" si="57"/>
        <v>833</v>
      </c>
      <c r="BB48" s="11">
        <v>269</v>
      </c>
      <c r="BC48" s="11">
        <v>564</v>
      </c>
      <c r="BD48" s="76">
        <f>BE48+BF48</f>
        <v>1831664.4100000001</v>
      </c>
      <c r="BE48" s="3">
        <v>591497.87</v>
      </c>
      <c r="BF48" s="3">
        <v>1240166.54</v>
      </c>
      <c r="BH48" s="62">
        <f t="shared" si="50"/>
        <v>118840441.83999999</v>
      </c>
    </row>
    <row r="49" spans="1:60" ht="30" x14ac:dyDescent="0.25">
      <c r="A49" s="21" t="s">
        <v>55</v>
      </c>
      <c r="B49" s="50"/>
      <c r="C49" s="11"/>
      <c r="D49" s="11"/>
      <c r="E49" s="76"/>
      <c r="F49" s="3"/>
      <c r="G49" s="3"/>
      <c r="H49" s="50">
        <f t="shared" si="54"/>
        <v>2420</v>
      </c>
      <c r="I49" s="11">
        <v>715</v>
      </c>
      <c r="J49" s="11">
        <v>1705</v>
      </c>
      <c r="K49" s="76">
        <f t="shared" si="58"/>
        <v>135769</v>
      </c>
      <c r="L49" s="3">
        <v>40113.57</v>
      </c>
      <c r="M49" s="3">
        <v>95655.43</v>
      </c>
      <c r="N49" s="50">
        <f t="shared" si="60"/>
        <v>1282</v>
      </c>
      <c r="O49" s="11">
        <v>437</v>
      </c>
      <c r="P49" s="11">
        <v>845</v>
      </c>
      <c r="Q49" s="76">
        <f>R49+S49</f>
        <v>421885.94000000006</v>
      </c>
      <c r="R49" s="3">
        <v>143809.79</v>
      </c>
      <c r="S49" s="3">
        <v>278076.15000000002</v>
      </c>
      <c r="T49" s="76"/>
      <c r="U49" s="3"/>
      <c r="V49" s="3"/>
      <c r="W49" s="50">
        <f t="shared" si="55"/>
        <v>4918</v>
      </c>
      <c r="X49" s="11">
        <v>1522</v>
      </c>
      <c r="Y49" s="11">
        <v>3396</v>
      </c>
      <c r="Z49" s="76">
        <f t="shared" si="51"/>
        <v>3422800.86</v>
      </c>
      <c r="AA49" s="3">
        <v>1059272.6499999999</v>
      </c>
      <c r="AB49" s="3">
        <v>2363528.21</v>
      </c>
      <c r="AC49" s="50"/>
      <c r="AD49" s="3"/>
      <c r="AE49" s="3"/>
      <c r="AF49" s="76"/>
      <c r="AG49" s="3"/>
      <c r="AH49" s="3"/>
      <c r="AI49" s="50">
        <f t="shared" si="56"/>
        <v>236</v>
      </c>
      <c r="AJ49" s="11">
        <v>67</v>
      </c>
      <c r="AK49" s="11">
        <v>169</v>
      </c>
      <c r="AL49" s="76">
        <f>AM49+AN49</f>
        <v>6507163.1100000003</v>
      </c>
      <c r="AM49" s="3">
        <v>1847372.58</v>
      </c>
      <c r="AN49" s="3">
        <v>4659790.53</v>
      </c>
      <c r="AO49" s="50">
        <f t="shared" si="52"/>
        <v>52</v>
      </c>
      <c r="AP49" s="11">
        <v>22</v>
      </c>
      <c r="AQ49" s="11">
        <v>30</v>
      </c>
      <c r="AR49" s="76">
        <f t="shared" si="53"/>
        <v>424410.47</v>
      </c>
      <c r="AS49" s="3">
        <v>179558.28</v>
      </c>
      <c r="AT49" s="3">
        <v>244852.19</v>
      </c>
      <c r="AU49" s="50"/>
      <c r="AV49" s="3"/>
      <c r="AW49" s="3"/>
      <c r="AX49" s="76"/>
      <c r="AY49" s="3"/>
      <c r="AZ49" s="3"/>
      <c r="BA49" s="50">
        <f t="shared" si="57"/>
        <v>141</v>
      </c>
      <c r="BB49" s="11">
        <v>32</v>
      </c>
      <c r="BC49" s="11">
        <v>109</v>
      </c>
      <c r="BD49" s="76">
        <f>BE49+BF49</f>
        <v>159238.39999999999</v>
      </c>
      <c r="BE49" s="3">
        <v>36139.21</v>
      </c>
      <c r="BF49" s="3">
        <v>123099.19</v>
      </c>
      <c r="BH49" s="62">
        <f t="shared" si="50"/>
        <v>11071267.780000001</v>
      </c>
    </row>
    <row r="50" spans="1:60" ht="15" x14ac:dyDescent="0.25">
      <c r="A50" s="21" t="s">
        <v>37</v>
      </c>
      <c r="B50" s="50"/>
      <c r="C50" s="11"/>
      <c r="D50" s="11"/>
      <c r="E50" s="76"/>
      <c r="F50" s="3"/>
      <c r="G50" s="3"/>
      <c r="H50" s="50">
        <f t="shared" si="54"/>
        <v>369</v>
      </c>
      <c r="I50" s="11">
        <v>102</v>
      </c>
      <c r="J50" s="11">
        <v>267</v>
      </c>
      <c r="K50" s="76">
        <f t="shared" si="58"/>
        <v>114556.04999999999</v>
      </c>
      <c r="L50" s="3">
        <v>31665.9</v>
      </c>
      <c r="M50" s="3">
        <v>82890.149999999994</v>
      </c>
      <c r="N50" s="50"/>
      <c r="O50" s="3"/>
      <c r="P50" s="3"/>
      <c r="Q50" s="76"/>
      <c r="R50" s="3"/>
      <c r="S50" s="3"/>
      <c r="T50" s="76"/>
      <c r="U50" s="3"/>
      <c r="V50" s="3"/>
      <c r="W50" s="50">
        <f t="shared" si="55"/>
        <v>165</v>
      </c>
      <c r="X50" s="11">
        <v>57</v>
      </c>
      <c r="Y50" s="11">
        <v>108</v>
      </c>
      <c r="Z50" s="76">
        <f t="shared" si="51"/>
        <v>128058.15</v>
      </c>
      <c r="AA50" s="3">
        <v>44238.27</v>
      </c>
      <c r="AB50" s="3">
        <v>83819.88</v>
      </c>
      <c r="AC50" s="50"/>
      <c r="AD50" s="3"/>
      <c r="AE50" s="3"/>
      <c r="AF50" s="76"/>
      <c r="AG50" s="3"/>
      <c r="AH50" s="3"/>
      <c r="AI50" s="50"/>
      <c r="AJ50" s="3"/>
      <c r="AK50" s="3"/>
      <c r="AL50" s="76"/>
      <c r="AM50" s="3"/>
      <c r="AN50" s="3"/>
      <c r="AO50" s="50"/>
      <c r="AP50" s="3"/>
      <c r="AQ50" s="3"/>
      <c r="AR50" s="76"/>
      <c r="AS50" s="3"/>
      <c r="AT50" s="3"/>
      <c r="AU50" s="50"/>
      <c r="AV50" s="3"/>
      <c r="AW50" s="3"/>
      <c r="AX50" s="76"/>
      <c r="AY50" s="3"/>
      <c r="AZ50" s="3"/>
      <c r="BA50" s="50"/>
      <c r="BB50" s="3"/>
      <c r="BC50" s="3"/>
      <c r="BD50" s="76"/>
      <c r="BE50" s="3"/>
      <c r="BF50" s="3"/>
      <c r="BH50" s="62">
        <f t="shared" si="50"/>
        <v>242614.19999999998</v>
      </c>
    </row>
    <row r="51" spans="1:60" ht="15" x14ac:dyDescent="0.25">
      <c r="A51" s="21" t="s">
        <v>38</v>
      </c>
      <c r="B51" s="50"/>
      <c r="C51" s="11"/>
      <c r="D51" s="11"/>
      <c r="E51" s="76"/>
      <c r="F51" s="3"/>
      <c r="G51" s="3"/>
      <c r="H51" s="50">
        <f t="shared" si="54"/>
        <v>300</v>
      </c>
      <c r="I51" s="11">
        <v>150</v>
      </c>
      <c r="J51" s="11">
        <v>150</v>
      </c>
      <c r="K51" s="76">
        <f t="shared" si="58"/>
        <v>93135</v>
      </c>
      <c r="L51" s="3">
        <v>46567.5</v>
      </c>
      <c r="M51" s="3">
        <v>46567.5</v>
      </c>
      <c r="N51" s="50"/>
      <c r="O51" s="3"/>
      <c r="P51" s="3"/>
      <c r="Q51" s="76"/>
      <c r="R51" s="3"/>
      <c r="S51" s="3"/>
      <c r="T51" s="76"/>
      <c r="U51" s="3"/>
      <c r="V51" s="3"/>
      <c r="W51" s="50">
        <f t="shared" si="55"/>
        <v>25</v>
      </c>
      <c r="X51" s="11">
        <v>9</v>
      </c>
      <c r="Y51" s="11">
        <v>16</v>
      </c>
      <c r="Z51" s="76">
        <f t="shared" si="51"/>
        <v>19402.75</v>
      </c>
      <c r="AA51" s="3">
        <v>6984.99</v>
      </c>
      <c r="AB51" s="3">
        <v>12417.76</v>
      </c>
      <c r="AC51" s="50"/>
      <c r="AD51" s="3"/>
      <c r="AE51" s="3"/>
      <c r="AF51" s="76"/>
      <c r="AG51" s="3"/>
      <c r="AH51" s="3"/>
      <c r="AI51" s="50"/>
      <c r="AJ51" s="3"/>
      <c r="AK51" s="3"/>
      <c r="AL51" s="76"/>
      <c r="AM51" s="3"/>
      <c r="AN51" s="3"/>
      <c r="AO51" s="50"/>
      <c r="AP51" s="3"/>
      <c r="AQ51" s="3"/>
      <c r="AR51" s="76"/>
      <c r="AS51" s="3"/>
      <c r="AT51" s="3"/>
      <c r="AU51" s="50"/>
      <c r="AV51" s="3"/>
      <c r="AW51" s="3"/>
      <c r="AX51" s="76"/>
      <c r="AY51" s="3"/>
      <c r="AZ51" s="3"/>
      <c r="BA51" s="50"/>
      <c r="BB51" s="3"/>
      <c r="BC51" s="3"/>
      <c r="BD51" s="76"/>
      <c r="BE51" s="3"/>
      <c r="BF51" s="3"/>
      <c r="BH51" s="62">
        <f t="shared" si="50"/>
        <v>112537.75</v>
      </c>
    </row>
    <row r="52" spans="1:60" ht="15" x14ac:dyDescent="0.25">
      <c r="A52" s="21" t="s">
        <v>39</v>
      </c>
      <c r="B52" s="50"/>
      <c r="C52" s="11"/>
      <c r="D52" s="11"/>
      <c r="E52" s="76"/>
      <c r="F52" s="3"/>
      <c r="G52" s="3"/>
      <c r="H52" s="50">
        <f t="shared" si="54"/>
        <v>450</v>
      </c>
      <c r="I52" s="11">
        <v>59</v>
      </c>
      <c r="J52" s="11">
        <v>391</v>
      </c>
      <c r="K52" s="76">
        <f t="shared" si="58"/>
        <v>139702.5</v>
      </c>
      <c r="L52" s="3">
        <v>18316.55</v>
      </c>
      <c r="M52" s="3">
        <v>121385.95</v>
      </c>
      <c r="N52" s="50"/>
      <c r="O52" s="3"/>
      <c r="P52" s="3"/>
      <c r="Q52" s="76"/>
      <c r="R52" s="3"/>
      <c r="S52" s="3"/>
      <c r="T52" s="76"/>
      <c r="U52" s="3"/>
      <c r="V52" s="3"/>
      <c r="W52" s="50">
        <f t="shared" si="55"/>
        <v>900</v>
      </c>
      <c r="X52" s="11">
        <v>94</v>
      </c>
      <c r="Y52" s="11">
        <v>806</v>
      </c>
      <c r="Z52" s="76">
        <f t="shared" si="51"/>
        <v>1073360.1299999999</v>
      </c>
      <c r="AA52" s="3">
        <v>112106.5</v>
      </c>
      <c r="AB52" s="3">
        <v>961253.63</v>
      </c>
      <c r="AC52" s="50"/>
      <c r="AD52" s="3"/>
      <c r="AE52" s="3"/>
      <c r="AF52" s="76"/>
      <c r="AG52" s="3"/>
      <c r="AH52" s="3"/>
      <c r="AI52" s="50"/>
      <c r="AJ52" s="3"/>
      <c r="AK52" s="3"/>
      <c r="AL52" s="76"/>
      <c r="AM52" s="3"/>
      <c r="AN52" s="3"/>
      <c r="AO52" s="50"/>
      <c r="AP52" s="3"/>
      <c r="AQ52" s="3"/>
      <c r="AR52" s="76"/>
      <c r="AS52" s="3"/>
      <c r="AT52" s="3"/>
      <c r="AU52" s="50"/>
      <c r="AV52" s="3"/>
      <c r="AW52" s="3"/>
      <c r="AX52" s="76"/>
      <c r="AY52" s="3"/>
      <c r="AZ52" s="3"/>
      <c r="BA52" s="50"/>
      <c r="BB52" s="3"/>
      <c r="BC52" s="3"/>
      <c r="BD52" s="76"/>
      <c r="BE52" s="3"/>
      <c r="BF52" s="3"/>
      <c r="BH52" s="62">
        <f t="shared" si="50"/>
        <v>1213062.6299999999</v>
      </c>
    </row>
    <row r="53" spans="1:60" ht="15" x14ac:dyDescent="0.25">
      <c r="A53" s="21" t="s">
        <v>40</v>
      </c>
      <c r="B53" s="50"/>
      <c r="C53" s="11"/>
      <c r="D53" s="11"/>
      <c r="E53" s="76"/>
      <c r="F53" s="3"/>
      <c r="G53" s="3"/>
      <c r="H53" s="50">
        <f t="shared" si="54"/>
        <v>183</v>
      </c>
      <c r="I53" s="11">
        <v>61</v>
      </c>
      <c r="J53" s="11">
        <v>122</v>
      </c>
      <c r="K53" s="76">
        <f t="shared" si="58"/>
        <v>56812.350000000006</v>
      </c>
      <c r="L53" s="3">
        <v>18937.45</v>
      </c>
      <c r="M53" s="3">
        <v>37874.9</v>
      </c>
      <c r="N53" s="50"/>
      <c r="O53" s="3"/>
      <c r="P53" s="3"/>
      <c r="Q53" s="76"/>
      <c r="R53" s="3"/>
      <c r="S53" s="3"/>
      <c r="T53" s="76"/>
      <c r="U53" s="3"/>
      <c r="V53" s="3"/>
      <c r="W53" s="50">
        <f t="shared" si="55"/>
        <v>99</v>
      </c>
      <c r="X53" s="11">
        <v>6</v>
      </c>
      <c r="Y53" s="11">
        <v>93</v>
      </c>
      <c r="Z53" s="76">
        <f t="shared" si="51"/>
        <v>76834.89</v>
      </c>
      <c r="AA53" s="3">
        <v>4656.66</v>
      </c>
      <c r="AB53" s="3">
        <v>72178.23</v>
      </c>
      <c r="AC53" s="50"/>
      <c r="AD53" s="3"/>
      <c r="AE53" s="3"/>
      <c r="AF53" s="76"/>
      <c r="AG53" s="3"/>
      <c r="AH53" s="3"/>
      <c r="AI53" s="50"/>
      <c r="AJ53" s="3"/>
      <c r="AK53" s="3"/>
      <c r="AL53" s="76"/>
      <c r="AM53" s="3"/>
      <c r="AN53" s="3"/>
      <c r="AO53" s="50"/>
      <c r="AP53" s="3"/>
      <c r="AQ53" s="3"/>
      <c r="AR53" s="76"/>
      <c r="AS53" s="3"/>
      <c r="AT53" s="3"/>
      <c r="AU53" s="50"/>
      <c r="AV53" s="3"/>
      <c r="AW53" s="3"/>
      <c r="AX53" s="76"/>
      <c r="AY53" s="3"/>
      <c r="AZ53" s="3"/>
      <c r="BA53" s="50"/>
      <c r="BB53" s="3"/>
      <c r="BC53" s="3"/>
      <c r="BD53" s="76"/>
      <c r="BE53" s="3"/>
      <c r="BF53" s="3"/>
      <c r="BH53" s="62">
        <f t="shared" si="50"/>
        <v>133647.24</v>
      </c>
    </row>
    <row r="54" spans="1:60" ht="14.25" customHeight="1" x14ac:dyDescent="0.25">
      <c r="A54" s="22" t="s">
        <v>41</v>
      </c>
      <c r="B54" s="50"/>
      <c r="C54" s="11"/>
      <c r="D54" s="11"/>
      <c r="E54" s="76"/>
      <c r="F54" s="3"/>
      <c r="G54" s="3"/>
      <c r="H54" s="50"/>
      <c r="I54" s="11"/>
      <c r="J54" s="11"/>
      <c r="K54" s="76"/>
      <c r="L54" s="3"/>
      <c r="M54" s="3"/>
      <c r="N54" s="50"/>
      <c r="O54" s="3"/>
      <c r="P54" s="3"/>
      <c r="Q54" s="76"/>
      <c r="R54" s="3"/>
      <c r="S54" s="3"/>
      <c r="T54" s="76"/>
      <c r="U54" s="3"/>
      <c r="V54" s="3"/>
      <c r="W54" s="50">
        <f t="shared" si="55"/>
        <v>0</v>
      </c>
      <c r="X54" s="11"/>
      <c r="Y54" s="11"/>
      <c r="Z54" s="76"/>
      <c r="AA54" s="3"/>
      <c r="AB54" s="3"/>
      <c r="AC54" s="50"/>
      <c r="AD54" s="3"/>
      <c r="AE54" s="3"/>
      <c r="AF54" s="76"/>
      <c r="AG54" s="3"/>
      <c r="AH54" s="3"/>
      <c r="AI54" s="50"/>
      <c r="AJ54" s="3"/>
      <c r="AK54" s="3"/>
      <c r="AL54" s="76"/>
      <c r="AM54" s="3"/>
      <c r="AN54" s="3"/>
      <c r="AO54" s="50"/>
      <c r="AP54" s="3"/>
      <c r="AQ54" s="3"/>
      <c r="AR54" s="76"/>
      <c r="AS54" s="3"/>
      <c r="AT54" s="3"/>
      <c r="AU54" s="50"/>
      <c r="AV54" s="3"/>
      <c r="AW54" s="3"/>
      <c r="AX54" s="76"/>
      <c r="AY54" s="3"/>
      <c r="AZ54" s="3"/>
      <c r="BA54" s="50">
        <f>BB54+BC54</f>
        <v>251</v>
      </c>
      <c r="BB54" s="11">
        <v>26</v>
      </c>
      <c r="BC54" s="11">
        <v>225</v>
      </c>
      <c r="BD54" s="76">
        <f>BE54+BF54</f>
        <v>152472.46</v>
      </c>
      <c r="BE54" s="3">
        <v>15793.96</v>
      </c>
      <c r="BF54" s="3">
        <v>136678.5</v>
      </c>
      <c r="BH54" s="62">
        <f t="shared" si="50"/>
        <v>152472.46</v>
      </c>
    </row>
    <row r="55" spans="1:60" ht="15" x14ac:dyDescent="0.25">
      <c r="A55" s="21" t="s">
        <v>42</v>
      </c>
      <c r="B55" s="50"/>
      <c r="C55" s="11"/>
      <c r="D55" s="11"/>
      <c r="E55" s="76"/>
      <c r="F55" s="3"/>
      <c r="G55" s="3"/>
      <c r="H55" s="50">
        <f t="shared" si="54"/>
        <v>9300</v>
      </c>
      <c r="I55" s="11">
        <v>2431</v>
      </c>
      <c r="J55" s="11">
        <v>6869</v>
      </c>
      <c r="K55" s="76">
        <f>L55+M55</f>
        <v>1001199.2999999999</v>
      </c>
      <c r="L55" s="3">
        <v>261711.34</v>
      </c>
      <c r="M55" s="3">
        <v>739487.96</v>
      </c>
      <c r="N55" s="50"/>
      <c r="O55" s="3"/>
      <c r="P55" s="3"/>
      <c r="Q55" s="76"/>
      <c r="R55" s="3"/>
      <c r="S55" s="3"/>
      <c r="T55" s="76"/>
      <c r="U55" s="3"/>
      <c r="V55" s="3"/>
      <c r="W55" s="50">
        <f t="shared" si="55"/>
        <v>17680</v>
      </c>
      <c r="X55" s="11">
        <v>5205</v>
      </c>
      <c r="Y55" s="11">
        <v>12475</v>
      </c>
      <c r="Z55" s="76">
        <f>AA55+AB55</f>
        <v>15612114</v>
      </c>
      <c r="AA55" s="3">
        <v>4596213.43</v>
      </c>
      <c r="AB55" s="3">
        <v>11015900.57</v>
      </c>
      <c r="AC55" s="50"/>
      <c r="AD55" s="3"/>
      <c r="AE55" s="3"/>
      <c r="AF55" s="76"/>
      <c r="AG55" s="3"/>
      <c r="AH55" s="3"/>
      <c r="AI55" s="50"/>
      <c r="AJ55" s="3"/>
      <c r="AK55" s="3"/>
      <c r="AL55" s="76"/>
      <c r="AM55" s="3"/>
      <c r="AN55" s="3"/>
      <c r="AO55" s="50"/>
      <c r="AP55" s="3"/>
      <c r="AQ55" s="3"/>
      <c r="AR55" s="76"/>
      <c r="AS55" s="3"/>
      <c r="AT55" s="3"/>
      <c r="AU55" s="50"/>
      <c r="AV55" s="3"/>
      <c r="AW55" s="3"/>
      <c r="AX55" s="76"/>
      <c r="AY55" s="3"/>
      <c r="AZ55" s="3"/>
      <c r="BA55" s="50"/>
      <c r="BB55" s="3"/>
      <c r="BC55" s="3"/>
      <c r="BD55" s="76"/>
      <c r="BE55" s="3"/>
      <c r="BF55" s="3"/>
      <c r="BH55" s="62">
        <f t="shared" si="50"/>
        <v>16613313.300000001</v>
      </c>
    </row>
    <row r="56" spans="1:60" ht="15" x14ac:dyDescent="0.25">
      <c r="A56" s="21" t="s">
        <v>43</v>
      </c>
      <c r="B56" s="50"/>
      <c r="C56" s="11"/>
      <c r="D56" s="11"/>
      <c r="E56" s="76"/>
      <c r="F56" s="3"/>
      <c r="G56" s="3"/>
      <c r="H56" s="50">
        <f t="shared" si="54"/>
        <v>627</v>
      </c>
      <c r="I56" s="11">
        <v>240</v>
      </c>
      <c r="J56" s="11">
        <v>387</v>
      </c>
      <c r="K56" s="76">
        <f>L56+M56</f>
        <v>43363.32</v>
      </c>
      <c r="L56" s="3">
        <v>16598.400000000001</v>
      </c>
      <c r="M56" s="3">
        <v>26764.92</v>
      </c>
      <c r="N56" s="50"/>
      <c r="O56" s="3"/>
      <c r="P56" s="3"/>
      <c r="Q56" s="76"/>
      <c r="R56" s="3"/>
      <c r="S56" s="3"/>
      <c r="T56" s="76"/>
      <c r="U56" s="3"/>
      <c r="V56" s="3"/>
      <c r="W56" s="50"/>
      <c r="X56" s="11"/>
      <c r="Y56" s="11"/>
      <c r="Z56" s="76"/>
      <c r="AA56" s="3"/>
      <c r="AB56" s="3"/>
      <c r="AC56" s="50"/>
      <c r="AD56" s="3"/>
      <c r="AE56" s="3"/>
      <c r="AF56" s="76"/>
      <c r="AG56" s="3"/>
      <c r="AH56" s="3"/>
      <c r="AI56" s="50"/>
      <c r="AJ56" s="3"/>
      <c r="AK56" s="3"/>
      <c r="AL56" s="76"/>
      <c r="AM56" s="3"/>
      <c r="AN56" s="3"/>
      <c r="AO56" s="50"/>
      <c r="AP56" s="3"/>
      <c r="AQ56" s="3"/>
      <c r="AR56" s="76"/>
      <c r="AS56" s="3"/>
      <c r="AT56" s="3"/>
      <c r="AU56" s="50"/>
      <c r="AV56" s="3"/>
      <c r="AW56" s="3"/>
      <c r="AX56" s="76"/>
      <c r="AY56" s="3"/>
      <c r="AZ56" s="3"/>
      <c r="BA56" s="50">
        <f>BB56+BC56</f>
        <v>22448</v>
      </c>
      <c r="BB56" s="11">
        <v>15925</v>
      </c>
      <c r="BC56" s="11">
        <v>6523</v>
      </c>
      <c r="BD56" s="76">
        <f>BE56+BF56</f>
        <v>107895436.96000001</v>
      </c>
      <c r="BE56" s="3">
        <v>76542891.730000004</v>
      </c>
      <c r="BF56" s="3">
        <v>31352545.23</v>
      </c>
      <c r="BH56" s="62">
        <f t="shared" si="50"/>
        <v>107938800.28</v>
      </c>
    </row>
    <row r="57" spans="1:60" ht="15" x14ac:dyDescent="0.25">
      <c r="A57" s="21" t="s">
        <v>44</v>
      </c>
      <c r="B57" s="50"/>
      <c r="C57" s="11"/>
      <c r="D57" s="11"/>
      <c r="E57" s="76"/>
      <c r="F57" s="3"/>
      <c r="G57" s="3"/>
      <c r="H57" s="50">
        <f t="shared" si="54"/>
        <v>216</v>
      </c>
      <c r="I57" s="11">
        <v>5</v>
      </c>
      <c r="J57" s="11">
        <v>211</v>
      </c>
      <c r="K57" s="76">
        <f>L57+M57</f>
        <v>74040.299999999988</v>
      </c>
      <c r="L57" s="3">
        <v>1713.9</v>
      </c>
      <c r="M57" s="3">
        <v>72326.399999999994</v>
      </c>
      <c r="N57" s="50"/>
      <c r="O57" s="3"/>
      <c r="P57" s="3"/>
      <c r="Q57" s="76"/>
      <c r="R57" s="3"/>
      <c r="S57" s="3"/>
      <c r="T57" s="76"/>
      <c r="U57" s="3"/>
      <c r="V57" s="3"/>
      <c r="W57" s="50">
        <f t="shared" ref="W57:W66" si="61">X57+Y57</f>
        <v>1011</v>
      </c>
      <c r="X57" s="11">
        <v>101</v>
      </c>
      <c r="Y57" s="11">
        <v>910</v>
      </c>
      <c r="Z57" s="76">
        <f t="shared" ref="Z57:Z66" si="62">AA57+AB57</f>
        <v>827133.21</v>
      </c>
      <c r="AA57" s="3">
        <v>82631.509999999995</v>
      </c>
      <c r="AB57" s="3">
        <v>744501.7</v>
      </c>
      <c r="AC57" s="50"/>
      <c r="AD57" s="3"/>
      <c r="AE57" s="3"/>
      <c r="AF57" s="76"/>
      <c r="AG57" s="3"/>
      <c r="AH57" s="3"/>
      <c r="AI57" s="50"/>
      <c r="AJ57" s="3"/>
      <c r="AK57" s="3"/>
      <c r="AL57" s="76"/>
      <c r="AM57" s="3"/>
      <c r="AN57" s="3"/>
      <c r="AO57" s="50"/>
      <c r="AP57" s="3"/>
      <c r="AQ57" s="3"/>
      <c r="AR57" s="76"/>
      <c r="AS57" s="3"/>
      <c r="AT57" s="3"/>
      <c r="AU57" s="50"/>
      <c r="AV57" s="3"/>
      <c r="AW57" s="3"/>
      <c r="AX57" s="76"/>
      <c r="AY57" s="3"/>
      <c r="AZ57" s="3"/>
      <c r="BA57" s="50"/>
      <c r="BB57" s="3"/>
      <c r="BC57" s="3"/>
      <c r="BD57" s="76"/>
      <c r="BE57" s="3"/>
      <c r="BF57" s="3"/>
      <c r="BH57" s="62">
        <f t="shared" si="50"/>
        <v>901173.51</v>
      </c>
    </row>
    <row r="58" spans="1:60" ht="15" x14ac:dyDescent="0.25">
      <c r="A58" s="21" t="s">
        <v>45</v>
      </c>
      <c r="B58" s="50"/>
      <c r="C58" s="11"/>
      <c r="D58" s="11"/>
      <c r="E58" s="76"/>
      <c r="F58" s="3"/>
      <c r="G58" s="3"/>
      <c r="H58" s="50"/>
      <c r="I58" s="11"/>
      <c r="J58" s="11"/>
      <c r="K58" s="76"/>
      <c r="L58" s="3"/>
      <c r="M58" s="3"/>
      <c r="N58" s="50"/>
      <c r="O58" s="3"/>
      <c r="P58" s="3"/>
      <c r="Q58" s="76"/>
      <c r="R58" s="3"/>
      <c r="S58" s="3"/>
      <c r="T58" s="76"/>
      <c r="U58" s="3"/>
      <c r="V58" s="3"/>
      <c r="W58" s="50">
        <f t="shared" si="61"/>
        <v>156</v>
      </c>
      <c r="X58" s="11">
        <v>38</v>
      </c>
      <c r="Y58" s="11">
        <v>118</v>
      </c>
      <c r="Z58" s="76">
        <f t="shared" si="62"/>
        <v>148558.68</v>
      </c>
      <c r="AA58" s="3">
        <v>36187.370000000003</v>
      </c>
      <c r="AB58" s="3">
        <v>112371.31</v>
      </c>
      <c r="AC58" s="50"/>
      <c r="AD58" s="3"/>
      <c r="AE58" s="3"/>
      <c r="AF58" s="76"/>
      <c r="AG58" s="3"/>
      <c r="AH58" s="3"/>
      <c r="AI58" s="50"/>
      <c r="AJ58" s="3"/>
      <c r="AK58" s="3"/>
      <c r="AL58" s="76"/>
      <c r="AM58" s="3"/>
      <c r="AN58" s="3"/>
      <c r="AO58" s="50"/>
      <c r="AP58" s="3"/>
      <c r="AQ58" s="3"/>
      <c r="AR58" s="76"/>
      <c r="AS58" s="3"/>
      <c r="AT58" s="3"/>
      <c r="AU58" s="50"/>
      <c r="AV58" s="3"/>
      <c r="AW58" s="3"/>
      <c r="AX58" s="76"/>
      <c r="AY58" s="3"/>
      <c r="AZ58" s="3"/>
      <c r="BA58" s="50">
        <f>BB58+BC58</f>
        <v>225</v>
      </c>
      <c r="BB58" s="11">
        <v>40</v>
      </c>
      <c r="BC58" s="11">
        <v>185</v>
      </c>
      <c r="BD58" s="76">
        <f>BE58+BF58</f>
        <v>136678.5</v>
      </c>
      <c r="BE58" s="3">
        <v>24298.400000000001</v>
      </c>
      <c r="BF58" s="3">
        <v>112380.1</v>
      </c>
      <c r="BH58" s="62">
        <f t="shared" si="50"/>
        <v>285237.18</v>
      </c>
    </row>
    <row r="59" spans="1:60" ht="15" x14ac:dyDescent="0.25">
      <c r="A59" s="21" t="s">
        <v>46</v>
      </c>
      <c r="B59" s="50"/>
      <c r="C59" s="11"/>
      <c r="D59" s="11"/>
      <c r="E59" s="76"/>
      <c r="F59" s="3"/>
      <c r="G59" s="3"/>
      <c r="H59" s="50">
        <f t="shared" si="54"/>
        <v>9</v>
      </c>
      <c r="I59" s="11">
        <v>3</v>
      </c>
      <c r="J59" s="11">
        <v>6</v>
      </c>
      <c r="K59" s="76">
        <f t="shared" ref="K59:K66" si="63">L59+M59</f>
        <v>684</v>
      </c>
      <c r="L59" s="3">
        <v>228</v>
      </c>
      <c r="M59" s="3">
        <v>456</v>
      </c>
      <c r="N59" s="50"/>
      <c r="O59" s="3"/>
      <c r="P59" s="3"/>
      <c r="Q59" s="76"/>
      <c r="R59" s="3"/>
      <c r="S59" s="3"/>
      <c r="T59" s="76"/>
      <c r="U59" s="3"/>
      <c r="V59" s="3"/>
      <c r="W59" s="50">
        <f t="shared" si="61"/>
        <v>474</v>
      </c>
      <c r="X59" s="11">
        <v>76</v>
      </c>
      <c r="Y59" s="11">
        <v>398</v>
      </c>
      <c r="Z59" s="76">
        <f t="shared" si="62"/>
        <v>333402.12</v>
      </c>
      <c r="AA59" s="3">
        <v>53456.88</v>
      </c>
      <c r="AB59" s="3">
        <v>279945.24</v>
      </c>
      <c r="AC59" s="50"/>
      <c r="AD59" s="3"/>
      <c r="AE59" s="3"/>
      <c r="AF59" s="76"/>
      <c r="AG59" s="3"/>
      <c r="AH59" s="3"/>
      <c r="AI59" s="50"/>
      <c r="AJ59" s="3"/>
      <c r="AK59" s="3"/>
      <c r="AL59" s="76"/>
      <c r="AM59" s="3"/>
      <c r="AN59" s="3"/>
      <c r="AO59" s="50"/>
      <c r="AP59" s="3"/>
      <c r="AQ59" s="3"/>
      <c r="AR59" s="76"/>
      <c r="AS59" s="3"/>
      <c r="AT59" s="3"/>
      <c r="AU59" s="50"/>
      <c r="AV59" s="3"/>
      <c r="AW59" s="3"/>
      <c r="AX59" s="76"/>
      <c r="AY59" s="3"/>
      <c r="AZ59" s="3"/>
      <c r="BA59" s="50"/>
      <c r="BB59" s="3"/>
      <c r="BC59" s="3"/>
      <c r="BD59" s="76"/>
      <c r="BE59" s="3"/>
      <c r="BF59" s="3"/>
      <c r="BH59" s="62">
        <f t="shared" si="50"/>
        <v>334086.12</v>
      </c>
    </row>
    <row r="60" spans="1:60" ht="45" x14ac:dyDescent="0.25">
      <c r="A60" s="21" t="s">
        <v>61</v>
      </c>
      <c r="B60" s="50"/>
      <c r="C60" s="11"/>
      <c r="D60" s="11"/>
      <c r="E60" s="76"/>
      <c r="F60" s="3"/>
      <c r="G60" s="3"/>
      <c r="H60" s="50">
        <f t="shared" si="54"/>
        <v>6591</v>
      </c>
      <c r="I60" s="11">
        <v>1221</v>
      </c>
      <c r="J60" s="11">
        <v>5370</v>
      </c>
      <c r="K60" s="76">
        <f t="shared" si="63"/>
        <v>800693.35000000009</v>
      </c>
      <c r="L60" s="3">
        <v>148330.54</v>
      </c>
      <c r="M60" s="3">
        <v>652362.81000000006</v>
      </c>
      <c r="N60" s="50"/>
      <c r="O60" s="3"/>
      <c r="P60" s="3"/>
      <c r="Q60" s="76"/>
      <c r="R60" s="3"/>
      <c r="S60" s="3"/>
      <c r="T60" s="76">
        <f>U60+V60</f>
        <v>232996.38</v>
      </c>
      <c r="U60" s="3">
        <v>63544.47</v>
      </c>
      <c r="V60" s="3">
        <v>169451.91</v>
      </c>
      <c r="W60" s="50">
        <f t="shared" si="61"/>
        <v>4626</v>
      </c>
      <c r="X60" s="11">
        <v>993</v>
      </c>
      <c r="Y60" s="11">
        <v>3633</v>
      </c>
      <c r="Z60" s="76">
        <f t="shared" si="62"/>
        <v>3185652.3899999997</v>
      </c>
      <c r="AA60" s="3">
        <v>683820.32</v>
      </c>
      <c r="AB60" s="3">
        <v>2501832.0699999998</v>
      </c>
      <c r="AC60" s="50">
        <f t="shared" ref="AC60:AC64" si="64">AD60+AE60</f>
        <v>452</v>
      </c>
      <c r="AD60" s="11">
        <v>86</v>
      </c>
      <c r="AE60" s="11">
        <v>366</v>
      </c>
      <c r="AF60" s="76">
        <f>AG60+AH60</f>
        <v>217172.78999999998</v>
      </c>
      <c r="AG60" s="3">
        <v>41320.49</v>
      </c>
      <c r="AH60" s="3">
        <v>175852.3</v>
      </c>
      <c r="AI60" s="50">
        <f t="shared" ref="AI60:AI65" si="65">AJ60+AK60</f>
        <v>60</v>
      </c>
      <c r="AJ60" s="11">
        <v>16</v>
      </c>
      <c r="AK60" s="11">
        <v>44</v>
      </c>
      <c r="AL60" s="76">
        <f t="shared" ref="AL60:AL65" si="66">AM60+AN60</f>
        <v>924132.8899999999</v>
      </c>
      <c r="AM60" s="3">
        <v>246435.44</v>
      </c>
      <c r="AN60" s="3">
        <v>677697.45</v>
      </c>
      <c r="AO60" s="50">
        <f t="shared" ref="AO60:AO65" si="67">AP60+AQ60</f>
        <v>223</v>
      </c>
      <c r="AP60" s="11">
        <v>36</v>
      </c>
      <c r="AQ60" s="11">
        <v>187</v>
      </c>
      <c r="AR60" s="76">
        <f t="shared" ref="AR60:AR66" si="68">AS60+AT60</f>
        <v>2162882.83</v>
      </c>
      <c r="AS60" s="3">
        <v>349164.94</v>
      </c>
      <c r="AT60" s="3">
        <v>1813717.89</v>
      </c>
      <c r="AU60" s="50">
        <f t="shared" ref="AU60:AU62" si="69">AV60+AW60</f>
        <v>2730</v>
      </c>
      <c r="AV60" s="11">
        <v>636</v>
      </c>
      <c r="AW60" s="11">
        <v>2094</v>
      </c>
      <c r="AX60" s="76">
        <f>AY60+AZ60</f>
        <v>504508.56</v>
      </c>
      <c r="AY60" s="3">
        <v>117533.86</v>
      </c>
      <c r="AZ60" s="3">
        <v>386974.7</v>
      </c>
      <c r="BA60" s="50"/>
      <c r="BB60" s="3"/>
      <c r="BC60" s="3"/>
      <c r="BD60" s="76"/>
      <c r="BE60" s="3"/>
      <c r="BF60" s="3"/>
      <c r="BH60" s="62">
        <f t="shared" si="50"/>
        <v>8028039.1899999995</v>
      </c>
    </row>
    <row r="61" spans="1:60" ht="15" x14ac:dyDescent="0.25">
      <c r="A61" s="21" t="s">
        <v>125</v>
      </c>
      <c r="B61" s="50">
        <f t="shared" ref="B61:B64" si="70">C61+D61</f>
        <v>998</v>
      </c>
      <c r="C61" s="11">
        <v>354</v>
      </c>
      <c r="D61" s="11">
        <v>644</v>
      </c>
      <c r="E61" s="76">
        <f>F61+G61</f>
        <v>1650267.85</v>
      </c>
      <c r="F61" s="3">
        <v>585365.55000000005</v>
      </c>
      <c r="G61" s="3">
        <v>1064902.3</v>
      </c>
      <c r="H61" s="50">
        <f t="shared" si="54"/>
        <v>1285</v>
      </c>
      <c r="I61" s="11">
        <v>399</v>
      </c>
      <c r="J61" s="11">
        <v>886</v>
      </c>
      <c r="K61" s="76">
        <f t="shared" si="63"/>
        <v>135281.09</v>
      </c>
      <c r="L61" s="3">
        <v>42005.57</v>
      </c>
      <c r="M61" s="3">
        <v>93275.520000000004</v>
      </c>
      <c r="N61" s="50"/>
      <c r="O61" s="3"/>
      <c r="P61" s="3"/>
      <c r="Q61" s="76"/>
      <c r="R61" s="3"/>
      <c r="S61" s="3"/>
      <c r="T61" s="76">
        <f>U61+V61</f>
        <v>1358951.9</v>
      </c>
      <c r="U61" s="3">
        <v>525550.91</v>
      </c>
      <c r="V61" s="3">
        <v>833400.99</v>
      </c>
      <c r="W61" s="50">
        <f t="shared" si="61"/>
        <v>4894</v>
      </c>
      <c r="X61" s="11">
        <v>1762</v>
      </c>
      <c r="Y61" s="11">
        <v>3132</v>
      </c>
      <c r="Z61" s="76">
        <f t="shared" si="62"/>
        <v>3424945.3499999996</v>
      </c>
      <c r="AA61" s="3">
        <v>1233092.3</v>
      </c>
      <c r="AB61" s="3">
        <v>2191853.0499999998</v>
      </c>
      <c r="AC61" s="50">
        <f t="shared" si="64"/>
        <v>1869</v>
      </c>
      <c r="AD61" s="11">
        <v>648</v>
      </c>
      <c r="AE61" s="11">
        <v>1221</v>
      </c>
      <c r="AF61" s="76">
        <f>AG61+AH61</f>
        <v>795753.58000000007</v>
      </c>
      <c r="AG61" s="3">
        <v>275895.3</v>
      </c>
      <c r="AH61" s="3">
        <v>519858.28</v>
      </c>
      <c r="AI61" s="50">
        <f t="shared" si="65"/>
        <v>459</v>
      </c>
      <c r="AJ61" s="11">
        <v>177</v>
      </c>
      <c r="AK61" s="11">
        <v>282</v>
      </c>
      <c r="AL61" s="76">
        <f t="shared" si="66"/>
        <v>7620075.790000001</v>
      </c>
      <c r="AM61" s="3">
        <v>2938460.6</v>
      </c>
      <c r="AN61" s="3">
        <v>4681615.1900000004</v>
      </c>
      <c r="AO61" s="50">
        <f t="shared" si="67"/>
        <v>168</v>
      </c>
      <c r="AP61" s="11">
        <v>76</v>
      </c>
      <c r="AQ61" s="11">
        <v>92</v>
      </c>
      <c r="AR61" s="76">
        <f t="shared" si="68"/>
        <v>799853.8600000001</v>
      </c>
      <c r="AS61" s="3">
        <v>361838.65</v>
      </c>
      <c r="AT61" s="3">
        <v>438015.21</v>
      </c>
      <c r="AU61" s="50">
        <f t="shared" si="69"/>
        <v>4506</v>
      </c>
      <c r="AV61" s="11">
        <v>1615</v>
      </c>
      <c r="AW61" s="11">
        <v>2891</v>
      </c>
      <c r="AX61" s="76">
        <f>AY61+AZ61</f>
        <v>814637.28</v>
      </c>
      <c r="AY61" s="3">
        <v>291974.96999999997</v>
      </c>
      <c r="AZ61" s="3">
        <v>522662.31</v>
      </c>
      <c r="BA61" s="50">
        <f t="shared" ref="BA61:BA65" si="71">BB61+BC61</f>
        <v>66</v>
      </c>
      <c r="BB61" s="11">
        <v>8</v>
      </c>
      <c r="BC61" s="11">
        <v>58</v>
      </c>
      <c r="BD61" s="76">
        <f>BE61+BF61</f>
        <v>46287.119999999995</v>
      </c>
      <c r="BE61" s="3">
        <v>5610.56</v>
      </c>
      <c r="BF61" s="3">
        <v>40676.559999999998</v>
      </c>
      <c r="BH61" s="62">
        <f t="shared" si="50"/>
        <v>16646053.819999998</v>
      </c>
    </row>
    <row r="62" spans="1:60" ht="15" x14ac:dyDescent="0.25">
      <c r="A62" s="21" t="s">
        <v>126</v>
      </c>
      <c r="B62" s="50">
        <f t="shared" si="70"/>
        <v>923</v>
      </c>
      <c r="C62" s="11">
        <v>505</v>
      </c>
      <c r="D62" s="11">
        <v>418</v>
      </c>
      <c r="E62" s="76">
        <f>F62+G62</f>
        <v>1526249.72</v>
      </c>
      <c r="F62" s="3">
        <v>835055.37</v>
      </c>
      <c r="G62" s="3">
        <v>691194.35</v>
      </c>
      <c r="H62" s="50">
        <f t="shared" si="54"/>
        <v>1237</v>
      </c>
      <c r="I62" s="11">
        <v>377</v>
      </c>
      <c r="J62" s="11">
        <v>860</v>
      </c>
      <c r="K62" s="76">
        <f t="shared" si="63"/>
        <v>281946.43</v>
      </c>
      <c r="L62" s="3">
        <v>85928.7</v>
      </c>
      <c r="M62" s="3">
        <v>196017.73</v>
      </c>
      <c r="N62" s="50"/>
      <c r="O62" s="3"/>
      <c r="P62" s="3"/>
      <c r="Q62" s="76"/>
      <c r="R62" s="3"/>
      <c r="S62" s="3"/>
      <c r="T62" s="76">
        <f>U62+V62</f>
        <v>1411141.4100000001</v>
      </c>
      <c r="U62" s="3">
        <v>634915.5</v>
      </c>
      <c r="V62" s="3">
        <v>776225.91</v>
      </c>
      <c r="W62" s="50">
        <f t="shared" si="61"/>
        <v>4266</v>
      </c>
      <c r="X62" s="11">
        <v>2212</v>
      </c>
      <c r="Y62" s="11">
        <v>2054</v>
      </c>
      <c r="Z62" s="76">
        <f t="shared" si="62"/>
        <v>3036245.54</v>
      </c>
      <c r="AA62" s="3">
        <v>1574349.54</v>
      </c>
      <c r="AB62" s="3">
        <v>1461896</v>
      </c>
      <c r="AC62" s="50">
        <f t="shared" si="64"/>
        <v>1699</v>
      </c>
      <c r="AD62" s="11">
        <v>731</v>
      </c>
      <c r="AE62" s="11">
        <v>968</v>
      </c>
      <c r="AF62" s="76">
        <f>AG62+AH62</f>
        <v>837784.97</v>
      </c>
      <c r="AG62" s="3">
        <v>360459.57</v>
      </c>
      <c r="AH62" s="3">
        <v>477325.4</v>
      </c>
      <c r="AI62" s="50">
        <f t="shared" si="65"/>
        <v>440</v>
      </c>
      <c r="AJ62" s="11">
        <v>195</v>
      </c>
      <c r="AK62" s="11">
        <v>245</v>
      </c>
      <c r="AL62" s="76">
        <f t="shared" si="66"/>
        <v>7049676.96</v>
      </c>
      <c r="AM62" s="3">
        <v>3124288.65</v>
      </c>
      <c r="AN62" s="3">
        <v>3925388.31</v>
      </c>
      <c r="AO62" s="50">
        <f t="shared" si="67"/>
        <v>155</v>
      </c>
      <c r="AP62" s="11">
        <v>74</v>
      </c>
      <c r="AQ62" s="11">
        <v>81</v>
      </c>
      <c r="AR62" s="76">
        <f t="shared" si="68"/>
        <v>751065.99</v>
      </c>
      <c r="AS62" s="3">
        <v>358573.44</v>
      </c>
      <c r="AT62" s="3">
        <v>392492.55</v>
      </c>
      <c r="AU62" s="50">
        <f t="shared" si="69"/>
        <v>2142</v>
      </c>
      <c r="AV62" s="11">
        <v>1193</v>
      </c>
      <c r="AW62" s="11">
        <v>949</v>
      </c>
      <c r="AX62" s="76">
        <f>AY62+AZ62</f>
        <v>213000.47999999998</v>
      </c>
      <c r="AY62" s="3">
        <v>118631.92</v>
      </c>
      <c r="AZ62" s="3">
        <v>94368.56</v>
      </c>
      <c r="BA62" s="50">
        <f t="shared" si="71"/>
        <v>165</v>
      </c>
      <c r="BB62" s="11">
        <v>62</v>
      </c>
      <c r="BC62" s="11">
        <v>103</v>
      </c>
      <c r="BD62" s="76">
        <f>BE62+BF62</f>
        <v>115717.8</v>
      </c>
      <c r="BE62" s="3">
        <v>43481.84</v>
      </c>
      <c r="BF62" s="3">
        <v>72235.960000000006</v>
      </c>
      <c r="BH62" s="62">
        <f t="shared" si="50"/>
        <v>15222829.300000001</v>
      </c>
    </row>
    <row r="63" spans="1:60" ht="15" x14ac:dyDescent="0.25">
      <c r="A63" s="21" t="s">
        <v>47</v>
      </c>
      <c r="B63" s="50">
        <f t="shared" si="70"/>
        <v>371</v>
      </c>
      <c r="C63" s="11">
        <v>5</v>
      </c>
      <c r="D63" s="11">
        <v>366</v>
      </c>
      <c r="E63" s="76">
        <f>F63+G63</f>
        <v>613476.31999999995</v>
      </c>
      <c r="F63" s="3">
        <v>8267.8700000000008</v>
      </c>
      <c r="G63" s="3">
        <v>605208.44999999995</v>
      </c>
      <c r="H63" s="50">
        <f t="shared" si="54"/>
        <v>501</v>
      </c>
      <c r="I63" s="11">
        <v>50</v>
      </c>
      <c r="J63" s="11">
        <v>451</v>
      </c>
      <c r="K63" s="76">
        <f t="shared" si="63"/>
        <v>62717.27</v>
      </c>
      <c r="L63" s="3">
        <v>6259.21</v>
      </c>
      <c r="M63" s="3">
        <v>56458.06</v>
      </c>
      <c r="N63" s="50"/>
      <c r="O63" s="3"/>
      <c r="P63" s="3"/>
      <c r="Q63" s="76"/>
      <c r="R63" s="3"/>
      <c r="S63" s="3"/>
      <c r="T63" s="76">
        <f>U63+V63</f>
        <v>542742.34</v>
      </c>
      <c r="U63" s="3">
        <v>84675.97</v>
      </c>
      <c r="V63" s="3">
        <v>458066.37</v>
      </c>
      <c r="W63" s="50">
        <f t="shared" si="61"/>
        <v>1947</v>
      </c>
      <c r="X63" s="11">
        <v>28</v>
      </c>
      <c r="Y63" s="11">
        <v>1919</v>
      </c>
      <c r="Z63" s="76">
        <f t="shared" si="62"/>
        <v>1569525.89</v>
      </c>
      <c r="AA63" s="3">
        <v>22571.51</v>
      </c>
      <c r="AB63" s="3">
        <v>1546954.38</v>
      </c>
      <c r="AC63" s="50">
        <f t="shared" si="64"/>
        <v>823</v>
      </c>
      <c r="AD63" s="11">
        <v>11</v>
      </c>
      <c r="AE63" s="11">
        <v>812</v>
      </c>
      <c r="AF63" s="76">
        <f>AG63+AH63</f>
        <v>337931.98000000004</v>
      </c>
      <c r="AG63" s="3">
        <v>4516.71</v>
      </c>
      <c r="AH63" s="3">
        <v>333415.27</v>
      </c>
      <c r="AI63" s="50">
        <f t="shared" si="65"/>
        <v>114</v>
      </c>
      <c r="AJ63" s="11">
        <v>2</v>
      </c>
      <c r="AK63" s="11">
        <v>112</v>
      </c>
      <c r="AL63" s="76">
        <f t="shared" si="66"/>
        <v>2134686.27</v>
      </c>
      <c r="AM63" s="3">
        <v>37450.639999999999</v>
      </c>
      <c r="AN63" s="3">
        <v>2097235.63</v>
      </c>
      <c r="AO63" s="50">
        <f t="shared" si="67"/>
        <v>69</v>
      </c>
      <c r="AP63" s="11">
        <v>4</v>
      </c>
      <c r="AQ63" s="11">
        <v>65</v>
      </c>
      <c r="AR63" s="76">
        <f t="shared" si="68"/>
        <v>351680.93</v>
      </c>
      <c r="AS63" s="3">
        <v>20387.3</v>
      </c>
      <c r="AT63" s="3">
        <v>331293.63</v>
      </c>
      <c r="AU63" s="50"/>
      <c r="AV63" s="11"/>
      <c r="AW63" s="11"/>
      <c r="AX63" s="76"/>
      <c r="AY63" s="3"/>
      <c r="AZ63" s="3"/>
      <c r="BA63" s="50">
        <f t="shared" si="71"/>
        <v>24</v>
      </c>
      <c r="BB63" s="11">
        <v>12</v>
      </c>
      <c r="BC63" s="11">
        <v>12</v>
      </c>
      <c r="BD63" s="76">
        <f>BE63+BF63</f>
        <v>16831.68</v>
      </c>
      <c r="BE63" s="3">
        <v>8415.84</v>
      </c>
      <c r="BF63" s="3">
        <v>8415.84</v>
      </c>
      <c r="BH63" s="62">
        <f t="shared" si="50"/>
        <v>5629592.6799999997</v>
      </c>
    </row>
    <row r="64" spans="1:60" ht="15" x14ac:dyDescent="0.25">
      <c r="A64" s="21" t="s">
        <v>127</v>
      </c>
      <c r="B64" s="50">
        <f t="shared" si="70"/>
        <v>1705</v>
      </c>
      <c r="C64" s="11">
        <v>590</v>
      </c>
      <c r="D64" s="11">
        <v>1115</v>
      </c>
      <c r="E64" s="76">
        <f>F64+G64</f>
        <v>2819345.37</v>
      </c>
      <c r="F64" s="3">
        <v>975609.25</v>
      </c>
      <c r="G64" s="3">
        <v>1843736.12</v>
      </c>
      <c r="H64" s="50">
        <f t="shared" si="54"/>
        <v>2449</v>
      </c>
      <c r="I64" s="11">
        <v>1025</v>
      </c>
      <c r="J64" s="11">
        <v>1424</v>
      </c>
      <c r="K64" s="76">
        <f t="shared" si="63"/>
        <v>237777.6</v>
      </c>
      <c r="L64" s="3">
        <v>99519</v>
      </c>
      <c r="M64" s="3">
        <v>138258.6</v>
      </c>
      <c r="N64" s="50"/>
      <c r="O64" s="3"/>
      <c r="P64" s="3"/>
      <c r="Q64" s="76"/>
      <c r="R64" s="3"/>
      <c r="S64" s="3"/>
      <c r="T64" s="76">
        <f>U64+V64</f>
        <v>2455604.5</v>
      </c>
      <c r="U64" s="3">
        <v>656784.77</v>
      </c>
      <c r="V64" s="3">
        <v>1798819.73</v>
      </c>
      <c r="W64" s="50">
        <f t="shared" si="61"/>
        <v>6593</v>
      </c>
      <c r="X64" s="11">
        <v>2911</v>
      </c>
      <c r="Y64" s="11">
        <v>3682</v>
      </c>
      <c r="Z64" s="76">
        <f t="shared" si="62"/>
        <v>5318590.18</v>
      </c>
      <c r="AA64" s="3">
        <v>2348311.2400000002</v>
      </c>
      <c r="AB64" s="3">
        <v>2970278.94</v>
      </c>
      <c r="AC64" s="50">
        <f t="shared" si="64"/>
        <v>3205</v>
      </c>
      <c r="AD64" s="11">
        <v>1552</v>
      </c>
      <c r="AE64" s="11">
        <v>1653</v>
      </c>
      <c r="AF64" s="76">
        <f>AG64+AH64</f>
        <v>1495302.21</v>
      </c>
      <c r="AG64" s="3">
        <v>724090.18</v>
      </c>
      <c r="AH64" s="3">
        <v>771212.03</v>
      </c>
      <c r="AI64" s="50">
        <f t="shared" si="65"/>
        <v>752</v>
      </c>
      <c r="AJ64" s="11">
        <v>347</v>
      </c>
      <c r="AK64" s="11">
        <v>405</v>
      </c>
      <c r="AL64" s="76">
        <f t="shared" si="66"/>
        <v>12353235.98</v>
      </c>
      <c r="AM64" s="3">
        <v>5700229.9000000004</v>
      </c>
      <c r="AN64" s="3">
        <v>6653006.0800000001</v>
      </c>
      <c r="AO64" s="50">
        <f t="shared" si="67"/>
        <v>239</v>
      </c>
      <c r="AP64" s="11">
        <v>99</v>
      </c>
      <c r="AQ64" s="11">
        <v>140</v>
      </c>
      <c r="AR64" s="76">
        <f t="shared" si="68"/>
        <v>1881548.56</v>
      </c>
      <c r="AS64" s="3">
        <v>779386.22</v>
      </c>
      <c r="AT64" s="3">
        <v>1102162.3400000001</v>
      </c>
      <c r="AU64" s="50">
        <f t="shared" ref="AU64:AU65" si="72">AV64+AW64</f>
        <v>4842</v>
      </c>
      <c r="AV64" s="11">
        <v>2409</v>
      </c>
      <c r="AW64" s="11">
        <v>2433</v>
      </c>
      <c r="AX64" s="76">
        <f>AY64+AZ64</f>
        <v>481488.48</v>
      </c>
      <c r="AY64" s="3">
        <v>239550.96</v>
      </c>
      <c r="AZ64" s="3">
        <v>241937.52</v>
      </c>
      <c r="BA64" s="50">
        <f t="shared" si="71"/>
        <v>375</v>
      </c>
      <c r="BB64" s="11">
        <v>21</v>
      </c>
      <c r="BC64" s="11">
        <v>354</v>
      </c>
      <c r="BD64" s="76">
        <f>BE64+BF64</f>
        <v>262995</v>
      </c>
      <c r="BE64" s="3">
        <v>14727.72</v>
      </c>
      <c r="BF64" s="3">
        <v>248267.28</v>
      </c>
      <c r="BH64" s="62">
        <f t="shared" si="50"/>
        <v>27305887.879999999</v>
      </c>
    </row>
    <row r="65" spans="1:60" ht="45" x14ac:dyDescent="0.25">
      <c r="A65" s="22" t="s">
        <v>56</v>
      </c>
      <c r="B65" s="50"/>
      <c r="C65" s="11"/>
      <c r="D65" s="11"/>
      <c r="E65" s="76"/>
      <c r="F65" s="3"/>
      <c r="G65" s="3"/>
      <c r="H65" s="50">
        <f t="shared" si="54"/>
        <v>5319</v>
      </c>
      <c r="I65" s="11">
        <v>1394</v>
      </c>
      <c r="J65" s="11">
        <v>3925</v>
      </c>
      <c r="K65" s="76">
        <f t="shared" si="63"/>
        <v>567481.47</v>
      </c>
      <c r="L65" s="3">
        <v>148725.17000000001</v>
      </c>
      <c r="M65" s="3">
        <v>418756.3</v>
      </c>
      <c r="N65" s="50">
        <f>O65+P65</f>
        <v>8016</v>
      </c>
      <c r="O65" s="11">
        <v>2638</v>
      </c>
      <c r="P65" s="11">
        <v>5378</v>
      </c>
      <c r="Q65" s="76">
        <f>R65+S65</f>
        <v>3324020.67</v>
      </c>
      <c r="R65" s="3">
        <v>1093908</v>
      </c>
      <c r="S65" s="3">
        <v>2230112.67</v>
      </c>
      <c r="T65" s="76"/>
      <c r="U65" s="3"/>
      <c r="V65" s="3"/>
      <c r="W65" s="50">
        <f t="shared" si="61"/>
        <v>9497</v>
      </c>
      <c r="X65" s="11">
        <v>2776</v>
      </c>
      <c r="Y65" s="11">
        <v>6721</v>
      </c>
      <c r="Z65" s="76">
        <f t="shared" si="62"/>
        <v>6526751.6600000001</v>
      </c>
      <c r="AA65" s="3">
        <v>1907788</v>
      </c>
      <c r="AB65" s="3">
        <v>4618963.66</v>
      </c>
      <c r="AC65" s="50"/>
      <c r="AD65" s="11"/>
      <c r="AE65" s="11"/>
      <c r="AF65" s="76"/>
      <c r="AG65" s="3"/>
      <c r="AH65" s="3"/>
      <c r="AI65" s="50">
        <f t="shared" si="65"/>
        <v>4453</v>
      </c>
      <c r="AJ65" s="11">
        <v>1428</v>
      </c>
      <c r="AK65" s="11">
        <v>3025</v>
      </c>
      <c r="AL65" s="76">
        <f t="shared" si="66"/>
        <v>99761437.289999992</v>
      </c>
      <c r="AM65" s="3">
        <v>31991765.649999999</v>
      </c>
      <c r="AN65" s="3">
        <v>67769671.640000001</v>
      </c>
      <c r="AO65" s="50">
        <f t="shared" si="67"/>
        <v>33</v>
      </c>
      <c r="AP65" s="11">
        <v>10</v>
      </c>
      <c r="AQ65" s="11">
        <v>23</v>
      </c>
      <c r="AR65" s="76">
        <f t="shared" si="68"/>
        <v>272838.32</v>
      </c>
      <c r="AS65" s="3">
        <v>82678.28</v>
      </c>
      <c r="AT65" s="3">
        <v>190160.04</v>
      </c>
      <c r="AU65" s="50">
        <f t="shared" si="72"/>
        <v>539</v>
      </c>
      <c r="AV65" s="11">
        <v>196</v>
      </c>
      <c r="AW65" s="11">
        <v>343</v>
      </c>
      <c r="AX65" s="76">
        <f>AY65+AZ65</f>
        <v>53598.16</v>
      </c>
      <c r="AY65" s="3">
        <v>19490.240000000002</v>
      </c>
      <c r="AZ65" s="3">
        <v>34107.919999999998</v>
      </c>
      <c r="BA65" s="50">
        <f t="shared" si="71"/>
        <v>4297</v>
      </c>
      <c r="BB65" s="11">
        <v>2217</v>
      </c>
      <c r="BC65" s="11">
        <v>2080</v>
      </c>
      <c r="BD65" s="76">
        <f>BE65+BF65</f>
        <v>4935667.68</v>
      </c>
      <c r="BE65" s="3">
        <v>2546515.0699999998</v>
      </c>
      <c r="BF65" s="3">
        <v>2389152.61</v>
      </c>
      <c r="BH65" s="62">
        <f t="shared" si="50"/>
        <v>115441795.24999997</v>
      </c>
    </row>
    <row r="66" spans="1:60" ht="15" x14ac:dyDescent="0.25">
      <c r="A66" s="21" t="s">
        <v>48</v>
      </c>
      <c r="B66" s="50">
        <f t="shared" ref="B66:B69" si="73">C66+D66</f>
        <v>143</v>
      </c>
      <c r="C66" s="11">
        <v>11</v>
      </c>
      <c r="D66" s="11">
        <v>132</v>
      </c>
      <c r="E66" s="76">
        <f>F66+G66</f>
        <v>236461.22</v>
      </c>
      <c r="F66" s="3">
        <v>18189.32</v>
      </c>
      <c r="G66" s="3">
        <v>218271.9</v>
      </c>
      <c r="H66" s="50">
        <f t="shared" si="54"/>
        <v>123</v>
      </c>
      <c r="I66" s="11">
        <v>8</v>
      </c>
      <c r="J66" s="11">
        <v>115</v>
      </c>
      <c r="K66" s="76">
        <f t="shared" si="63"/>
        <v>12946.24</v>
      </c>
      <c r="L66" s="3">
        <v>842.03</v>
      </c>
      <c r="M66" s="3">
        <v>12104.21</v>
      </c>
      <c r="N66" s="50"/>
      <c r="O66" s="3"/>
      <c r="P66" s="3"/>
      <c r="Q66" s="76"/>
      <c r="R66" s="3"/>
      <c r="S66" s="3"/>
      <c r="T66" s="76">
        <f>U66+V66</f>
        <v>123780.70999999999</v>
      </c>
      <c r="U66" s="3">
        <v>34060.46</v>
      </c>
      <c r="V66" s="3">
        <v>89720.25</v>
      </c>
      <c r="W66" s="50">
        <f t="shared" si="61"/>
        <v>676</v>
      </c>
      <c r="X66" s="11">
        <v>37</v>
      </c>
      <c r="Y66" s="11">
        <v>639</v>
      </c>
      <c r="Z66" s="76">
        <f t="shared" si="62"/>
        <v>586088.58000000007</v>
      </c>
      <c r="AA66" s="3">
        <v>32078.81</v>
      </c>
      <c r="AB66" s="3">
        <v>554009.77</v>
      </c>
      <c r="AC66" s="50">
        <f>AD66+AE66</f>
        <v>385</v>
      </c>
      <c r="AD66" s="11">
        <v>26</v>
      </c>
      <c r="AE66" s="11">
        <v>359</v>
      </c>
      <c r="AF66" s="76">
        <f t="shared" ref="AF66:AF77" si="74">AG66+AH66</f>
        <v>163414.42000000001</v>
      </c>
      <c r="AG66" s="3">
        <v>11035.78</v>
      </c>
      <c r="AH66" s="3">
        <v>152378.64000000001</v>
      </c>
      <c r="AI66" s="50"/>
      <c r="AJ66" s="11"/>
      <c r="AK66" s="11"/>
      <c r="AL66" s="76"/>
      <c r="AM66" s="3"/>
      <c r="AN66" s="3"/>
      <c r="AO66" s="50">
        <f>AP66+AQ66</f>
        <v>63</v>
      </c>
      <c r="AP66" s="11">
        <v>3</v>
      </c>
      <c r="AQ66" s="11">
        <v>60</v>
      </c>
      <c r="AR66" s="76">
        <f t="shared" si="68"/>
        <v>641573.68000000005</v>
      </c>
      <c r="AS66" s="3">
        <v>30551.13</v>
      </c>
      <c r="AT66" s="3">
        <v>611022.55000000005</v>
      </c>
      <c r="AU66" s="50"/>
      <c r="AV66" s="11"/>
      <c r="AW66" s="11"/>
      <c r="AX66" s="76"/>
      <c r="AY66" s="3"/>
      <c r="AZ66" s="3"/>
      <c r="BA66" s="50"/>
      <c r="BB66" s="3"/>
      <c r="BC66" s="3"/>
      <c r="BD66" s="76"/>
      <c r="BE66" s="3"/>
      <c r="BF66" s="3"/>
      <c r="BH66" s="62">
        <f t="shared" si="50"/>
        <v>1764264.85</v>
      </c>
    </row>
    <row r="67" spans="1:60" ht="30" x14ac:dyDescent="0.25">
      <c r="A67" s="21" t="s">
        <v>139</v>
      </c>
      <c r="B67" s="50">
        <f t="shared" si="73"/>
        <v>47577</v>
      </c>
      <c r="C67" s="11">
        <v>14227</v>
      </c>
      <c r="D67" s="11">
        <v>33350</v>
      </c>
      <c r="E67" s="76">
        <f>F67+G67</f>
        <v>90650784.019999996</v>
      </c>
      <c r="F67" s="3">
        <v>27107398.620000001</v>
      </c>
      <c r="G67" s="3">
        <v>63543385.399999999</v>
      </c>
      <c r="H67" s="50"/>
      <c r="I67" s="3"/>
      <c r="J67" s="3"/>
      <c r="K67" s="76"/>
      <c r="L67" s="3"/>
      <c r="M67" s="3"/>
      <c r="N67" s="50"/>
      <c r="O67" s="3"/>
      <c r="P67" s="3"/>
      <c r="Q67" s="76"/>
      <c r="R67" s="3"/>
      <c r="S67" s="3"/>
      <c r="T67" s="76"/>
      <c r="U67" s="3"/>
      <c r="V67" s="3"/>
      <c r="W67" s="50"/>
      <c r="X67" s="11"/>
      <c r="Y67" s="11"/>
      <c r="Z67" s="76"/>
      <c r="AA67" s="3"/>
      <c r="AB67" s="3"/>
      <c r="AC67" s="50">
        <f>AD67+AE67</f>
        <v>14502</v>
      </c>
      <c r="AD67" s="11">
        <v>2112</v>
      </c>
      <c r="AE67" s="11">
        <v>12390</v>
      </c>
      <c r="AF67" s="76">
        <f t="shared" si="74"/>
        <v>6510065.4800000004</v>
      </c>
      <c r="AG67" s="3">
        <v>948093.94</v>
      </c>
      <c r="AH67" s="3">
        <v>5561971.54</v>
      </c>
      <c r="AI67" s="50"/>
      <c r="AJ67" s="11"/>
      <c r="AK67" s="11"/>
      <c r="AL67" s="76"/>
      <c r="AM67" s="3"/>
      <c r="AN67" s="3"/>
      <c r="AO67" s="50"/>
      <c r="AP67" s="11"/>
      <c r="AQ67" s="11"/>
      <c r="AR67" s="76"/>
      <c r="AS67" s="3"/>
      <c r="AT67" s="3"/>
      <c r="AU67" s="50"/>
      <c r="AV67" s="11"/>
      <c r="AW67" s="11"/>
      <c r="AX67" s="76"/>
      <c r="AY67" s="3"/>
      <c r="AZ67" s="3"/>
      <c r="BA67" s="50"/>
      <c r="BB67" s="3"/>
      <c r="BC67" s="3"/>
      <c r="BD67" s="76"/>
      <c r="BE67" s="3"/>
      <c r="BF67" s="3"/>
      <c r="BH67" s="62">
        <f t="shared" si="50"/>
        <v>97160849.5</v>
      </c>
    </row>
    <row r="68" spans="1:60" ht="15" x14ac:dyDescent="0.25">
      <c r="A68" s="21" t="s">
        <v>128</v>
      </c>
      <c r="B68" s="50">
        <f t="shared" si="73"/>
        <v>968</v>
      </c>
      <c r="C68" s="11">
        <v>262</v>
      </c>
      <c r="D68" s="11">
        <v>706</v>
      </c>
      <c r="E68" s="76">
        <f>F68+G68</f>
        <v>1600660.6</v>
      </c>
      <c r="F68" s="3">
        <v>433236.65</v>
      </c>
      <c r="G68" s="3">
        <v>1167423.95</v>
      </c>
      <c r="H68" s="50">
        <f t="shared" ref="H68:H77" si="75">I68+J68</f>
        <v>1317</v>
      </c>
      <c r="I68" s="11">
        <v>397</v>
      </c>
      <c r="J68" s="11">
        <v>920</v>
      </c>
      <c r="K68" s="76">
        <f t="shared" ref="K68:K77" si="76">L68+M68</f>
        <v>121734.98999999999</v>
      </c>
      <c r="L68" s="3">
        <v>36696.120000000003</v>
      </c>
      <c r="M68" s="3">
        <v>85038.87</v>
      </c>
      <c r="N68" s="50"/>
      <c r="O68" s="3"/>
      <c r="P68" s="3"/>
      <c r="Q68" s="76"/>
      <c r="R68" s="3"/>
      <c r="S68" s="3"/>
      <c r="T68" s="76">
        <f>U68+V68</f>
        <v>1552665.98</v>
      </c>
      <c r="U68" s="3">
        <v>501800.73</v>
      </c>
      <c r="V68" s="3">
        <v>1050865.25</v>
      </c>
      <c r="W68" s="50">
        <f t="shared" ref="W68:W77" si="77">X68+Y68</f>
        <v>4639</v>
      </c>
      <c r="X68" s="11">
        <v>1347</v>
      </c>
      <c r="Y68" s="11">
        <v>3292</v>
      </c>
      <c r="Z68" s="76">
        <f t="shared" ref="Z68:Z77" si="78">AA68+AB68</f>
        <v>3482692.8600000003</v>
      </c>
      <c r="AA68" s="3">
        <v>1011249.68</v>
      </c>
      <c r="AB68" s="3">
        <v>2471443.1800000002</v>
      </c>
      <c r="AC68" s="50">
        <f t="shared" ref="AC68:AC70" si="79">AD68+AE68</f>
        <v>1810</v>
      </c>
      <c r="AD68" s="11">
        <v>652</v>
      </c>
      <c r="AE68" s="11">
        <v>1158</v>
      </c>
      <c r="AF68" s="76">
        <f t="shared" si="74"/>
        <v>975948.42</v>
      </c>
      <c r="AG68" s="3">
        <v>351557.11</v>
      </c>
      <c r="AH68" s="3">
        <v>624391.31000000006</v>
      </c>
      <c r="AI68" s="50">
        <f t="shared" ref="AI68:AI69" si="80">AJ68+AK68</f>
        <v>394</v>
      </c>
      <c r="AJ68" s="11">
        <v>141</v>
      </c>
      <c r="AK68" s="11">
        <v>253</v>
      </c>
      <c r="AL68" s="76">
        <f>AM68+AN68</f>
        <v>7119081.9399999995</v>
      </c>
      <c r="AM68" s="3">
        <v>2547691.7599999998</v>
      </c>
      <c r="AN68" s="3">
        <v>4571390.18</v>
      </c>
      <c r="AO68" s="50">
        <f t="shared" ref="AO68:AO69" si="81">AP68+AQ68</f>
        <v>154</v>
      </c>
      <c r="AP68" s="11">
        <v>57</v>
      </c>
      <c r="AQ68" s="11">
        <v>97</v>
      </c>
      <c r="AR68" s="76">
        <f>AS68+AT68</f>
        <v>1888844.0499999998</v>
      </c>
      <c r="AS68" s="3">
        <v>699117.6</v>
      </c>
      <c r="AT68" s="3">
        <v>1189726.45</v>
      </c>
      <c r="AU68" s="50">
        <f t="shared" ref="AU68:AU69" si="82">AV68+AW68</f>
        <v>2076</v>
      </c>
      <c r="AV68" s="11">
        <v>840</v>
      </c>
      <c r="AW68" s="11">
        <v>1236</v>
      </c>
      <c r="AX68" s="76">
        <f>AY68+AZ68</f>
        <v>206437.44</v>
      </c>
      <c r="AY68" s="3">
        <v>83529.600000000006</v>
      </c>
      <c r="AZ68" s="3">
        <v>122907.84</v>
      </c>
      <c r="BA68" s="50">
        <f>BB68+BC68</f>
        <v>177</v>
      </c>
      <c r="BB68" s="11">
        <v>43</v>
      </c>
      <c r="BC68" s="11">
        <v>134</v>
      </c>
      <c r="BD68" s="76">
        <f t="shared" ref="BD68:BD79" si="83">BE68+BF68</f>
        <v>124133.64</v>
      </c>
      <c r="BE68" s="3">
        <v>30156.76</v>
      </c>
      <c r="BF68" s="3">
        <v>93976.88</v>
      </c>
      <c r="BH68" s="62">
        <f t="shared" si="50"/>
        <v>17072199.920000002</v>
      </c>
    </row>
    <row r="69" spans="1:60" ht="15" x14ac:dyDescent="0.25">
      <c r="A69" s="21" t="s">
        <v>129</v>
      </c>
      <c r="B69" s="50">
        <f t="shared" si="73"/>
        <v>1284</v>
      </c>
      <c r="C69" s="11">
        <v>16</v>
      </c>
      <c r="D69" s="11">
        <v>1268</v>
      </c>
      <c r="E69" s="76">
        <f>F69+G69</f>
        <v>2123190.29</v>
      </c>
      <c r="F69" s="3">
        <v>26457.200000000001</v>
      </c>
      <c r="G69" s="3">
        <v>2096733.09</v>
      </c>
      <c r="H69" s="50">
        <f t="shared" si="75"/>
        <v>1842</v>
      </c>
      <c r="I69" s="11">
        <v>39</v>
      </c>
      <c r="J69" s="11">
        <v>1803</v>
      </c>
      <c r="K69" s="76">
        <f t="shared" si="76"/>
        <v>356913.23</v>
      </c>
      <c r="L69" s="3">
        <v>7556.79</v>
      </c>
      <c r="M69" s="3">
        <v>349356.44</v>
      </c>
      <c r="N69" s="50"/>
      <c r="O69" s="3"/>
      <c r="P69" s="3"/>
      <c r="Q69" s="76"/>
      <c r="R69" s="3"/>
      <c r="S69" s="3"/>
      <c r="T69" s="76">
        <f>U69+V69</f>
        <v>1893591.3399999999</v>
      </c>
      <c r="U69" s="3">
        <v>260210.44</v>
      </c>
      <c r="V69" s="3">
        <v>1633380.9</v>
      </c>
      <c r="W69" s="50">
        <f t="shared" si="77"/>
        <v>4918</v>
      </c>
      <c r="X69" s="11">
        <v>49</v>
      </c>
      <c r="Y69" s="11">
        <v>4869</v>
      </c>
      <c r="Z69" s="76">
        <f t="shared" si="78"/>
        <v>3436398.19</v>
      </c>
      <c r="AA69" s="3">
        <v>34238.21</v>
      </c>
      <c r="AB69" s="3">
        <v>3402159.98</v>
      </c>
      <c r="AC69" s="50">
        <f t="shared" si="79"/>
        <v>2352</v>
      </c>
      <c r="AD69" s="11">
        <v>24</v>
      </c>
      <c r="AE69" s="11">
        <v>2328</v>
      </c>
      <c r="AF69" s="76">
        <f t="shared" si="74"/>
        <v>1073857.3</v>
      </c>
      <c r="AG69" s="3">
        <v>10957.73</v>
      </c>
      <c r="AH69" s="3">
        <v>1062899.57</v>
      </c>
      <c r="AI69" s="50">
        <f t="shared" si="80"/>
        <v>505</v>
      </c>
      <c r="AJ69" s="11">
        <v>12</v>
      </c>
      <c r="AK69" s="11">
        <v>493</v>
      </c>
      <c r="AL69" s="76">
        <f>AM69+AN69</f>
        <v>8866114.8500000015</v>
      </c>
      <c r="AM69" s="3">
        <v>210679.96</v>
      </c>
      <c r="AN69" s="3">
        <v>8655434.8900000006</v>
      </c>
      <c r="AO69" s="50">
        <f t="shared" si="81"/>
        <v>172</v>
      </c>
      <c r="AP69" s="11">
        <v>2</v>
      </c>
      <c r="AQ69" s="11">
        <v>170</v>
      </c>
      <c r="AR69" s="76">
        <f>AS69+AT69</f>
        <v>1870516.73</v>
      </c>
      <c r="AS69" s="3">
        <v>21750.19</v>
      </c>
      <c r="AT69" s="3">
        <v>1848766.54</v>
      </c>
      <c r="AU69" s="50">
        <f t="shared" si="82"/>
        <v>2197</v>
      </c>
      <c r="AV69" s="11">
        <v>18</v>
      </c>
      <c r="AW69" s="11">
        <v>2179</v>
      </c>
      <c r="AX69" s="76">
        <f>AY69+AZ69</f>
        <v>218469.68000000002</v>
      </c>
      <c r="AY69" s="3">
        <v>1789.92</v>
      </c>
      <c r="AZ69" s="3">
        <v>216679.76</v>
      </c>
      <c r="BA69" s="50">
        <f>BB69+BC69</f>
        <v>501</v>
      </c>
      <c r="BB69" s="11">
        <v>14</v>
      </c>
      <c r="BC69" s="11">
        <v>487</v>
      </c>
      <c r="BD69" s="76">
        <f t="shared" si="83"/>
        <v>351361.32</v>
      </c>
      <c r="BE69" s="3">
        <v>9818.48</v>
      </c>
      <c r="BF69" s="3">
        <v>341542.84</v>
      </c>
      <c r="BH69" s="62">
        <f t="shared" si="50"/>
        <v>20190412.930000003</v>
      </c>
    </row>
    <row r="70" spans="1:60" ht="30" x14ac:dyDescent="0.25">
      <c r="A70" s="21" t="s">
        <v>49</v>
      </c>
      <c r="B70" s="50"/>
      <c r="C70" s="11"/>
      <c r="D70" s="11"/>
      <c r="E70" s="76"/>
      <c r="F70" s="3"/>
      <c r="G70" s="3"/>
      <c r="H70" s="50">
        <f t="shared" si="75"/>
        <v>89933</v>
      </c>
      <c r="I70" s="11">
        <v>17319</v>
      </c>
      <c r="J70" s="11">
        <v>72614</v>
      </c>
      <c r="K70" s="76">
        <f t="shared" si="76"/>
        <v>29999111.850000001</v>
      </c>
      <c r="L70" s="3">
        <v>5777129.8399999999</v>
      </c>
      <c r="M70" s="3">
        <v>24221982.010000002</v>
      </c>
      <c r="N70" s="50"/>
      <c r="O70" s="3"/>
      <c r="P70" s="3"/>
      <c r="Q70" s="76"/>
      <c r="R70" s="3"/>
      <c r="S70" s="3"/>
      <c r="T70" s="76"/>
      <c r="U70" s="3"/>
      <c r="V70" s="3"/>
      <c r="W70" s="50">
        <f t="shared" si="77"/>
        <v>13130</v>
      </c>
      <c r="X70" s="11">
        <v>3023</v>
      </c>
      <c r="Y70" s="11">
        <v>10107</v>
      </c>
      <c r="Z70" s="76">
        <f t="shared" si="78"/>
        <v>10697246.300000001</v>
      </c>
      <c r="AA70" s="3">
        <v>2462892.27</v>
      </c>
      <c r="AB70" s="3">
        <v>8234354.0300000003</v>
      </c>
      <c r="AC70" s="50">
        <f t="shared" si="79"/>
        <v>2498</v>
      </c>
      <c r="AD70" s="11">
        <v>661</v>
      </c>
      <c r="AE70" s="11">
        <v>1837</v>
      </c>
      <c r="AF70" s="76">
        <f t="shared" si="74"/>
        <v>592041.17999999993</v>
      </c>
      <c r="AG70" s="3">
        <v>156661.01999999999</v>
      </c>
      <c r="AH70" s="3">
        <v>435380.16</v>
      </c>
      <c r="AI70" s="50"/>
      <c r="AJ70" s="11"/>
      <c r="AK70" s="11"/>
      <c r="AL70" s="76"/>
      <c r="AM70" s="3"/>
      <c r="AN70" s="3"/>
      <c r="AO70" s="50"/>
      <c r="AP70" s="11"/>
      <c r="AQ70" s="11"/>
      <c r="AR70" s="76"/>
      <c r="AS70" s="3"/>
      <c r="AT70" s="3"/>
      <c r="AU70" s="50"/>
      <c r="AV70" s="11"/>
      <c r="AW70" s="11"/>
      <c r="AX70" s="76"/>
      <c r="AY70" s="3"/>
      <c r="AZ70" s="3"/>
      <c r="BA70" s="50">
        <f>BB70+BC70</f>
        <v>2</v>
      </c>
      <c r="BB70" s="11">
        <v>1</v>
      </c>
      <c r="BC70" s="11">
        <v>1</v>
      </c>
      <c r="BD70" s="76">
        <f t="shared" si="83"/>
        <v>14121</v>
      </c>
      <c r="BE70" s="3">
        <v>7060.5</v>
      </c>
      <c r="BF70" s="3">
        <v>7060.5</v>
      </c>
      <c r="BH70" s="62">
        <f t="shared" si="50"/>
        <v>41302520.330000006</v>
      </c>
    </row>
    <row r="71" spans="1:60" ht="15" x14ac:dyDescent="0.25">
      <c r="A71" s="21" t="s">
        <v>130</v>
      </c>
      <c r="B71" s="50">
        <f t="shared" ref="B71:B74" si="84">C71+D71</f>
        <v>1245</v>
      </c>
      <c r="C71" s="11">
        <v>89</v>
      </c>
      <c r="D71" s="11">
        <v>1156</v>
      </c>
      <c r="E71" s="76">
        <f>F71+G71</f>
        <v>2082137.08</v>
      </c>
      <c r="F71" s="3">
        <v>148843.53</v>
      </c>
      <c r="G71" s="3">
        <v>1933293.55</v>
      </c>
      <c r="H71" s="50">
        <f t="shared" si="75"/>
        <v>1873</v>
      </c>
      <c r="I71" s="11">
        <v>45</v>
      </c>
      <c r="J71" s="11">
        <v>1828</v>
      </c>
      <c r="K71" s="76">
        <f t="shared" si="76"/>
        <v>282218.15999999997</v>
      </c>
      <c r="L71" s="3">
        <v>6780.47</v>
      </c>
      <c r="M71" s="3">
        <v>275437.69</v>
      </c>
      <c r="N71" s="50"/>
      <c r="O71" s="3"/>
      <c r="P71" s="3"/>
      <c r="Q71" s="76"/>
      <c r="R71" s="3"/>
      <c r="S71" s="3"/>
      <c r="T71" s="76">
        <f t="shared" ref="T71:T77" si="85">U71+V71</f>
        <v>2351658.7000000002</v>
      </c>
      <c r="U71" s="3">
        <v>164185.62</v>
      </c>
      <c r="V71" s="3">
        <v>2187473.08</v>
      </c>
      <c r="W71" s="50">
        <f t="shared" si="77"/>
        <v>5599</v>
      </c>
      <c r="X71" s="11">
        <v>269</v>
      </c>
      <c r="Y71" s="11">
        <v>5330</v>
      </c>
      <c r="Z71" s="76">
        <f t="shared" si="78"/>
        <v>3867402.87</v>
      </c>
      <c r="AA71" s="3">
        <v>185806.64</v>
      </c>
      <c r="AB71" s="3">
        <v>3681596.23</v>
      </c>
      <c r="AC71" s="50">
        <f t="shared" ref="AC71:AC77" si="86">AD71+AE71</f>
        <v>2340</v>
      </c>
      <c r="AD71" s="11">
        <v>153</v>
      </c>
      <c r="AE71" s="11">
        <v>2187</v>
      </c>
      <c r="AF71" s="76">
        <f t="shared" si="74"/>
        <v>1210606.45</v>
      </c>
      <c r="AG71" s="3">
        <v>79155.039999999994</v>
      </c>
      <c r="AH71" s="3">
        <v>1131451.4099999999</v>
      </c>
      <c r="AI71" s="50">
        <f t="shared" ref="AI71:AI78" si="87">AJ71+AK71</f>
        <v>552</v>
      </c>
      <c r="AJ71" s="11">
        <v>47</v>
      </c>
      <c r="AK71" s="11">
        <v>505</v>
      </c>
      <c r="AL71" s="76">
        <f t="shared" ref="AL71:AL78" si="88">AM71+AN71</f>
        <v>9605373.5899999999</v>
      </c>
      <c r="AM71" s="3">
        <v>817848.84</v>
      </c>
      <c r="AN71" s="3">
        <v>8787524.75</v>
      </c>
      <c r="AO71" s="50">
        <f t="shared" ref="AO71:AO78" si="89">AP71+AQ71</f>
        <v>192</v>
      </c>
      <c r="AP71" s="11">
        <v>18</v>
      </c>
      <c r="AQ71" s="11">
        <v>174</v>
      </c>
      <c r="AR71" s="76">
        <f t="shared" ref="AR71:AR78" si="90">AS71+AT71</f>
        <v>963685.03</v>
      </c>
      <c r="AS71" s="3">
        <v>90345.47</v>
      </c>
      <c r="AT71" s="3">
        <v>873339.56</v>
      </c>
      <c r="AU71" s="50">
        <f t="shared" ref="AU71:AU72" si="91">AV71+AW71</f>
        <v>2427</v>
      </c>
      <c r="AV71" s="11">
        <v>39</v>
      </c>
      <c r="AW71" s="11">
        <v>2388</v>
      </c>
      <c r="AX71" s="76">
        <f>AY71+AZ71</f>
        <v>308064.18</v>
      </c>
      <c r="AY71" s="3">
        <v>4950.3500000000004</v>
      </c>
      <c r="AZ71" s="3">
        <v>303113.83</v>
      </c>
      <c r="BA71" s="50">
        <f t="shared" ref="BA71:BA79" si="92">BB71+BC71</f>
        <v>228</v>
      </c>
      <c r="BB71" s="11">
        <v>5</v>
      </c>
      <c r="BC71" s="11">
        <v>223</v>
      </c>
      <c r="BD71" s="76">
        <f t="shared" si="83"/>
        <v>159900.96</v>
      </c>
      <c r="BE71" s="3">
        <v>3506.6</v>
      </c>
      <c r="BF71" s="3">
        <v>156394.35999999999</v>
      </c>
      <c r="BH71" s="62">
        <f t="shared" ref="BH71:BH94" si="93">E71+K71+Q71+T71+Z71+AF71+AL71+AR71+AX71+BD71</f>
        <v>20831047.020000003</v>
      </c>
    </row>
    <row r="72" spans="1:60" ht="15" x14ac:dyDescent="0.25">
      <c r="A72" s="21" t="s">
        <v>131</v>
      </c>
      <c r="B72" s="50">
        <f t="shared" si="84"/>
        <v>1262</v>
      </c>
      <c r="C72" s="11">
        <v>250</v>
      </c>
      <c r="D72" s="11">
        <v>1012</v>
      </c>
      <c r="E72" s="76">
        <f>F72+G72</f>
        <v>2086811.64</v>
      </c>
      <c r="F72" s="3">
        <v>413393.75</v>
      </c>
      <c r="G72" s="3">
        <v>1673417.89</v>
      </c>
      <c r="H72" s="50">
        <f t="shared" si="75"/>
        <v>1596</v>
      </c>
      <c r="I72" s="11">
        <v>254</v>
      </c>
      <c r="J72" s="11">
        <v>1342</v>
      </c>
      <c r="K72" s="76">
        <f t="shared" si="76"/>
        <v>394252.33999999997</v>
      </c>
      <c r="L72" s="3">
        <v>62744.42</v>
      </c>
      <c r="M72" s="3">
        <v>331507.92</v>
      </c>
      <c r="N72" s="50"/>
      <c r="O72" s="3"/>
      <c r="P72" s="3"/>
      <c r="Q72" s="76"/>
      <c r="R72" s="3"/>
      <c r="S72" s="3"/>
      <c r="T72" s="76">
        <f t="shared" si="85"/>
        <v>1594181.8699999999</v>
      </c>
      <c r="U72" s="3">
        <v>443036.44</v>
      </c>
      <c r="V72" s="3">
        <v>1151145.43</v>
      </c>
      <c r="W72" s="50">
        <f t="shared" si="77"/>
        <v>5608</v>
      </c>
      <c r="X72" s="11">
        <v>1125</v>
      </c>
      <c r="Y72" s="11">
        <v>4483</v>
      </c>
      <c r="Z72" s="76">
        <f t="shared" si="78"/>
        <v>3903387.2800000003</v>
      </c>
      <c r="AA72" s="3">
        <v>783043.99</v>
      </c>
      <c r="AB72" s="3">
        <v>3120343.29</v>
      </c>
      <c r="AC72" s="50">
        <f t="shared" si="86"/>
        <v>2372</v>
      </c>
      <c r="AD72" s="11">
        <v>593</v>
      </c>
      <c r="AE72" s="11">
        <v>1779</v>
      </c>
      <c r="AF72" s="76">
        <f t="shared" si="74"/>
        <v>1068815.8400000001</v>
      </c>
      <c r="AG72" s="3">
        <v>267203.96000000002</v>
      </c>
      <c r="AH72" s="3">
        <v>801611.88</v>
      </c>
      <c r="AI72" s="50">
        <f t="shared" si="87"/>
        <v>557</v>
      </c>
      <c r="AJ72" s="11">
        <v>79</v>
      </c>
      <c r="AK72" s="11">
        <v>478</v>
      </c>
      <c r="AL72" s="76">
        <f t="shared" si="88"/>
        <v>10140579.68</v>
      </c>
      <c r="AM72" s="3">
        <v>1438250.98</v>
      </c>
      <c r="AN72" s="3">
        <v>8702328.6999999993</v>
      </c>
      <c r="AO72" s="50">
        <f t="shared" si="89"/>
        <v>189</v>
      </c>
      <c r="AP72" s="11">
        <v>30</v>
      </c>
      <c r="AQ72" s="11">
        <v>159</v>
      </c>
      <c r="AR72" s="76">
        <f t="shared" si="90"/>
        <v>843143.43</v>
      </c>
      <c r="AS72" s="3">
        <v>133832.29</v>
      </c>
      <c r="AT72" s="3">
        <v>709311.14</v>
      </c>
      <c r="AU72" s="50">
        <f t="shared" si="91"/>
        <v>1640</v>
      </c>
      <c r="AV72" s="11">
        <v>460</v>
      </c>
      <c r="AW72" s="11">
        <v>1180</v>
      </c>
      <c r="AX72" s="76">
        <f>AY72+AZ72</f>
        <v>163081.60000000001</v>
      </c>
      <c r="AY72" s="3">
        <v>45742.400000000001</v>
      </c>
      <c r="AZ72" s="3">
        <v>117339.2</v>
      </c>
      <c r="BA72" s="50">
        <f t="shared" si="92"/>
        <v>234</v>
      </c>
      <c r="BB72" s="11">
        <v>0</v>
      </c>
      <c r="BC72" s="11">
        <v>234</v>
      </c>
      <c r="BD72" s="76">
        <f t="shared" si="83"/>
        <v>164108.88</v>
      </c>
      <c r="BE72" s="3">
        <v>0</v>
      </c>
      <c r="BF72" s="3">
        <v>164108.88</v>
      </c>
      <c r="BH72" s="62">
        <f t="shared" si="93"/>
        <v>20358362.559999999</v>
      </c>
    </row>
    <row r="73" spans="1:60" ht="15" x14ac:dyDescent="0.25">
      <c r="A73" s="21" t="s">
        <v>50</v>
      </c>
      <c r="B73" s="50">
        <f t="shared" si="84"/>
        <v>297</v>
      </c>
      <c r="C73" s="11">
        <v>27</v>
      </c>
      <c r="D73" s="11">
        <v>270</v>
      </c>
      <c r="E73" s="76">
        <f>F73+G73</f>
        <v>491111.77</v>
      </c>
      <c r="F73" s="3">
        <v>44646.52</v>
      </c>
      <c r="G73" s="3">
        <v>446465.25</v>
      </c>
      <c r="H73" s="50">
        <f t="shared" si="75"/>
        <v>403</v>
      </c>
      <c r="I73" s="11">
        <v>37</v>
      </c>
      <c r="J73" s="11">
        <v>366</v>
      </c>
      <c r="K73" s="76">
        <f t="shared" si="76"/>
        <v>49112.82</v>
      </c>
      <c r="L73" s="3">
        <v>4509.12</v>
      </c>
      <c r="M73" s="3">
        <v>44603.7</v>
      </c>
      <c r="N73" s="50"/>
      <c r="O73" s="3"/>
      <c r="P73" s="3"/>
      <c r="Q73" s="76"/>
      <c r="R73" s="3"/>
      <c r="S73" s="3"/>
      <c r="T73" s="76">
        <f t="shared" si="85"/>
        <v>462195.87</v>
      </c>
      <c r="U73" s="3">
        <v>75220.11</v>
      </c>
      <c r="V73" s="3">
        <v>386975.76</v>
      </c>
      <c r="W73" s="50">
        <f t="shared" si="77"/>
        <v>1368</v>
      </c>
      <c r="X73" s="11">
        <v>79</v>
      </c>
      <c r="Y73" s="11">
        <v>1289</v>
      </c>
      <c r="Z73" s="76">
        <f t="shared" si="78"/>
        <v>995546.04999999993</v>
      </c>
      <c r="AA73" s="3">
        <v>57491.33</v>
      </c>
      <c r="AB73" s="3">
        <v>938054.72</v>
      </c>
      <c r="AC73" s="50">
        <f t="shared" si="86"/>
        <v>660</v>
      </c>
      <c r="AD73" s="11">
        <v>28</v>
      </c>
      <c r="AE73" s="11">
        <v>632</v>
      </c>
      <c r="AF73" s="76">
        <f t="shared" si="74"/>
        <v>314872.48</v>
      </c>
      <c r="AG73" s="3">
        <v>13358.23</v>
      </c>
      <c r="AH73" s="3">
        <v>301514.25</v>
      </c>
      <c r="AI73" s="50">
        <f t="shared" si="87"/>
        <v>83</v>
      </c>
      <c r="AJ73" s="11">
        <v>3</v>
      </c>
      <c r="AK73" s="11">
        <v>80</v>
      </c>
      <c r="AL73" s="76">
        <f t="shared" si="88"/>
        <v>1528156.8</v>
      </c>
      <c r="AM73" s="3">
        <v>55234.58</v>
      </c>
      <c r="AN73" s="3">
        <v>1472922.22</v>
      </c>
      <c r="AO73" s="50">
        <f t="shared" si="89"/>
        <v>52</v>
      </c>
      <c r="AP73" s="11">
        <v>7</v>
      </c>
      <c r="AQ73" s="11">
        <v>45</v>
      </c>
      <c r="AR73" s="76">
        <f t="shared" si="90"/>
        <v>242895.95</v>
      </c>
      <c r="AS73" s="3">
        <v>32697.53</v>
      </c>
      <c r="AT73" s="3">
        <v>210198.42</v>
      </c>
      <c r="AU73" s="50"/>
      <c r="AV73" s="11"/>
      <c r="AW73" s="11"/>
      <c r="AX73" s="76"/>
      <c r="AY73" s="3"/>
      <c r="AZ73" s="3"/>
      <c r="BA73" s="50">
        <f t="shared" si="92"/>
        <v>30</v>
      </c>
      <c r="BB73" s="11">
        <v>3</v>
      </c>
      <c r="BC73" s="11">
        <v>27</v>
      </c>
      <c r="BD73" s="76">
        <f t="shared" si="83"/>
        <v>21039.599999999999</v>
      </c>
      <c r="BE73" s="3">
        <v>2103.96</v>
      </c>
      <c r="BF73" s="3">
        <v>18935.64</v>
      </c>
      <c r="BH73" s="62">
        <f t="shared" si="93"/>
        <v>4104931.3400000003</v>
      </c>
    </row>
    <row r="74" spans="1:60" ht="15" x14ac:dyDescent="0.25">
      <c r="A74" s="21" t="s">
        <v>132</v>
      </c>
      <c r="B74" s="50">
        <f t="shared" si="84"/>
        <v>2565</v>
      </c>
      <c r="C74" s="11">
        <v>917</v>
      </c>
      <c r="D74" s="11">
        <v>1648</v>
      </c>
      <c r="E74" s="76">
        <f>F74+G74</f>
        <v>4241419.8599999994</v>
      </c>
      <c r="F74" s="3">
        <v>1516328.27</v>
      </c>
      <c r="G74" s="3">
        <v>2725091.59</v>
      </c>
      <c r="H74" s="50">
        <f t="shared" si="75"/>
        <v>4618</v>
      </c>
      <c r="I74" s="11">
        <v>1027</v>
      </c>
      <c r="J74" s="11">
        <v>3591</v>
      </c>
      <c r="K74" s="76">
        <f t="shared" si="76"/>
        <v>854844.35</v>
      </c>
      <c r="L74" s="3">
        <v>190109.39</v>
      </c>
      <c r="M74" s="3">
        <v>664734.96</v>
      </c>
      <c r="N74" s="50"/>
      <c r="O74" s="3"/>
      <c r="P74" s="3"/>
      <c r="Q74" s="76"/>
      <c r="R74" s="3"/>
      <c r="S74" s="3"/>
      <c r="T74" s="76">
        <f t="shared" si="85"/>
        <v>3974668.48</v>
      </c>
      <c r="U74" s="3">
        <v>902177.88</v>
      </c>
      <c r="V74" s="3">
        <v>3072490.6</v>
      </c>
      <c r="W74" s="50">
        <f t="shared" si="77"/>
        <v>12336</v>
      </c>
      <c r="X74" s="11">
        <v>4383</v>
      </c>
      <c r="Y74" s="11">
        <v>7953</v>
      </c>
      <c r="Z74" s="76">
        <f t="shared" si="78"/>
        <v>8425323.6500000004</v>
      </c>
      <c r="AA74" s="3">
        <v>2993530.61</v>
      </c>
      <c r="AB74" s="3">
        <v>5431793.04</v>
      </c>
      <c r="AC74" s="50">
        <f t="shared" si="86"/>
        <v>4992</v>
      </c>
      <c r="AD74" s="11">
        <v>2077</v>
      </c>
      <c r="AE74" s="11">
        <v>2915</v>
      </c>
      <c r="AF74" s="76">
        <f t="shared" si="74"/>
        <v>2212769.33</v>
      </c>
      <c r="AG74" s="3">
        <v>920657.43</v>
      </c>
      <c r="AH74" s="3">
        <v>1292111.8999999999</v>
      </c>
      <c r="AI74" s="50">
        <f t="shared" si="87"/>
        <v>906</v>
      </c>
      <c r="AJ74" s="11">
        <v>369</v>
      </c>
      <c r="AK74" s="11">
        <v>537</v>
      </c>
      <c r="AL74" s="76">
        <f t="shared" si="88"/>
        <v>19778136.219999999</v>
      </c>
      <c r="AM74" s="3">
        <v>8055333.6299999999</v>
      </c>
      <c r="AN74" s="3">
        <v>11722802.59</v>
      </c>
      <c r="AO74" s="50">
        <f t="shared" si="89"/>
        <v>408</v>
      </c>
      <c r="AP74" s="11">
        <v>159</v>
      </c>
      <c r="AQ74" s="11">
        <v>249</v>
      </c>
      <c r="AR74" s="76">
        <f t="shared" si="90"/>
        <v>4360454.2699999996</v>
      </c>
      <c r="AS74" s="3">
        <v>1699294.68</v>
      </c>
      <c r="AT74" s="3">
        <v>2661159.59</v>
      </c>
      <c r="AU74" s="50">
        <f t="shared" ref="AU74:AU77" si="94">AV74+AW74</f>
        <v>4629</v>
      </c>
      <c r="AV74" s="11">
        <v>1394</v>
      </c>
      <c r="AW74" s="11">
        <v>3235</v>
      </c>
      <c r="AX74" s="76">
        <f>AY74+AZ74</f>
        <v>507406.56</v>
      </c>
      <c r="AY74" s="3">
        <v>152802.93</v>
      </c>
      <c r="AZ74" s="3">
        <v>354603.63</v>
      </c>
      <c r="BA74" s="50">
        <f t="shared" si="92"/>
        <v>753</v>
      </c>
      <c r="BB74" s="11">
        <v>54</v>
      </c>
      <c r="BC74" s="11">
        <v>699</v>
      </c>
      <c r="BD74" s="76">
        <f t="shared" si="83"/>
        <v>528093.96</v>
      </c>
      <c r="BE74" s="3">
        <v>37871.279999999999</v>
      </c>
      <c r="BF74" s="3">
        <v>490222.68</v>
      </c>
      <c r="BH74" s="62">
        <f t="shared" si="93"/>
        <v>44883116.68</v>
      </c>
    </row>
    <row r="75" spans="1:60" ht="30" x14ac:dyDescent="0.25">
      <c r="A75" s="21" t="s">
        <v>60</v>
      </c>
      <c r="B75" s="50"/>
      <c r="C75" s="11"/>
      <c r="D75" s="11"/>
      <c r="E75" s="76"/>
      <c r="F75" s="3"/>
      <c r="G75" s="3"/>
      <c r="H75" s="50">
        <f t="shared" si="75"/>
        <v>6099</v>
      </c>
      <c r="I75" s="11">
        <v>1930</v>
      </c>
      <c r="J75" s="11">
        <v>4169</v>
      </c>
      <c r="K75" s="76">
        <f t="shared" si="76"/>
        <v>470798.99</v>
      </c>
      <c r="L75" s="3">
        <v>148982.14000000001</v>
      </c>
      <c r="M75" s="3">
        <v>321816.84999999998</v>
      </c>
      <c r="N75" s="50"/>
      <c r="O75" s="3"/>
      <c r="P75" s="3"/>
      <c r="Q75" s="76"/>
      <c r="R75" s="3"/>
      <c r="S75" s="3"/>
      <c r="T75" s="76">
        <f t="shared" si="85"/>
        <v>8146291.6500000004</v>
      </c>
      <c r="U75" s="3">
        <v>4053556.5</v>
      </c>
      <c r="V75" s="3">
        <v>4092735.15</v>
      </c>
      <c r="W75" s="50">
        <f t="shared" si="77"/>
        <v>30712</v>
      </c>
      <c r="X75" s="11">
        <v>17560</v>
      </c>
      <c r="Y75" s="11">
        <v>13152</v>
      </c>
      <c r="Z75" s="76">
        <f t="shared" si="78"/>
        <v>22545288.579999998</v>
      </c>
      <c r="AA75" s="3">
        <v>12890572.66</v>
      </c>
      <c r="AB75" s="3">
        <v>9654715.9199999999</v>
      </c>
      <c r="AC75" s="50">
        <f t="shared" si="86"/>
        <v>8556</v>
      </c>
      <c r="AD75" s="11">
        <v>3985</v>
      </c>
      <c r="AE75" s="11">
        <v>4571</v>
      </c>
      <c r="AF75" s="76">
        <f t="shared" si="74"/>
        <v>3209301.4</v>
      </c>
      <c r="AG75" s="3">
        <v>1494748.26</v>
      </c>
      <c r="AH75" s="3">
        <v>1714553.14</v>
      </c>
      <c r="AI75" s="50">
        <f t="shared" si="87"/>
        <v>5157</v>
      </c>
      <c r="AJ75" s="11">
        <v>1876</v>
      </c>
      <c r="AK75" s="11">
        <v>3281</v>
      </c>
      <c r="AL75" s="76">
        <f t="shared" si="88"/>
        <v>118425969.31999999</v>
      </c>
      <c r="AM75" s="3">
        <v>43080690.020000003</v>
      </c>
      <c r="AN75" s="3">
        <v>75345279.299999997</v>
      </c>
      <c r="AO75" s="50">
        <f t="shared" si="89"/>
        <v>556</v>
      </c>
      <c r="AP75" s="11">
        <v>266</v>
      </c>
      <c r="AQ75" s="11">
        <v>290</v>
      </c>
      <c r="AR75" s="76">
        <f t="shared" si="90"/>
        <v>4082296.62</v>
      </c>
      <c r="AS75" s="3">
        <v>1953041.19</v>
      </c>
      <c r="AT75" s="3">
        <v>2129255.4300000002</v>
      </c>
      <c r="AU75" s="50">
        <f t="shared" si="94"/>
        <v>15091</v>
      </c>
      <c r="AV75" s="11">
        <v>9278</v>
      </c>
      <c r="AW75" s="11">
        <v>5813</v>
      </c>
      <c r="AX75" s="76">
        <f>AY75+AZ75</f>
        <v>2913087.67</v>
      </c>
      <c r="AY75" s="3">
        <v>1790976.57</v>
      </c>
      <c r="AZ75" s="3">
        <v>1122111.1000000001</v>
      </c>
      <c r="BA75" s="50">
        <f t="shared" si="92"/>
        <v>4705</v>
      </c>
      <c r="BB75" s="11">
        <v>1852</v>
      </c>
      <c r="BC75" s="11">
        <v>2853</v>
      </c>
      <c r="BD75" s="76">
        <f t="shared" si="83"/>
        <v>5609728.5</v>
      </c>
      <c r="BE75" s="3">
        <v>2208122.67</v>
      </c>
      <c r="BF75" s="3">
        <v>3401605.83</v>
      </c>
      <c r="BH75" s="62">
        <f t="shared" si="93"/>
        <v>165402762.72999999</v>
      </c>
    </row>
    <row r="76" spans="1:60" ht="30" x14ac:dyDescent="0.25">
      <c r="A76" s="21" t="s">
        <v>51</v>
      </c>
      <c r="B76" s="50"/>
      <c r="C76" s="11"/>
      <c r="D76" s="11"/>
      <c r="E76" s="76"/>
      <c r="F76" s="3"/>
      <c r="G76" s="3"/>
      <c r="H76" s="50">
        <f t="shared" si="75"/>
        <v>2978</v>
      </c>
      <c r="I76" s="11">
        <v>588</v>
      </c>
      <c r="J76" s="11">
        <v>2390</v>
      </c>
      <c r="K76" s="76">
        <f t="shared" si="76"/>
        <v>763830.88</v>
      </c>
      <c r="L76" s="3">
        <v>150816.84</v>
      </c>
      <c r="M76" s="3">
        <v>613014.04</v>
      </c>
      <c r="N76" s="50"/>
      <c r="O76" s="3"/>
      <c r="P76" s="3"/>
      <c r="Q76" s="76"/>
      <c r="R76" s="3"/>
      <c r="S76" s="3"/>
      <c r="T76" s="76">
        <f t="shared" si="85"/>
        <v>2757557.34</v>
      </c>
      <c r="U76" s="3">
        <v>850187.62</v>
      </c>
      <c r="V76" s="3">
        <v>1907369.72</v>
      </c>
      <c r="W76" s="50">
        <f t="shared" si="77"/>
        <v>35659</v>
      </c>
      <c r="X76" s="11">
        <v>9389</v>
      </c>
      <c r="Y76" s="11">
        <v>26270</v>
      </c>
      <c r="Z76" s="76">
        <f t="shared" si="78"/>
        <v>26312384.109999999</v>
      </c>
      <c r="AA76" s="3">
        <v>6928039.8899999997</v>
      </c>
      <c r="AB76" s="3">
        <v>19384344.219999999</v>
      </c>
      <c r="AC76" s="50">
        <f t="shared" si="86"/>
        <v>6671</v>
      </c>
      <c r="AD76" s="11">
        <v>2006</v>
      </c>
      <c r="AE76" s="11">
        <v>4665</v>
      </c>
      <c r="AF76" s="76">
        <f t="shared" si="74"/>
        <v>3587766.42</v>
      </c>
      <c r="AG76" s="3">
        <v>1078857.6599999999</v>
      </c>
      <c r="AH76" s="3">
        <v>2508908.7599999998</v>
      </c>
      <c r="AI76" s="50">
        <f t="shared" si="87"/>
        <v>4838</v>
      </c>
      <c r="AJ76" s="11">
        <v>1317</v>
      </c>
      <c r="AK76" s="11">
        <v>3521</v>
      </c>
      <c r="AL76" s="76">
        <f t="shared" si="88"/>
        <v>90658516.150000006</v>
      </c>
      <c r="AM76" s="3">
        <v>24679054.52</v>
      </c>
      <c r="AN76" s="3">
        <v>65979461.630000003</v>
      </c>
      <c r="AO76" s="50">
        <f t="shared" si="89"/>
        <v>589</v>
      </c>
      <c r="AP76" s="11">
        <v>150</v>
      </c>
      <c r="AQ76" s="11">
        <v>439</v>
      </c>
      <c r="AR76" s="76">
        <f t="shared" si="90"/>
        <v>4163350.6100000003</v>
      </c>
      <c r="AS76" s="3">
        <v>1060276.05</v>
      </c>
      <c r="AT76" s="3">
        <v>3103074.56</v>
      </c>
      <c r="AU76" s="50">
        <f t="shared" si="94"/>
        <v>19515</v>
      </c>
      <c r="AV76" s="11">
        <v>5860</v>
      </c>
      <c r="AW76" s="11">
        <v>13655</v>
      </c>
      <c r="AX76" s="76">
        <f>AY76+AZ76</f>
        <v>2943348.9</v>
      </c>
      <c r="AY76" s="3">
        <v>883834.21</v>
      </c>
      <c r="AZ76" s="3">
        <v>2059514.69</v>
      </c>
      <c r="BA76" s="50">
        <f t="shared" si="92"/>
        <v>4926</v>
      </c>
      <c r="BB76" s="11">
        <v>1306</v>
      </c>
      <c r="BC76" s="11">
        <v>3620</v>
      </c>
      <c r="BD76" s="76">
        <f t="shared" si="83"/>
        <v>4744832.49</v>
      </c>
      <c r="BE76" s="3">
        <v>1257968.18</v>
      </c>
      <c r="BF76" s="3">
        <v>3486864.31</v>
      </c>
      <c r="BH76" s="62">
        <f t="shared" si="93"/>
        <v>135931586.90000001</v>
      </c>
    </row>
    <row r="77" spans="1:60" ht="15" x14ac:dyDescent="0.25">
      <c r="A77" s="21" t="s">
        <v>133</v>
      </c>
      <c r="B77" s="50">
        <f>C77+D77</f>
        <v>2550</v>
      </c>
      <c r="C77" s="11">
        <v>90</v>
      </c>
      <c r="D77" s="11">
        <v>2460</v>
      </c>
      <c r="E77" s="76">
        <f>F77+G77</f>
        <v>4280228.8</v>
      </c>
      <c r="F77" s="3">
        <v>151066.9</v>
      </c>
      <c r="G77" s="3">
        <v>4129161.9</v>
      </c>
      <c r="H77" s="50">
        <f t="shared" si="75"/>
        <v>4452</v>
      </c>
      <c r="I77" s="11">
        <v>363</v>
      </c>
      <c r="J77" s="11">
        <v>4089</v>
      </c>
      <c r="K77" s="76">
        <f t="shared" si="76"/>
        <v>688993.36</v>
      </c>
      <c r="L77" s="3">
        <v>56178.03</v>
      </c>
      <c r="M77" s="3">
        <v>632815.32999999996</v>
      </c>
      <c r="N77" s="50"/>
      <c r="O77" s="3"/>
      <c r="P77" s="3"/>
      <c r="Q77" s="76"/>
      <c r="R77" s="3"/>
      <c r="S77" s="3"/>
      <c r="T77" s="76">
        <f t="shared" si="85"/>
        <v>4720144.6099999994</v>
      </c>
      <c r="U77" s="3">
        <v>847678.52</v>
      </c>
      <c r="V77" s="3">
        <v>3872466.09</v>
      </c>
      <c r="W77" s="50">
        <f t="shared" si="77"/>
        <v>13049</v>
      </c>
      <c r="X77" s="11">
        <v>666</v>
      </c>
      <c r="Y77" s="11">
        <v>12383</v>
      </c>
      <c r="Z77" s="76">
        <f t="shared" si="78"/>
        <v>9226961.620000001</v>
      </c>
      <c r="AA77" s="3">
        <v>470929.3</v>
      </c>
      <c r="AB77" s="3">
        <v>8756032.3200000003</v>
      </c>
      <c r="AC77" s="50">
        <f t="shared" si="86"/>
        <v>5337</v>
      </c>
      <c r="AD77" s="11">
        <v>205</v>
      </c>
      <c r="AE77" s="11">
        <v>5132</v>
      </c>
      <c r="AF77" s="76">
        <f t="shared" si="74"/>
        <v>2139848.63</v>
      </c>
      <c r="AG77" s="3">
        <v>82193.919999999998</v>
      </c>
      <c r="AH77" s="3">
        <v>2057654.71</v>
      </c>
      <c r="AI77" s="50">
        <f t="shared" si="87"/>
        <v>1279</v>
      </c>
      <c r="AJ77" s="11">
        <v>59</v>
      </c>
      <c r="AK77" s="11">
        <v>1220</v>
      </c>
      <c r="AL77" s="76">
        <f t="shared" si="88"/>
        <v>19380504.469999999</v>
      </c>
      <c r="AM77" s="3">
        <v>894018.58</v>
      </c>
      <c r="AN77" s="3">
        <v>18486485.890000001</v>
      </c>
      <c r="AO77" s="50">
        <f t="shared" si="89"/>
        <v>506</v>
      </c>
      <c r="AP77" s="11">
        <v>18</v>
      </c>
      <c r="AQ77" s="11">
        <v>488</v>
      </c>
      <c r="AR77" s="76">
        <f t="shared" si="90"/>
        <v>5239547.43</v>
      </c>
      <c r="AS77" s="3">
        <v>186387.06</v>
      </c>
      <c r="AT77" s="3">
        <v>5053160.37</v>
      </c>
      <c r="AU77" s="50">
        <f t="shared" si="94"/>
        <v>5751</v>
      </c>
      <c r="AV77" s="11">
        <v>278</v>
      </c>
      <c r="AW77" s="11">
        <v>5473</v>
      </c>
      <c r="AX77" s="76">
        <f>AY77+AZ77</f>
        <v>712054.44000000006</v>
      </c>
      <c r="AY77" s="3">
        <v>34420.300000000003</v>
      </c>
      <c r="AZ77" s="3">
        <v>677634.14</v>
      </c>
      <c r="BA77" s="50">
        <f t="shared" si="92"/>
        <v>501</v>
      </c>
      <c r="BB77" s="11">
        <v>14</v>
      </c>
      <c r="BC77" s="11">
        <v>487</v>
      </c>
      <c r="BD77" s="76">
        <f t="shared" si="83"/>
        <v>351361.32</v>
      </c>
      <c r="BE77" s="3">
        <v>9818.48</v>
      </c>
      <c r="BF77" s="3">
        <v>341542.84</v>
      </c>
      <c r="BH77" s="62">
        <f t="shared" si="93"/>
        <v>46739644.679999992</v>
      </c>
    </row>
    <row r="78" spans="1:60" ht="15" x14ac:dyDescent="0.25">
      <c r="A78" s="21" t="s">
        <v>52</v>
      </c>
      <c r="B78" s="50"/>
      <c r="C78" s="11"/>
      <c r="D78" s="11"/>
      <c r="E78" s="76"/>
      <c r="F78" s="3"/>
      <c r="G78" s="3"/>
      <c r="H78" s="50"/>
      <c r="I78" s="11"/>
      <c r="J78" s="11"/>
      <c r="K78" s="76"/>
      <c r="L78" s="3"/>
      <c r="M78" s="3"/>
      <c r="N78" s="50"/>
      <c r="O78" s="3"/>
      <c r="P78" s="3"/>
      <c r="Q78" s="76"/>
      <c r="R78" s="3"/>
      <c r="S78" s="3"/>
      <c r="T78" s="76"/>
      <c r="U78" s="3"/>
      <c r="V78" s="3"/>
      <c r="W78" s="50"/>
      <c r="X78" s="3"/>
      <c r="Y78" s="3"/>
      <c r="Z78" s="76"/>
      <c r="AA78" s="3"/>
      <c r="AB78" s="3"/>
      <c r="AC78" s="50"/>
      <c r="AD78" s="3"/>
      <c r="AE78" s="3"/>
      <c r="AF78" s="76"/>
      <c r="AG78" s="3"/>
      <c r="AH78" s="3"/>
      <c r="AI78" s="50">
        <f t="shared" si="87"/>
        <v>54</v>
      </c>
      <c r="AJ78" s="3">
        <v>15</v>
      </c>
      <c r="AK78" s="3">
        <v>39</v>
      </c>
      <c r="AL78" s="76">
        <f t="shared" si="88"/>
        <v>9113418</v>
      </c>
      <c r="AM78" s="3">
        <v>2531505</v>
      </c>
      <c r="AN78" s="3">
        <v>6581913</v>
      </c>
      <c r="AO78" s="50">
        <f t="shared" si="89"/>
        <v>252</v>
      </c>
      <c r="AP78" s="11">
        <v>78</v>
      </c>
      <c r="AQ78" s="11">
        <v>174</v>
      </c>
      <c r="AR78" s="76">
        <f t="shared" si="90"/>
        <v>3345886.6199999996</v>
      </c>
      <c r="AS78" s="3">
        <v>1035631.57</v>
      </c>
      <c r="AT78" s="3">
        <v>2310255.0499999998</v>
      </c>
      <c r="AU78" s="50"/>
      <c r="AV78" s="11"/>
      <c r="AW78" s="11"/>
      <c r="AX78" s="76"/>
      <c r="AY78" s="3"/>
      <c r="AZ78" s="3"/>
      <c r="BA78" s="50">
        <f t="shared" si="92"/>
        <v>1881</v>
      </c>
      <c r="BB78" s="11">
        <v>652</v>
      </c>
      <c r="BC78" s="11">
        <v>1229</v>
      </c>
      <c r="BD78" s="76">
        <f t="shared" si="83"/>
        <v>3460554.1500000004</v>
      </c>
      <c r="BE78" s="3">
        <v>1199511.5900000001</v>
      </c>
      <c r="BF78" s="3">
        <v>2261042.56</v>
      </c>
      <c r="BH78" s="62">
        <f t="shared" si="93"/>
        <v>15919858.77</v>
      </c>
    </row>
    <row r="79" spans="1:60" ht="45" x14ac:dyDescent="0.25">
      <c r="A79" s="21" t="s">
        <v>53</v>
      </c>
      <c r="B79" s="50"/>
      <c r="C79" s="11"/>
      <c r="D79" s="11"/>
      <c r="E79" s="76"/>
      <c r="F79" s="3"/>
      <c r="G79" s="3"/>
      <c r="H79" s="50"/>
      <c r="I79" s="11"/>
      <c r="J79" s="11"/>
      <c r="K79" s="76"/>
      <c r="L79" s="3"/>
      <c r="M79" s="3"/>
      <c r="N79" s="50"/>
      <c r="O79" s="3"/>
      <c r="P79" s="3"/>
      <c r="Q79" s="76"/>
      <c r="R79" s="3"/>
      <c r="S79" s="3"/>
      <c r="T79" s="76"/>
      <c r="U79" s="3"/>
      <c r="V79" s="3"/>
      <c r="W79" s="50"/>
      <c r="X79" s="11"/>
      <c r="Y79" s="11"/>
      <c r="Z79" s="76"/>
      <c r="AA79" s="3"/>
      <c r="AB79" s="3"/>
      <c r="AC79" s="50"/>
      <c r="AD79" s="3"/>
      <c r="AE79" s="3"/>
      <c r="AF79" s="76"/>
      <c r="AG79" s="3"/>
      <c r="AH79" s="3"/>
      <c r="AI79" s="50"/>
      <c r="AJ79" s="3"/>
      <c r="AK79" s="3"/>
      <c r="AL79" s="76"/>
      <c r="AM79" s="3"/>
      <c r="AN79" s="3"/>
      <c r="AO79" s="50"/>
      <c r="AP79" s="11"/>
      <c r="AQ79" s="11"/>
      <c r="AR79" s="76"/>
      <c r="AS79" s="3"/>
      <c r="AT79" s="3"/>
      <c r="AU79" s="50"/>
      <c r="AV79" s="11"/>
      <c r="AW79" s="11"/>
      <c r="AX79" s="76"/>
      <c r="AY79" s="3"/>
      <c r="AZ79" s="3"/>
      <c r="BA79" s="50">
        <f t="shared" si="92"/>
        <v>1002</v>
      </c>
      <c r="BB79" s="11">
        <v>401</v>
      </c>
      <c r="BC79" s="11">
        <v>601</v>
      </c>
      <c r="BD79" s="76">
        <f t="shared" si="83"/>
        <v>1675433.1600000001</v>
      </c>
      <c r="BE79" s="3">
        <v>670507.68000000005</v>
      </c>
      <c r="BF79" s="3">
        <v>1004925.48</v>
      </c>
      <c r="BH79" s="62">
        <f t="shared" si="93"/>
        <v>1675433.1600000001</v>
      </c>
    </row>
    <row r="80" spans="1:60" s="28" customFormat="1" ht="15.75" x14ac:dyDescent="0.25">
      <c r="A80" s="106" t="s">
        <v>83</v>
      </c>
      <c r="B80" s="50"/>
      <c r="C80" s="11"/>
      <c r="D80" s="11"/>
      <c r="E80" s="76"/>
      <c r="F80" s="3"/>
      <c r="G80" s="3"/>
      <c r="H80" s="50">
        <f t="shared" ref="H80:H84" si="95">I80+J80</f>
        <v>27</v>
      </c>
      <c r="I80" s="11">
        <v>6</v>
      </c>
      <c r="J80" s="11">
        <v>21</v>
      </c>
      <c r="K80" s="76">
        <f>L80+M80</f>
        <v>8382.15</v>
      </c>
      <c r="L80" s="3">
        <v>1862.7</v>
      </c>
      <c r="M80" s="3">
        <v>6519.45</v>
      </c>
      <c r="N80" s="50"/>
      <c r="O80" s="3"/>
      <c r="P80" s="3"/>
      <c r="Q80" s="76"/>
      <c r="R80" s="3"/>
      <c r="S80" s="3"/>
      <c r="T80" s="76"/>
      <c r="U80" s="3"/>
      <c r="V80" s="3"/>
      <c r="W80" s="50">
        <f t="shared" ref="W80:W84" si="96">X80+Y80</f>
        <v>30</v>
      </c>
      <c r="X80" s="11">
        <v>9</v>
      </c>
      <c r="Y80" s="11">
        <v>21</v>
      </c>
      <c r="Z80" s="76">
        <f>AA80+AB80</f>
        <v>23283.3</v>
      </c>
      <c r="AA80" s="3">
        <v>6984.99</v>
      </c>
      <c r="AB80" s="3">
        <v>16298.31</v>
      </c>
      <c r="AC80" s="50"/>
      <c r="AD80" s="3"/>
      <c r="AE80" s="3"/>
      <c r="AF80" s="76"/>
      <c r="AG80" s="3"/>
      <c r="AH80" s="3"/>
      <c r="AI80" s="50"/>
      <c r="AJ80" s="3"/>
      <c r="AK80" s="3"/>
      <c r="AL80" s="76"/>
      <c r="AM80" s="3"/>
      <c r="AN80" s="3"/>
      <c r="AO80" s="50"/>
      <c r="AP80" s="11"/>
      <c r="AQ80" s="11"/>
      <c r="AR80" s="76"/>
      <c r="AS80" s="3"/>
      <c r="AT80" s="3"/>
      <c r="AU80" s="50"/>
      <c r="AV80" s="11"/>
      <c r="AW80" s="11"/>
      <c r="AX80" s="76"/>
      <c r="AY80" s="3"/>
      <c r="AZ80" s="3"/>
      <c r="BA80" s="50"/>
      <c r="BB80" s="11"/>
      <c r="BC80" s="11"/>
      <c r="BD80" s="76"/>
      <c r="BE80" s="3"/>
      <c r="BF80" s="3"/>
      <c r="BH80" s="62">
        <f t="shared" si="93"/>
        <v>31665.449999999997</v>
      </c>
    </row>
    <row r="81" spans="1:60" s="28" customFormat="1" ht="15.75" x14ac:dyDescent="0.25">
      <c r="A81" s="106" t="s">
        <v>84</v>
      </c>
      <c r="B81" s="50"/>
      <c r="C81" s="11"/>
      <c r="D81" s="11"/>
      <c r="E81" s="76"/>
      <c r="F81" s="3"/>
      <c r="G81" s="3"/>
      <c r="H81" s="50">
        <f t="shared" si="95"/>
        <v>897</v>
      </c>
      <c r="I81" s="11">
        <v>237</v>
      </c>
      <c r="J81" s="11">
        <v>660</v>
      </c>
      <c r="K81" s="76">
        <f>L81+M81</f>
        <v>278473.65000000002</v>
      </c>
      <c r="L81" s="3">
        <v>73576.649999999994</v>
      </c>
      <c r="M81" s="3">
        <v>204897</v>
      </c>
      <c r="N81" s="50"/>
      <c r="O81" s="3"/>
      <c r="P81" s="3"/>
      <c r="Q81" s="76"/>
      <c r="R81" s="3"/>
      <c r="S81" s="3"/>
      <c r="T81" s="76"/>
      <c r="U81" s="3"/>
      <c r="V81" s="3"/>
      <c r="W81" s="50">
        <f t="shared" si="96"/>
        <v>1383</v>
      </c>
      <c r="X81" s="11">
        <v>399</v>
      </c>
      <c r="Y81" s="11">
        <v>984</v>
      </c>
      <c r="Z81" s="76">
        <f>AA81+AB81</f>
        <v>698499</v>
      </c>
      <c r="AA81" s="3">
        <v>201519.23</v>
      </c>
      <c r="AB81" s="3">
        <v>496979.77</v>
      </c>
      <c r="AC81" s="50"/>
      <c r="AD81" s="3"/>
      <c r="AE81" s="3"/>
      <c r="AF81" s="76"/>
      <c r="AG81" s="3"/>
      <c r="AH81" s="3"/>
      <c r="AI81" s="50"/>
      <c r="AJ81" s="3"/>
      <c r="AK81" s="3"/>
      <c r="AL81" s="76"/>
      <c r="AM81" s="3"/>
      <c r="AN81" s="3"/>
      <c r="AO81" s="50"/>
      <c r="AP81" s="11"/>
      <c r="AQ81" s="11"/>
      <c r="AR81" s="76"/>
      <c r="AS81" s="3"/>
      <c r="AT81" s="3"/>
      <c r="AU81" s="50"/>
      <c r="AV81" s="11"/>
      <c r="AW81" s="11"/>
      <c r="AX81" s="76"/>
      <c r="AY81" s="3"/>
      <c r="AZ81" s="3"/>
      <c r="BA81" s="50"/>
      <c r="BB81" s="11"/>
      <c r="BC81" s="11"/>
      <c r="BD81" s="76"/>
      <c r="BE81" s="3"/>
      <c r="BF81" s="3"/>
      <c r="BH81" s="62">
        <f t="shared" si="93"/>
        <v>976972.65</v>
      </c>
    </row>
    <row r="82" spans="1:60" s="28" customFormat="1" ht="15.75" x14ac:dyDescent="0.25">
      <c r="A82" s="106" t="s">
        <v>85</v>
      </c>
      <c r="B82" s="50"/>
      <c r="C82" s="11"/>
      <c r="D82" s="11"/>
      <c r="E82" s="76"/>
      <c r="F82" s="3"/>
      <c r="G82" s="3"/>
      <c r="H82" s="50">
        <f t="shared" si="95"/>
        <v>27</v>
      </c>
      <c r="I82" s="11">
        <v>6</v>
      </c>
      <c r="J82" s="11">
        <v>21</v>
      </c>
      <c r="K82" s="76">
        <f>L82+M82</f>
        <v>8382.15</v>
      </c>
      <c r="L82" s="3">
        <v>1862.7</v>
      </c>
      <c r="M82" s="3">
        <v>6519.45</v>
      </c>
      <c r="N82" s="50"/>
      <c r="O82" s="3"/>
      <c r="P82" s="3"/>
      <c r="Q82" s="76"/>
      <c r="R82" s="3"/>
      <c r="S82" s="3"/>
      <c r="T82" s="76"/>
      <c r="U82" s="3"/>
      <c r="V82" s="3"/>
      <c r="W82" s="50">
        <f t="shared" si="96"/>
        <v>252</v>
      </c>
      <c r="X82" s="11">
        <v>72</v>
      </c>
      <c r="Y82" s="11">
        <v>180</v>
      </c>
      <c r="Z82" s="76">
        <f>AA82+AB82</f>
        <v>195579.71999999997</v>
      </c>
      <c r="AA82" s="3">
        <v>55879.92</v>
      </c>
      <c r="AB82" s="3">
        <v>139699.79999999999</v>
      </c>
      <c r="AC82" s="50"/>
      <c r="AD82" s="3"/>
      <c r="AE82" s="3"/>
      <c r="AF82" s="76"/>
      <c r="AG82" s="3"/>
      <c r="AH82" s="3"/>
      <c r="AI82" s="50"/>
      <c r="AJ82" s="3"/>
      <c r="AK82" s="3"/>
      <c r="AL82" s="76"/>
      <c r="AM82" s="3"/>
      <c r="AN82" s="3"/>
      <c r="AO82" s="50"/>
      <c r="AP82" s="11"/>
      <c r="AQ82" s="11"/>
      <c r="AR82" s="76"/>
      <c r="AS82" s="3"/>
      <c r="AT82" s="3"/>
      <c r="AU82" s="50"/>
      <c r="AV82" s="11"/>
      <c r="AW82" s="11"/>
      <c r="AX82" s="76"/>
      <c r="AY82" s="3"/>
      <c r="AZ82" s="3"/>
      <c r="BA82" s="50"/>
      <c r="BB82" s="11"/>
      <c r="BC82" s="11"/>
      <c r="BD82" s="76"/>
      <c r="BE82" s="3"/>
      <c r="BF82" s="3"/>
      <c r="BH82" s="62">
        <f t="shared" si="93"/>
        <v>203961.86999999997</v>
      </c>
    </row>
    <row r="83" spans="1:60" s="28" customFormat="1" ht="15.75" x14ac:dyDescent="0.25">
      <c r="A83" s="106" t="s">
        <v>86</v>
      </c>
      <c r="B83" s="50"/>
      <c r="C83" s="11"/>
      <c r="D83" s="11"/>
      <c r="E83" s="76"/>
      <c r="F83" s="3"/>
      <c r="G83" s="3"/>
      <c r="H83" s="50">
        <f t="shared" si="95"/>
        <v>255</v>
      </c>
      <c r="I83" s="11">
        <v>66</v>
      </c>
      <c r="J83" s="11">
        <v>189</v>
      </c>
      <c r="K83" s="76">
        <f>L83+M83</f>
        <v>26487.030000000002</v>
      </c>
      <c r="L83" s="3">
        <v>6855.47</v>
      </c>
      <c r="M83" s="3">
        <v>19631.560000000001</v>
      </c>
      <c r="N83" s="50"/>
      <c r="O83" s="3"/>
      <c r="P83" s="3"/>
      <c r="Q83" s="76"/>
      <c r="R83" s="3"/>
      <c r="S83" s="3"/>
      <c r="T83" s="76"/>
      <c r="U83" s="3"/>
      <c r="V83" s="3"/>
      <c r="W83" s="50">
        <f t="shared" si="96"/>
        <v>2261</v>
      </c>
      <c r="X83" s="11">
        <v>636</v>
      </c>
      <c r="Y83" s="11">
        <v>1625</v>
      </c>
      <c r="Z83" s="76">
        <f>AA83+AB83</f>
        <v>2227539.8000000003</v>
      </c>
      <c r="AA83" s="3">
        <v>626587.93000000005</v>
      </c>
      <c r="AB83" s="3">
        <v>1600951.87</v>
      </c>
      <c r="AC83" s="50"/>
      <c r="AD83" s="3"/>
      <c r="AE83" s="3"/>
      <c r="AF83" s="76"/>
      <c r="AG83" s="3"/>
      <c r="AH83" s="3"/>
      <c r="AI83" s="50"/>
      <c r="AJ83" s="3"/>
      <c r="AK83" s="3"/>
      <c r="AL83" s="76"/>
      <c r="AM83" s="3"/>
      <c r="AN83" s="3"/>
      <c r="AO83" s="50"/>
      <c r="AP83" s="11"/>
      <c r="AQ83" s="11"/>
      <c r="AR83" s="76"/>
      <c r="AS83" s="3"/>
      <c r="AT83" s="3"/>
      <c r="AU83" s="50"/>
      <c r="AV83" s="11"/>
      <c r="AW83" s="11"/>
      <c r="AX83" s="76"/>
      <c r="AY83" s="3"/>
      <c r="AZ83" s="3"/>
      <c r="BA83" s="50">
        <f t="shared" ref="BA83" si="97">BB83+BC83</f>
        <v>450</v>
      </c>
      <c r="BB83" s="11">
        <v>129</v>
      </c>
      <c r="BC83" s="11">
        <v>321</v>
      </c>
      <c r="BD83" s="76">
        <f>BE83+BF83</f>
        <v>273357</v>
      </c>
      <c r="BE83" s="3">
        <v>78362.34</v>
      </c>
      <c r="BF83" s="3">
        <v>194994.66</v>
      </c>
      <c r="BH83" s="62">
        <f t="shared" si="93"/>
        <v>2527383.83</v>
      </c>
    </row>
    <row r="84" spans="1:60" s="28" customFormat="1" ht="15.75" x14ac:dyDescent="0.25">
      <c r="A84" s="106" t="s">
        <v>87</v>
      </c>
      <c r="B84" s="50"/>
      <c r="C84" s="11"/>
      <c r="D84" s="11"/>
      <c r="E84" s="76"/>
      <c r="F84" s="3"/>
      <c r="G84" s="3"/>
      <c r="H84" s="50">
        <f t="shared" si="95"/>
        <v>1281</v>
      </c>
      <c r="I84" s="11">
        <v>336</v>
      </c>
      <c r="J84" s="11">
        <v>945</v>
      </c>
      <c r="K84" s="76">
        <f>L84+M84</f>
        <v>152238.36000000002</v>
      </c>
      <c r="L84" s="3">
        <v>39931.370000000003</v>
      </c>
      <c r="M84" s="3">
        <v>112306.99</v>
      </c>
      <c r="N84" s="50"/>
      <c r="O84" s="3"/>
      <c r="P84" s="3"/>
      <c r="Q84" s="76"/>
      <c r="R84" s="3"/>
      <c r="S84" s="3"/>
      <c r="T84" s="76"/>
      <c r="U84" s="3"/>
      <c r="V84" s="3"/>
      <c r="W84" s="50">
        <f t="shared" si="96"/>
        <v>1953</v>
      </c>
      <c r="X84" s="11">
        <v>558</v>
      </c>
      <c r="Y84" s="11">
        <v>1395</v>
      </c>
      <c r="Z84" s="76">
        <f>AA84+AB84</f>
        <v>1383423.3900000001</v>
      </c>
      <c r="AA84" s="3">
        <v>395263.83</v>
      </c>
      <c r="AB84" s="3">
        <v>988159.56</v>
      </c>
      <c r="AC84" s="50"/>
      <c r="AD84" s="3"/>
      <c r="AE84" s="3"/>
      <c r="AF84" s="76"/>
      <c r="AG84" s="3"/>
      <c r="AH84" s="3"/>
      <c r="AI84" s="50"/>
      <c r="AJ84" s="3"/>
      <c r="AK84" s="3"/>
      <c r="AL84" s="76"/>
      <c r="AM84" s="3"/>
      <c r="AN84" s="3"/>
      <c r="AO84" s="50"/>
      <c r="AP84" s="11"/>
      <c r="AQ84" s="11"/>
      <c r="AR84" s="76"/>
      <c r="AS84" s="3"/>
      <c r="AT84" s="3"/>
      <c r="AU84" s="50">
        <f t="shared" ref="AU84" si="98">AV84+AW84</f>
        <v>801</v>
      </c>
      <c r="AV84" s="11">
        <v>252</v>
      </c>
      <c r="AW84" s="11">
        <v>549</v>
      </c>
      <c r="AX84" s="76">
        <f>AY84+AZ84</f>
        <v>79651.44</v>
      </c>
      <c r="AY84" s="3">
        <v>25058.880000000001</v>
      </c>
      <c r="AZ84" s="3">
        <v>54592.56</v>
      </c>
      <c r="BA84" s="50"/>
      <c r="BB84" s="11"/>
      <c r="BC84" s="11"/>
      <c r="BD84" s="76"/>
      <c r="BE84" s="3"/>
      <c r="BF84" s="3"/>
      <c r="BH84" s="62">
        <f t="shared" si="93"/>
        <v>1615313.1900000002</v>
      </c>
    </row>
    <row r="85" spans="1:60" s="28" customFormat="1" ht="15.75" x14ac:dyDescent="0.25">
      <c r="A85" s="106" t="s">
        <v>88</v>
      </c>
      <c r="B85" s="50"/>
      <c r="C85" s="11"/>
      <c r="D85" s="11"/>
      <c r="E85" s="76"/>
      <c r="F85" s="3"/>
      <c r="G85" s="3"/>
      <c r="H85" s="50"/>
      <c r="I85" s="11"/>
      <c r="J85" s="11"/>
      <c r="K85" s="76"/>
      <c r="L85" s="3"/>
      <c r="M85" s="3"/>
      <c r="N85" s="50"/>
      <c r="O85" s="3"/>
      <c r="P85" s="3"/>
      <c r="Q85" s="76"/>
      <c r="R85" s="3"/>
      <c r="S85" s="3"/>
      <c r="T85" s="76"/>
      <c r="U85" s="3"/>
      <c r="V85" s="3"/>
      <c r="W85" s="50"/>
      <c r="X85" s="11"/>
      <c r="Y85" s="11"/>
      <c r="Z85" s="76"/>
      <c r="AA85" s="3"/>
      <c r="AB85" s="3"/>
      <c r="AC85" s="50"/>
      <c r="AD85" s="3"/>
      <c r="AE85" s="3"/>
      <c r="AF85" s="76"/>
      <c r="AG85" s="3"/>
      <c r="AH85" s="3"/>
      <c r="AI85" s="57">
        <f t="shared" ref="AI85" si="99">AJ85+AK85</f>
        <v>21</v>
      </c>
      <c r="AJ85" s="11">
        <v>6</v>
      </c>
      <c r="AK85" s="11">
        <v>15</v>
      </c>
      <c r="AL85" s="76">
        <f>AM85+AN85</f>
        <v>1068017.3400000001</v>
      </c>
      <c r="AM85" s="3">
        <v>305147.81</v>
      </c>
      <c r="AN85" s="3">
        <v>762869.53</v>
      </c>
      <c r="AO85" s="50"/>
      <c r="AP85" s="11"/>
      <c r="AQ85" s="11"/>
      <c r="AR85" s="76"/>
      <c r="AS85" s="3"/>
      <c r="AT85" s="3"/>
      <c r="AU85" s="50"/>
      <c r="AV85" s="11"/>
      <c r="AW85" s="11"/>
      <c r="AX85" s="76"/>
      <c r="AY85" s="3"/>
      <c r="AZ85" s="3"/>
      <c r="BA85" s="50"/>
      <c r="BB85" s="11"/>
      <c r="BC85" s="11"/>
      <c r="BD85" s="76"/>
      <c r="BE85" s="3"/>
      <c r="BF85" s="3"/>
      <c r="BH85" s="62">
        <f t="shared" si="93"/>
        <v>1068017.3400000001</v>
      </c>
    </row>
    <row r="86" spans="1:60" s="28" customFormat="1" ht="15.75" x14ac:dyDescent="0.25">
      <c r="A86" s="106" t="s">
        <v>89</v>
      </c>
      <c r="B86" s="50"/>
      <c r="C86" s="11"/>
      <c r="D86" s="11"/>
      <c r="E86" s="76"/>
      <c r="F86" s="3"/>
      <c r="G86" s="3"/>
      <c r="H86" s="50"/>
      <c r="I86" s="11"/>
      <c r="J86" s="11"/>
      <c r="K86" s="76"/>
      <c r="L86" s="3"/>
      <c r="M86" s="3"/>
      <c r="N86" s="50"/>
      <c r="O86" s="3"/>
      <c r="P86" s="3"/>
      <c r="Q86" s="76"/>
      <c r="R86" s="3"/>
      <c r="S86" s="3"/>
      <c r="T86" s="76"/>
      <c r="U86" s="3"/>
      <c r="V86" s="3"/>
      <c r="W86" s="50"/>
      <c r="X86" s="11"/>
      <c r="Y86" s="11"/>
      <c r="Z86" s="76"/>
      <c r="AA86" s="3"/>
      <c r="AB86" s="3"/>
      <c r="AC86" s="50"/>
      <c r="AD86" s="3"/>
      <c r="AE86" s="3"/>
      <c r="AF86" s="76"/>
      <c r="AG86" s="3"/>
      <c r="AH86" s="3"/>
      <c r="AI86" s="50"/>
      <c r="AJ86" s="3"/>
      <c r="AK86" s="3"/>
      <c r="AL86" s="76"/>
      <c r="AM86" s="3"/>
      <c r="AN86" s="3"/>
      <c r="AO86" s="50">
        <f t="shared" ref="AO86" si="100">AP86+AQ86</f>
        <v>69</v>
      </c>
      <c r="AP86" s="11">
        <v>21</v>
      </c>
      <c r="AQ86" s="11">
        <v>48</v>
      </c>
      <c r="AR86" s="76">
        <f>AS86+AT86</f>
        <v>1251057.49</v>
      </c>
      <c r="AS86" s="3">
        <v>380756.63</v>
      </c>
      <c r="AT86" s="3">
        <v>870300.86</v>
      </c>
      <c r="AU86" s="50"/>
      <c r="AV86" s="11"/>
      <c r="AW86" s="11"/>
      <c r="AX86" s="76"/>
      <c r="AY86" s="3"/>
      <c r="AZ86" s="3"/>
      <c r="BA86" s="50"/>
      <c r="BB86" s="11"/>
      <c r="BC86" s="11"/>
      <c r="BD86" s="76"/>
      <c r="BE86" s="3"/>
      <c r="BF86" s="3"/>
      <c r="BH86" s="62">
        <f t="shared" si="93"/>
        <v>1251057.49</v>
      </c>
    </row>
    <row r="87" spans="1:60" s="28" customFormat="1" ht="15.75" x14ac:dyDescent="0.25">
      <c r="A87" s="106" t="s">
        <v>90</v>
      </c>
      <c r="B87" s="50"/>
      <c r="C87" s="11"/>
      <c r="D87" s="11"/>
      <c r="E87" s="76"/>
      <c r="F87" s="3"/>
      <c r="G87" s="3"/>
      <c r="H87" s="50"/>
      <c r="I87" s="11"/>
      <c r="J87" s="11"/>
      <c r="K87" s="76"/>
      <c r="L87" s="3"/>
      <c r="M87" s="3"/>
      <c r="N87" s="50"/>
      <c r="O87" s="3"/>
      <c r="P87" s="3"/>
      <c r="Q87" s="76"/>
      <c r="R87" s="3"/>
      <c r="S87" s="3"/>
      <c r="T87" s="76"/>
      <c r="U87" s="3"/>
      <c r="V87" s="3"/>
      <c r="W87" s="50"/>
      <c r="X87" s="11"/>
      <c r="Y87" s="11"/>
      <c r="Z87" s="76"/>
      <c r="AA87" s="3"/>
      <c r="AB87" s="3"/>
      <c r="AC87" s="50"/>
      <c r="AD87" s="3"/>
      <c r="AE87" s="3"/>
      <c r="AF87" s="76"/>
      <c r="AG87" s="3"/>
      <c r="AH87" s="3"/>
      <c r="AI87" s="50"/>
      <c r="AJ87" s="3"/>
      <c r="AK87" s="3"/>
      <c r="AL87" s="76"/>
      <c r="AM87" s="3"/>
      <c r="AN87" s="3"/>
      <c r="AO87" s="50"/>
      <c r="AP87" s="3"/>
      <c r="AQ87" s="3"/>
      <c r="AR87" s="76"/>
      <c r="AS87" s="3"/>
      <c r="AT87" s="3"/>
      <c r="AU87" s="50"/>
      <c r="AV87" s="11"/>
      <c r="AW87" s="11"/>
      <c r="AX87" s="76"/>
      <c r="AY87" s="3"/>
      <c r="AZ87" s="3"/>
      <c r="BA87" s="50">
        <f t="shared" ref="BA87:BA89" si="101">BB87+BC87</f>
        <v>1056</v>
      </c>
      <c r="BB87" s="11">
        <v>495</v>
      </c>
      <c r="BC87" s="11">
        <v>561</v>
      </c>
      <c r="BD87" s="76">
        <f>BE87+BF87</f>
        <v>1571882.5499999998</v>
      </c>
      <c r="BE87" s="3">
        <v>736819.95</v>
      </c>
      <c r="BF87" s="3">
        <v>835062.6</v>
      </c>
      <c r="BH87" s="62">
        <f t="shared" si="93"/>
        <v>1571882.5499999998</v>
      </c>
    </row>
    <row r="88" spans="1:60" s="28" customFormat="1" ht="15.75" x14ac:dyDescent="0.25">
      <c r="A88" s="106" t="s">
        <v>91</v>
      </c>
      <c r="B88" s="50"/>
      <c r="C88" s="11"/>
      <c r="D88" s="11"/>
      <c r="E88" s="76"/>
      <c r="F88" s="3"/>
      <c r="G88" s="3"/>
      <c r="H88" s="50"/>
      <c r="I88" s="11"/>
      <c r="J88" s="11"/>
      <c r="K88" s="76"/>
      <c r="L88" s="3"/>
      <c r="M88" s="3"/>
      <c r="N88" s="50"/>
      <c r="O88" s="3"/>
      <c r="P88" s="3"/>
      <c r="Q88" s="76"/>
      <c r="R88" s="3"/>
      <c r="S88" s="3"/>
      <c r="T88" s="76"/>
      <c r="U88" s="3"/>
      <c r="V88" s="3"/>
      <c r="W88" s="50"/>
      <c r="X88" s="11"/>
      <c r="Y88" s="11"/>
      <c r="Z88" s="76"/>
      <c r="AA88" s="3"/>
      <c r="AB88" s="3"/>
      <c r="AC88" s="50"/>
      <c r="AD88" s="3"/>
      <c r="AE88" s="3"/>
      <c r="AF88" s="76"/>
      <c r="AG88" s="3"/>
      <c r="AH88" s="3"/>
      <c r="AI88" s="50"/>
      <c r="AJ88" s="3"/>
      <c r="AK88" s="3"/>
      <c r="AL88" s="76"/>
      <c r="AM88" s="3"/>
      <c r="AN88" s="3"/>
      <c r="AO88" s="50"/>
      <c r="AP88" s="3"/>
      <c r="AQ88" s="3"/>
      <c r="AR88" s="76"/>
      <c r="AS88" s="3"/>
      <c r="AT88" s="3"/>
      <c r="AU88" s="50"/>
      <c r="AV88" s="11"/>
      <c r="AW88" s="11"/>
      <c r="AX88" s="76"/>
      <c r="AY88" s="3"/>
      <c r="AZ88" s="3"/>
      <c r="BA88" s="50">
        <f t="shared" si="101"/>
        <v>330</v>
      </c>
      <c r="BB88" s="11">
        <v>150</v>
      </c>
      <c r="BC88" s="11">
        <v>180</v>
      </c>
      <c r="BD88" s="76">
        <f>BE88+BF88</f>
        <v>585282.81000000006</v>
      </c>
      <c r="BE88" s="3">
        <v>266037.64</v>
      </c>
      <c r="BF88" s="3">
        <v>319245.17</v>
      </c>
      <c r="BH88" s="62">
        <f t="shared" si="93"/>
        <v>585282.81000000006</v>
      </c>
    </row>
    <row r="89" spans="1:60" s="28" customFormat="1" ht="15.75" x14ac:dyDescent="0.25">
      <c r="A89" s="106" t="s">
        <v>92</v>
      </c>
      <c r="B89" s="50"/>
      <c r="C89" s="11"/>
      <c r="D89" s="11"/>
      <c r="E89" s="76"/>
      <c r="F89" s="3"/>
      <c r="G89" s="3"/>
      <c r="H89" s="50"/>
      <c r="I89" s="11"/>
      <c r="J89" s="11"/>
      <c r="K89" s="76"/>
      <c r="L89" s="3"/>
      <c r="M89" s="3"/>
      <c r="N89" s="50"/>
      <c r="O89" s="3"/>
      <c r="P89" s="3"/>
      <c r="Q89" s="76"/>
      <c r="R89" s="3"/>
      <c r="S89" s="3"/>
      <c r="T89" s="76"/>
      <c r="U89" s="3"/>
      <c r="V89" s="3"/>
      <c r="W89" s="50"/>
      <c r="X89" s="11"/>
      <c r="Y89" s="11"/>
      <c r="Z89" s="76"/>
      <c r="AA89" s="3"/>
      <c r="AB89" s="3"/>
      <c r="AC89" s="50"/>
      <c r="AD89" s="3"/>
      <c r="AE89" s="3"/>
      <c r="AF89" s="76"/>
      <c r="AG89" s="3"/>
      <c r="AH89" s="3"/>
      <c r="AI89" s="50"/>
      <c r="AJ89" s="3"/>
      <c r="AK89" s="3"/>
      <c r="AL89" s="76"/>
      <c r="AM89" s="3"/>
      <c r="AN89" s="3"/>
      <c r="AO89" s="50"/>
      <c r="AP89" s="3"/>
      <c r="AQ89" s="3"/>
      <c r="AR89" s="76"/>
      <c r="AS89" s="3"/>
      <c r="AT89" s="3"/>
      <c r="AU89" s="50"/>
      <c r="AV89" s="11"/>
      <c r="AW89" s="11"/>
      <c r="AX89" s="76"/>
      <c r="AY89" s="3"/>
      <c r="AZ89" s="3"/>
      <c r="BA89" s="50">
        <f t="shared" si="101"/>
        <v>459</v>
      </c>
      <c r="BB89" s="11">
        <v>216</v>
      </c>
      <c r="BC89" s="11">
        <v>243</v>
      </c>
      <c r="BD89" s="76">
        <f>BE89+BF89</f>
        <v>1363799.76</v>
      </c>
      <c r="BE89" s="3">
        <v>641788.12</v>
      </c>
      <c r="BF89" s="3">
        <v>722011.64</v>
      </c>
      <c r="BH89" s="62">
        <f t="shared" si="93"/>
        <v>1363799.76</v>
      </c>
    </row>
    <row r="90" spans="1:60" s="28" customFormat="1" ht="15.75" x14ac:dyDescent="0.25">
      <c r="A90" s="130" t="s">
        <v>136</v>
      </c>
      <c r="B90" s="50"/>
      <c r="C90" s="11"/>
      <c r="D90" s="11"/>
      <c r="E90" s="76"/>
      <c r="F90" s="3"/>
      <c r="G90" s="3"/>
      <c r="H90" s="50"/>
      <c r="I90" s="11"/>
      <c r="J90" s="11"/>
      <c r="K90" s="76"/>
      <c r="L90" s="3"/>
      <c r="M90" s="3"/>
      <c r="N90" s="50"/>
      <c r="O90" s="3"/>
      <c r="P90" s="3"/>
      <c r="Q90" s="76"/>
      <c r="R90" s="3"/>
      <c r="S90" s="3"/>
      <c r="T90" s="76"/>
      <c r="U90" s="3"/>
      <c r="V90" s="3"/>
      <c r="W90" s="50"/>
      <c r="X90" s="11"/>
      <c r="Y90" s="11"/>
      <c r="Z90" s="76"/>
      <c r="AA90" s="3"/>
      <c r="AB90" s="3"/>
      <c r="AC90" s="50"/>
      <c r="AD90" s="3"/>
      <c r="AE90" s="3"/>
      <c r="AF90" s="76"/>
      <c r="AG90" s="3"/>
      <c r="AH90" s="3"/>
      <c r="AI90" s="50"/>
      <c r="AJ90" s="3"/>
      <c r="AK90" s="3"/>
      <c r="AL90" s="76"/>
      <c r="AM90" s="3"/>
      <c r="AN90" s="3"/>
      <c r="AO90" s="50">
        <f t="shared" ref="AO90:AO91" si="102">AP90+AQ90</f>
        <v>2</v>
      </c>
      <c r="AP90" s="11">
        <v>1</v>
      </c>
      <c r="AQ90" s="11">
        <v>1</v>
      </c>
      <c r="AR90" s="76">
        <f>AS90+AT90</f>
        <v>239774.74</v>
      </c>
      <c r="AS90" s="3">
        <v>119887.37</v>
      </c>
      <c r="AT90" s="3">
        <v>119887.37</v>
      </c>
      <c r="AU90" s="50"/>
      <c r="AV90" s="11"/>
      <c r="AW90" s="11"/>
      <c r="AX90" s="76"/>
      <c r="AY90" s="3"/>
      <c r="AZ90" s="3"/>
      <c r="BA90" s="50"/>
      <c r="BB90" s="11"/>
      <c r="BC90" s="11"/>
      <c r="BD90" s="76"/>
      <c r="BE90" s="3"/>
      <c r="BF90" s="3"/>
      <c r="BH90" s="62">
        <f t="shared" si="93"/>
        <v>239774.74</v>
      </c>
    </row>
    <row r="91" spans="1:60" s="28" customFormat="1" ht="15.75" x14ac:dyDescent="0.25">
      <c r="A91" s="130" t="s">
        <v>137</v>
      </c>
      <c r="B91" s="50"/>
      <c r="C91" s="11"/>
      <c r="D91" s="11"/>
      <c r="E91" s="76"/>
      <c r="F91" s="3"/>
      <c r="G91" s="3"/>
      <c r="H91" s="50"/>
      <c r="I91" s="11"/>
      <c r="J91" s="11"/>
      <c r="K91" s="76"/>
      <c r="L91" s="3"/>
      <c r="M91" s="3"/>
      <c r="N91" s="50"/>
      <c r="O91" s="3"/>
      <c r="P91" s="3"/>
      <c r="Q91" s="76"/>
      <c r="R91" s="3"/>
      <c r="S91" s="3"/>
      <c r="T91" s="76"/>
      <c r="U91" s="3"/>
      <c r="V91" s="3"/>
      <c r="W91" s="50"/>
      <c r="X91" s="11"/>
      <c r="Y91" s="11"/>
      <c r="Z91" s="76"/>
      <c r="AA91" s="3"/>
      <c r="AB91" s="3"/>
      <c r="AC91" s="50"/>
      <c r="AD91" s="3"/>
      <c r="AE91" s="3"/>
      <c r="AF91" s="76"/>
      <c r="AG91" s="3"/>
      <c r="AH91" s="3"/>
      <c r="AI91" s="50"/>
      <c r="AJ91" s="3"/>
      <c r="AK91" s="3"/>
      <c r="AL91" s="76"/>
      <c r="AM91" s="3"/>
      <c r="AN91" s="3"/>
      <c r="AO91" s="50">
        <f t="shared" si="102"/>
        <v>2</v>
      </c>
      <c r="AP91" s="11">
        <v>1</v>
      </c>
      <c r="AQ91" s="11">
        <v>1</v>
      </c>
      <c r="AR91" s="76">
        <f>AS91+AT91</f>
        <v>239774.74</v>
      </c>
      <c r="AS91" s="3">
        <v>119887.37</v>
      </c>
      <c r="AT91" s="3">
        <v>119887.37</v>
      </c>
      <c r="AU91" s="50"/>
      <c r="AV91" s="11"/>
      <c r="AW91" s="11"/>
      <c r="AX91" s="76"/>
      <c r="AY91" s="3"/>
      <c r="AZ91" s="3"/>
      <c r="BA91" s="50"/>
      <c r="BB91" s="11"/>
      <c r="BC91" s="11"/>
      <c r="BD91" s="76"/>
      <c r="BE91" s="3"/>
      <c r="BF91" s="3"/>
      <c r="BH91" s="62">
        <f t="shared" si="93"/>
        <v>239774.74</v>
      </c>
    </row>
    <row r="92" spans="1:60" s="28" customFormat="1" ht="31.5" x14ac:dyDescent="0.25">
      <c r="A92" s="130" t="s">
        <v>135</v>
      </c>
      <c r="B92" s="50"/>
      <c r="C92" s="11"/>
      <c r="D92" s="11"/>
      <c r="E92" s="76"/>
      <c r="F92" s="3"/>
      <c r="G92" s="3"/>
      <c r="H92" s="50"/>
      <c r="I92" s="11"/>
      <c r="J92" s="11"/>
      <c r="K92" s="76"/>
      <c r="L92" s="3"/>
      <c r="M92" s="3"/>
      <c r="N92" s="50"/>
      <c r="O92" s="3"/>
      <c r="P92" s="3"/>
      <c r="Q92" s="76"/>
      <c r="R92" s="3"/>
      <c r="S92" s="3"/>
      <c r="T92" s="76"/>
      <c r="U92" s="3"/>
      <c r="V92" s="3"/>
      <c r="W92" s="50"/>
      <c r="X92" s="11"/>
      <c r="Y92" s="11"/>
      <c r="Z92" s="76"/>
      <c r="AA92" s="3"/>
      <c r="AB92" s="3"/>
      <c r="AC92" s="50"/>
      <c r="AD92" s="3"/>
      <c r="AE92" s="3"/>
      <c r="AF92" s="76"/>
      <c r="AG92" s="3"/>
      <c r="AH92" s="3"/>
      <c r="AI92" s="50"/>
      <c r="AJ92" s="3"/>
      <c r="AK92" s="3"/>
      <c r="AL92" s="76"/>
      <c r="AM92" s="3"/>
      <c r="AN92" s="3"/>
      <c r="AO92" s="50">
        <f t="shared" ref="AO92" si="103">AP92+AQ92</f>
        <v>2</v>
      </c>
      <c r="AP92" s="11">
        <v>1</v>
      </c>
      <c r="AQ92" s="11">
        <v>1</v>
      </c>
      <c r="AR92" s="76">
        <f>AS92+AT92</f>
        <v>239774.74</v>
      </c>
      <c r="AS92" s="3">
        <v>119887.37</v>
      </c>
      <c r="AT92" s="3">
        <v>119887.37</v>
      </c>
      <c r="AU92" s="50"/>
      <c r="AV92" s="11"/>
      <c r="AW92" s="11"/>
      <c r="AX92" s="76"/>
      <c r="AY92" s="3"/>
      <c r="AZ92" s="3"/>
      <c r="BA92" s="50"/>
      <c r="BB92" s="11"/>
      <c r="BC92" s="11"/>
      <c r="BD92" s="76"/>
      <c r="BE92" s="3"/>
      <c r="BF92" s="3"/>
      <c r="BH92" s="62">
        <f t="shared" si="93"/>
        <v>239774.74</v>
      </c>
    </row>
    <row r="93" spans="1:60" s="28" customFormat="1" ht="15.75" x14ac:dyDescent="0.25">
      <c r="A93" s="130" t="s">
        <v>138</v>
      </c>
      <c r="B93" s="50"/>
      <c r="C93" s="11"/>
      <c r="D93" s="11"/>
      <c r="E93" s="76"/>
      <c r="F93" s="3"/>
      <c r="G93" s="3"/>
      <c r="H93" s="50"/>
      <c r="I93" s="11"/>
      <c r="J93" s="11"/>
      <c r="K93" s="76"/>
      <c r="L93" s="3"/>
      <c r="M93" s="3"/>
      <c r="N93" s="50"/>
      <c r="O93" s="3"/>
      <c r="P93" s="3"/>
      <c r="Q93" s="76"/>
      <c r="R93" s="3"/>
      <c r="S93" s="3"/>
      <c r="T93" s="76"/>
      <c r="U93" s="3"/>
      <c r="V93" s="3"/>
      <c r="W93" s="50"/>
      <c r="X93" s="11"/>
      <c r="Y93" s="11"/>
      <c r="Z93" s="76"/>
      <c r="AA93" s="3"/>
      <c r="AB93" s="3"/>
      <c r="AC93" s="50"/>
      <c r="AD93" s="3"/>
      <c r="AE93" s="3"/>
      <c r="AF93" s="76"/>
      <c r="AG93" s="3"/>
      <c r="AH93" s="3"/>
      <c r="AI93" s="50"/>
      <c r="AJ93" s="3"/>
      <c r="AK93" s="3"/>
      <c r="AL93" s="76"/>
      <c r="AM93" s="3"/>
      <c r="AN93" s="3"/>
      <c r="AO93" s="50"/>
      <c r="AP93" s="11"/>
      <c r="AQ93" s="11"/>
      <c r="AR93" s="76"/>
      <c r="AS93" s="3"/>
      <c r="AT93" s="3"/>
      <c r="AU93" s="50"/>
      <c r="AV93" s="11"/>
      <c r="AW93" s="11"/>
      <c r="AX93" s="76"/>
      <c r="AY93" s="3"/>
      <c r="AZ93" s="3"/>
      <c r="BA93" s="50">
        <f>BB93+BC93</f>
        <v>246</v>
      </c>
      <c r="BB93" s="11">
        <v>123</v>
      </c>
      <c r="BC93" s="11">
        <v>123</v>
      </c>
      <c r="BD93" s="76">
        <f>BE93+BF93</f>
        <v>149435.16</v>
      </c>
      <c r="BE93" s="3">
        <v>74717.58</v>
      </c>
      <c r="BF93" s="3">
        <v>74717.58</v>
      </c>
      <c r="BH93" s="62">
        <f t="shared" si="93"/>
        <v>149435.16</v>
      </c>
    </row>
    <row r="94" spans="1:60" ht="15" x14ac:dyDescent="0.25">
      <c r="A94" s="21" t="s">
        <v>54</v>
      </c>
      <c r="B94" s="50"/>
      <c r="C94" s="11"/>
      <c r="D94" s="11"/>
      <c r="E94" s="76"/>
      <c r="F94" s="3"/>
      <c r="G94" s="3"/>
      <c r="H94" s="50"/>
      <c r="I94" s="11"/>
      <c r="J94" s="11"/>
      <c r="K94" s="76"/>
      <c r="L94" s="3"/>
      <c r="M94" s="3"/>
      <c r="N94" s="50"/>
      <c r="O94" s="3"/>
      <c r="P94" s="3"/>
      <c r="Q94" s="76"/>
      <c r="R94" s="3"/>
      <c r="S94" s="3"/>
      <c r="T94" s="76"/>
      <c r="U94" s="3"/>
      <c r="V94" s="3"/>
      <c r="W94" s="50"/>
      <c r="X94" s="3"/>
      <c r="Y94" s="3"/>
      <c r="Z94" s="76"/>
      <c r="AA94" s="3"/>
      <c r="AB94" s="3"/>
      <c r="AC94" s="50"/>
      <c r="AD94" s="3"/>
      <c r="AE94" s="3"/>
      <c r="AF94" s="76"/>
      <c r="AG94" s="3"/>
      <c r="AH94" s="3"/>
      <c r="AI94" s="50"/>
      <c r="AJ94" s="3"/>
      <c r="AK94" s="3"/>
      <c r="AL94" s="76"/>
      <c r="AM94" s="3"/>
      <c r="AN94" s="3"/>
      <c r="AO94" s="50"/>
      <c r="AP94" s="3"/>
      <c r="AQ94" s="3"/>
      <c r="AR94" s="76"/>
      <c r="AS94" s="3"/>
      <c r="AT94" s="3"/>
      <c r="AU94" s="50">
        <f>AV94+AW94</f>
        <v>150</v>
      </c>
      <c r="AV94" s="11">
        <v>28</v>
      </c>
      <c r="AW94" s="11">
        <v>122</v>
      </c>
      <c r="AX94" s="76">
        <f>AY94+AZ94</f>
        <v>39670.5</v>
      </c>
      <c r="AY94" s="3">
        <v>7405.16</v>
      </c>
      <c r="AZ94" s="3">
        <v>32265.34</v>
      </c>
      <c r="BA94" s="50">
        <f>BB94+BC94</f>
        <v>201</v>
      </c>
      <c r="BB94" s="11">
        <v>28</v>
      </c>
      <c r="BC94" s="11">
        <v>173</v>
      </c>
      <c r="BD94" s="76">
        <f>BE94+BF94</f>
        <v>122099.46</v>
      </c>
      <c r="BE94" s="3">
        <v>17008.88</v>
      </c>
      <c r="BF94" s="3">
        <v>105090.58</v>
      </c>
      <c r="BH94" s="62">
        <f t="shared" si="93"/>
        <v>161769.96000000002</v>
      </c>
    </row>
    <row r="95" spans="1:60" s="28" customFormat="1" ht="24.75" customHeight="1" x14ac:dyDescent="0.25">
      <c r="A95" s="74" t="s">
        <v>2</v>
      </c>
      <c r="B95" s="75">
        <f t="shared" ref="B95:AA95" si="104">SUM(B7:B94)</f>
        <v>94117</v>
      </c>
      <c r="C95" s="75">
        <f t="shared" si="104"/>
        <v>26034</v>
      </c>
      <c r="D95" s="75">
        <f t="shared" si="104"/>
        <v>68083</v>
      </c>
      <c r="E95" s="77">
        <f t="shared" si="104"/>
        <v>168446473.74000001</v>
      </c>
      <c r="F95" s="77">
        <f t="shared" si="104"/>
        <v>46734185.610000014</v>
      </c>
      <c r="G95" s="77">
        <f t="shared" si="104"/>
        <v>121712288.13000001</v>
      </c>
      <c r="H95" s="75">
        <f t="shared" si="104"/>
        <v>294891</v>
      </c>
      <c r="I95" s="75">
        <f t="shared" si="104"/>
        <v>58659</v>
      </c>
      <c r="J95" s="75">
        <f t="shared" si="104"/>
        <v>236232</v>
      </c>
      <c r="K95" s="77">
        <f t="shared" si="104"/>
        <v>59098279.790000007</v>
      </c>
      <c r="L95" s="77">
        <f t="shared" si="104"/>
        <v>11232394.26</v>
      </c>
      <c r="M95" s="77">
        <f t="shared" si="104"/>
        <v>47865885.530000016</v>
      </c>
      <c r="N95" s="75">
        <f t="shared" si="104"/>
        <v>87296</v>
      </c>
      <c r="O95" s="75">
        <f t="shared" si="104"/>
        <v>25124</v>
      </c>
      <c r="P95" s="75">
        <f t="shared" si="104"/>
        <v>62172</v>
      </c>
      <c r="Q95" s="77">
        <f t="shared" si="104"/>
        <v>39117470.030000001</v>
      </c>
      <c r="R95" s="77">
        <f t="shared" si="104"/>
        <v>11211655.789999999</v>
      </c>
      <c r="S95" s="77">
        <f t="shared" si="104"/>
        <v>27905814.240000002</v>
      </c>
      <c r="T95" s="77">
        <f t="shared" si="104"/>
        <v>139364150.29000002</v>
      </c>
      <c r="U95" s="77">
        <f t="shared" si="104"/>
        <v>39994387.970000006</v>
      </c>
      <c r="V95" s="77">
        <f t="shared" si="104"/>
        <v>99369762.320000008</v>
      </c>
      <c r="W95" s="75">
        <f t="shared" si="104"/>
        <v>619979</v>
      </c>
      <c r="X95" s="75">
        <f t="shared" si="104"/>
        <v>169026</v>
      </c>
      <c r="Y95" s="75">
        <f t="shared" si="104"/>
        <v>450953</v>
      </c>
      <c r="Z95" s="77">
        <f t="shared" si="104"/>
        <v>468501614.72000015</v>
      </c>
      <c r="AA95" s="77">
        <f t="shared" si="104"/>
        <v>127404508.66000001</v>
      </c>
      <c r="AB95" s="77">
        <f>SUM(AB7:AB94)+0.03</f>
        <v>341097106.08999991</v>
      </c>
      <c r="AC95" s="75">
        <f t="shared" ref="AC95:BF95" si="105">SUM(AC7:AC94)</f>
        <v>176608</v>
      </c>
      <c r="AD95" s="75">
        <f t="shared" si="105"/>
        <v>43747</v>
      </c>
      <c r="AE95" s="75">
        <f t="shared" si="105"/>
        <v>132861</v>
      </c>
      <c r="AF95" s="77">
        <f t="shared" si="105"/>
        <v>78625942.719999999</v>
      </c>
      <c r="AG95" s="77">
        <f t="shared" si="105"/>
        <v>19487140.540000007</v>
      </c>
      <c r="AH95" s="77">
        <f t="shared" si="105"/>
        <v>59138802.18</v>
      </c>
      <c r="AI95" s="75">
        <f t="shared" si="105"/>
        <v>54883</v>
      </c>
      <c r="AJ95" s="75">
        <f t="shared" si="105"/>
        <v>15482</v>
      </c>
      <c r="AK95" s="75">
        <f t="shared" si="105"/>
        <v>39401</v>
      </c>
      <c r="AL95" s="77">
        <f t="shared" si="105"/>
        <v>1228708778.4200003</v>
      </c>
      <c r="AM95" s="77">
        <f t="shared" si="105"/>
        <v>351557035.90999991</v>
      </c>
      <c r="AN95" s="77">
        <f t="shared" si="105"/>
        <v>877151742.50999999</v>
      </c>
      <c r="AO95" s="75">
        <f t="shared" si="105"/>
        <v>18345</v>
      </c>
      <c r="AP95" s="75">
        <f t="shared" si="105"/>
        <v>5039</v>
      </c>
      <c r="AQ95" s="75">
        <f t="shared" si="105"/>
        <v>13306</v>
      </c>
      <c r="AR95" s="77">
        <f t="shared" si="105"/>
        <v>195579397.23000014</v>
      </c>
      <c r="AS95" s="77">
        <f t="shared" si="105"/>
        <v>55770790.159999989</v>
      </c>
      <c r="AT95" s="77">
        <f t="shared" si="105"/>
        <v>139808607.07000005</v>
      </c>
      <c r="AU95" s="75">
        <f t="shared" si="105"/>
        <v>224645</v>
      </c>
      <c r="AV95" s="75">
        <f t="shared" si="105"/>
        <v>65791</v>
      </c>
      <c r="AW95" s="75">
        <f t="shared" si="105"/>
        <v>158854</v>
      </c>
      <c r="AX95" s="77">
        <f t="shared" si="105"/>
        <v>37528223.779999994</v>
      </c>
      <c r="AY95" s="77">
        <f t="shared" si="105"/>
        <v>11067836.58</v>
      </c>
      <c r="AZ95" s="77">
        <f t="shared" si="105"/>
        <v>26460387.200000003</v>
      </c>
      <c r="BA95" s="75">
        <f t="shared" si="105"/>
        <v>74967</v>
      </c>
      <c r="BB95" s="75">
        <f t="shared" si="105"/>
        <v>31309</v>
      </c>
      <c r="BC95" s="75">
        <f t="shared" si="105"/>
        <v>43658</v>
      </c>
      <c r="BD95" s="77">
        <f t="shared" si="105"/>
        <v>169061266.66000006</v>
      </c>
      <c r="BE95" s="77">
        <f t="shared" si="105"/>
        <v>95014889.410000041</v>
      </c>
      <c r="BF95" s="77">
        <f t="shared" si="105"/>
        <v>74046377.250000015</v>
      </c>
      <c r="BH95" s="73">
        <f>SUM(BH7:BH94)</f>
        <v>2584031597.3799992</v>
      </c>
    </row>
    <row r="96" spans="1:60" ht="16.5" customHeight="1" x14ac:dyDescent="0.25">
      <c r="A96" s="23"/>
      <c r="B96" s="25"/>
      <c r="C96" s="25"/>
      <c r="D96" s="25"/>
      <c r="E96" s="24"/>
      <c r="F96" s="24"/>
      <c r="G96" s="24"/>
      <c r="H96" s="25"/>
      <c r="I96" s="24"/>
      <c r="J96" s="24"/>
      <c r="K96" s="24"/>
      <c r="L96" s="24"/>
      <c r="M96" s="24"/>
      <c r="N96" s="25"/>
      <c r="O96" s="24"/>
      <c r="P96" s="24"/>
      <c r="Q96" s="24"/>
      <c r="R96" s="24"/>
      <c r="S96" s="24"/>
      <c r="T96" s="24"/>
      <c r="U96" s="24"/>
      <c r="V96" s="24"/>
      <c r="W96" s="25"/>
      <c r="X96" s="24"/>
      <c r="Y96" s="24"/>
      <c r="Z96" s="24"/>
      <c r="AA96" s="24"/>
      <c r="AB96" s="24"/>
      <c r="AC96" s="25"/>
      <c r="AD96" s="24"/>
      <c r="AE96" s="24"/>
      <c r="AF96" s="24"/>
      <c r="AG96" s="24"/>
      <c r="AH96" s="24"/>
      <c r="AI96" s="25"/>
      <c r="AJ96" s="24"/>
      <c r="AK96" s="24"/>
      <c r="AL96" s="24"/>
      <c r="AM96" s="24"/>
      <c r="AN96" s="24"/>
      <c r="AO96" s="25"/>
      <c r="AP96" s="24"/>
      <c r="AQ96" s="24"/>
      <c r="AR96" s="24"/>
      <c r="AS96" s="24"/>
      <c r="AT96" s="24"/>
      <c r="AU96" s="25"/>
      <c r="AV96" s="24"/>
      <c r="AW96" s="24"/>
      <c r="AX96" s="24"/>
      <c r="AY96" s="24"/>
      <c r="AZ96" s="24"/>
      <c r="BA96" s="25"/>
      <c r="BB96" s="24"/>
      <c r="BC96" s="24"/>
      <c r="BD96" s="24"/>
      <c r="BE96" s="24"/>
      <c r="BF96" s="24"/>
    </row>
    <row r="97" spans="1:60" ht="16.5" customHeight="1" x14ac:dyDescent="0.25">
      <c r="A97" s="23"/>
      <c r="B97" s="25"/>
      <c r="C97" s="25"/>
      <c r="D97" s="25"/>
      <c r="E97" s="24"/>
      <c r="F97" s="24"/>
      <c r="G97" s="24"/>
      <c r="H97" s="25"/>
      <c r="I97" s="24"/>
      <c r="J97" s="24"/>
      <c r="K97" s="24"/>
      <c r="L97" s="24"/>
      <c r="M97" s="24"/>
      <c r="N97" s="25"/>
      <c r="O97" s="24"/>
      <c r="P97" s="24"/>
      <c r="Q97" s="24"/>
      <c r="R97" s="24"/>
      <c r="S97" s="24"/>
      <c r="T97" s="24"/>
      <c r="U97" s="24"/>
      <c r="V97" s="24"/>
      <c r="W97" s="25"/>
      <c r="X97" s="24"/>
      <c r="Y97" s="24"/>
      <c r="Z97" s="24"/>
      <c r="AA97" s="24"/>
      <c r="AB97" s="24"/>
      <c r="AC97" s="25"/>
      <c r="AD97" s="24"/>
      <c r="AE97" s="24"/>
      <c r="AF97" s="24"/>
      <c r="AG97" s="24"/>
      <c r="AH97" s="24"/>
      <c r="AI97" s="25"/>
      <c r="AJ97" s="24"/>
      <c r="AK97" s="24"/>
      <c r="AL97" s="24"/>
      <c r="AM97" s="24"/>
      <c r="AN97" s="24"/>
      <c r="AO97" s="25"/>
      <c r="AP97" s="24"/>
      <c r="AQ97" s="24"/>
      <c r="AR97" s="24"/>
      <c r="AS97" s="24"/>
      <c r="AT97" s="24"/>
      <c r="AU97" s="25"/>
      <c r="AV97" s="24"/>
      <c r="AW97" s="24"/>
      <c r="AX97" s="24"/>
      <c r="AY97" s="24"/>
      <c r="AZ97" s="24"/>
      <c r="BA97" s="25"/>
      <c r="BB97" s="24"/>
      <c r="BC97" s="24"/>
      <c r="BD97" s="24"/>
      <c r="BE97" s="24"/>
      <c r="BF97" s="24"/>
    </row>
    <row r="98" spans="1:60" x14ac:dyDescent="0.25">
      <c r="A98" s="6"/>
    </row>
    <row r="99" spans="1:60" x14ac:dyDescent="0.25">
      <c r="A99" s="6"/>
      <c r="AP99" s="129"/>
    </row>
    <row r="100" spans="1:60" x14ac:dyDescent="0.25">
      <c r="A100" s="1"/>
    </row>
    <row r="101" spans="1:60" x14ac:dyDescent="0.25">
      <c r="A101" s="29"/>
    </row>
    <row r="102" spans="1:60" ht="15" x14ac:dyDescent="0.25">
      <c r="A102" s="13"/>
      <c r="AS102" s="7"/>
      <c r="AT102" s="7"/>
    </row>
    <row r="103" spans="1:60" x14ac:dyDescent="0.25">
      <c r="A103" s="29"/>
    </row>
    <row r="104" spans="1:60" x14ac:dyDescent="0.25">
      <c r="A104" s="10"/>
    </row>
    <row r="105" spans="1:60" x14ac:dyDescent="0.25">
      <c r="A105" s="10"/>
      <c r="U105" s="7"/>
      <c r="V105" s="7"/>
      <c r="BH105" s="28"/>
    </row>
    <row r="106" spans="1:60" x14ac:dyDescent="0.25">
      <c r="A106" s="10"/>
      <c r="U106" s="7"/>
      <c r="V106" s="7"/>
    </row>
    <row r="107" spans="1:60" x14ac:dyDescent="0.25">
      <c r="A107" s="10"/>
    </row>
    <row r="108" spans="1:60" x14ac:dyDescent="0.25">
      <c r="A108" s="10"/>
    </row>
    <row r="109" spans="1:60" x14ac:dyDescent="0.25">
      <c r="A109" s="10"/>
    </row>
    <row r="117" spans="1:1" x14ac:dyDescent="0.25">
      <c r="A117" s="10"/>
    </row>
    <row r="118" spans="1:1" x14ac:dyDescent="0.25">
      <c r="A118" s="15"/>
    </row>
    <row r="119" spans="1:1" ht="15" x14ac:dyDescent="0.25">
      <c r="A119" s="16"/>
    </row>
    <row r="120" spans="1:1" ht="15" x14ac:dyDescent="0.25">
      <c r="A120" s="16"/>
    </row>
  </sheetData>
  <customSheetViews>
    <customSheetView guid="{9784C23B-239B-4CA0-A170-4E2FB957F671}" scale="90" fitToPage="1">
      <pane xSplit="1" ySplit="6" topLeftCell="B70" activePane="bottomRight" state="frozen"/>
      <selection pane="bottomRight" activeCell="I75" sqref="I75:J75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>
      <pane xSplit="1" ySplit="6" topLeftCell="B43" activePane="bottomRight" state="frozen"/>
      <selection pane="bottomRight" activeCell="J49" sqref="J49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>
      <pane xSplit="1" ySplit="6" topLeftCell="BI10" activePane="bottomRight" state="frozen"/>
      <selection pane="bottomRight" activeCell="BX13" sqref="BX13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filter="1" showAutoFilter="1">
      <pane xSplit="1" ySplit="45" topLeftCell="AR47" activePane="bottomRight" state="frozen"/>
      <selection pane="bottomRight" activeCell="BH47" sqref="BH47:BI47"/>
      <pageMargins left="0" right="0" top="0" bottom="0" header="0.31496062992125984" footer="0.31496062992125984"/>
      <printOptions horizontalCentered="1"/>
      <pageSetup paperSize="9" fitToHeight="0" orientation="landscape" r:id="rId4"/>
      <autoFilter ref="A6:BZ85">
        <filterColumn colId="0">
          <filters>
            <filter val="ГУЗ «Ульяновская областная клиническая больница»"/>
          </filters>
        </filterColumn>
      </autoFilter>
    </customSheetView>
    <customSheetView guid="{EF89D82D-307D-41C5-8DC5-0AC0B8CDE711}" scale="90" showPageBreaks="1" fitToPage="1" printArea="1">
      <pane xSplit="1" ySplit="6" topLeftCell="AZ82" activePane="bottomRight" state="frozen"/>
      <selection pane="bottomRight" activeCell="BW93" sqref="BW93:BW98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33">
    <mergeCell ref="AI4:AN4"/>
    <mergeCell ref="A4:A5"/>
    <mergeCell ref="W5:Y5"/>
    <mergeCell ref="Z5:AB5"/>
    <mergeCell ref="AO5:AQ5"/>
    <mergeCell ref="T5:V5"/>
    <mergeCell ref="B4:G4"/>
    <mergeCell ref="H4:M4"/>
    <mergeCell ref="N4:S4"/>
    <mergeCell ref="AC4:AH4"/>
    <mergeCell ref="AC5:AE5"/>
    <mergeCell ref="T4:V4"/>
    <mergeCell ref="AU5:AW5"/>
    <mergeCell ref="AX5:AZ5"/>
    <mergeCell ref="BA5:BC5"/>
    <mergeCell ref="AI5:AK5"/>
    <mergeCell ref="AL5:AN5"/>
    <mergeCell ref="AU2:BH2"/>
    <mergeCell ref="AU1:BH1"/>
    <mergeCell ref="BA4:BF4"/>
    <mergeCell ref="B5:D5"/>
    <mergeCell ref="E5:G5"/>
    <mergeCell ref="H5:J5"/>
    <mergeCell ref="K5:M5"/>
    <mergeCell ref="AO4:AT4"/>
    <mergeCell ref="AU4:AZ4"/>
    <mergeCell ref="BD5:BF5"/>
    <mergeCell ref="N5:P5"/>
    <mergeCell ref="Q5:S5"/>
    <mergeCell ref="W4:AB4"/>
    <mergeCell ref="AR5:AT5"/>
    <mergeCell ref="AF5:AH5"/>
    <mergeCell ref="BH4:BH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K99"/>
  <sheetViews>
    <sheetView zoomScale="90" zoomScaleNormal="90" workbookViewId="0">
      <pane xSplit="1" ySplit="6" topLeftCell="AB60" activePane="bottomRight" state="frozen"/>
      <selection pane="topRight" activeCell="B1" sqref="B1"/>
      <selection pane="bottomLeft" activeCell="A7" sqref="A7"/>
      <selection pane="bottomRight" activeCell="A67" sqref="A67"/>
    </sheetView>
  </sheetViews>
  <sheetFormatPr defaultRowHeight="12.75" x14ac:dyDescent="0.25"/>
  <cols>
    <col min="1" max="1" width="48.28515625" style="28" customWidth="1"/>
    <col min="2" max="2" width="7.28515625" style="27" customWidth="1"/>
    <col min="3" max="3" width="6.7109375" style="27" customWidth="1"/>
    <col min="4" max="4" width="7" style="27" customWidth="1"/>
    <col min="5" max="5" width="12.7109375" style="26" customWidth="1"/>
    <col min="6" max="6" width="11.85546875" style="26" customWidth="1"/>
    <col min="7" max="7" width="13.140625" style="26" customWidth="1"/>
    <col min="8" max="8" width="7" style="27" customWidth="1"/>
    <col min="9" max="9" width="7.42578125" style="26" customWidth="1"/>
    <col min="10" max="10" width="7.28515625" style="26" customWidth="1"/>
    <col min="11" max="11" width="13.7109375" style="26" customWidth="1"/>
    <col min="12" max="12" width="12.28515625" style="26" customWidth="1"/>
    <col min="13" max="13" width="13.28515625" style="26" customWidth="1"/>
    <col min="14" max="14" width="6.85546875" style="27" customWidth="1"/>
    <col min="15" max="15" width="7.85546875" style="26" customWidth="1"/>
    <col min="16" max="16" width="6.85546875" style="26" customWidth="1"/>
    <col min="17" max="17" width="12.42578125" style="26" customWidth="1"/>
    <col min="18" max="19" width="12.28515625" style="26" bestFit="1" customWidth="1"/>
    <col min="20" max="20" width="13.5703125" style="26" customWidth="1"/>
    <col min="21" max="21" width="12.28515625" style="26" bestFit="1" customWidth="1"/>
    <col min="22" max="22" width="13.140625" style="26" customWidth="1"/>
    <col min="23" max="23" width="7.42578125" style="27" bestFit="1" customWidth="1"/>
    <col min="24" max="25" width="7.42578125" style="26" bestFit="1" customWidth="1"/>
    <col min="26" max="28" width="13.42578125" style="26" bestFit="1" customWidth="1"/>
    <col min="29" max="29" width="7.42578125" style="27" bestFit="1" customWidth="1"/>
    <col min="30" max="30" width="6.42578125" style="26" bestFit="1" customWidth="1"/>
    <col min="31" max="31" width="7.42578125" style="26" bestFit="1" customWidth="1"/>
    <col min="32" max="34" width="12.28515625" style="26" bestFit="1" customWidth="1"/>
    <col min="35" max="35" width="6.42578125" style="27" bestFit="1" customWidth="1"/>
    <col min="36" max="36" width="9.140625" style="26" customWidth="1"/>
    <col min="37" max="37" width="8.85546875" style="26" customWidth="1"/>
    <col min="38" max="38" width="14.85546875" style="26" bestFit="1" customWidth="1"/>
    <col min="39" max="40" width="13.42578125" style="26" bestFit="1" customWidth="1"/>
    <col min="41" max="41" width="6.42578125" style="27" bestFit="1" customWidth="1"/>
    <col min="42" max="42" width="7.5703125" style="26" customWidth="1"/>
    <col min="43" max="43" width="7.7109375" style="26" customWidth="1"/>
    <col min="44" max="44" width="13.42578125" style="26" bestFit="1" customWidth="1"/>
    <col min="45" max="45" width="12.28515625" style="26" bestFit="1" customWidth="1"/>
    <col min="46" max="46" width="13.5703125" style="26" customWidth="1"/>
    <col min="47" max="47" width="7.42578125" style="27" bestFit="1" customWidth="1"/>
    <col min="48" max="48" width="6.42578125" style="26" bestFit="1" customWidth="1"/>
    <col min="49" max="49" width="7.42578125" style="26" bestFit="1" customWidth="1"/>
    <col min="50" max="52" width="12.28515625" style="26" bestFit="1" customWidth="1"/>
    <col min="53" max="53" width="6.42578125" style="27" bestFit="1" customWidth="1"/>
    <col min="54" max="55" width="6.42578125" style="26" bestFit="1" customWidth="1"/>
    <col min="56" max="56" width="13.42578125" style="26" bestFit="1" customWidth="1"/>
    <col min="57" max="58" width="12.28515625" style="26" bestFit="1" customWidth="1"/>
    <col min="59" max="59" width="2.140625" style="28" customWidth="1"/>
    <col min="60" max="60" width="18.7109375" style="28" customWidth="1"/>
    <col min="61" max="61" width="15.42578125" style="28" customWidth="1"/>
    <col min="62" max="62" width="19.5703125" style="28" customWidth="1"/>
    <col min="63" max="63" width="24.140625" style="28" customWidth="1"/>
    <col min="64" max="16384" width="9.140625" style="28"/>
  </cols>
  <sheetData>
    <row r="1" spans="1:60" ht="26.2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136" t="s">
        <v>134</v>
      </c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</row>
    <row r="2" spans="1:60" ht="40.5" customHeight="1" x14ac:dyDescent="0.25">
      <c r="A2" s="127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128"/>
      <c r="AK2" s="128"/>
      <c r="AL2" s="85"/>
      <c r="AM2" s="85"/>
      <c r="AN2" s="85"/>
      <c r="AO2" s="85"/>
      <c r="AP2" s="131"/>
      <c r="AQ2" s="131"/>
      <c r="AR2" s="85"/>
      <c r="AS2" s="85"/>
      <c r="AT2" s="85"/>
      <c r="AU2" s="135" t="s">
        <v>96</v>
      </c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</row>
    <row r="3" spans="1:60" ht="21" customHeight="1" x14ac:dyDescent="0.25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7"/>
      <c r="AV3" s="87"/>
      <c r="AW3" s="87"/>
      <c r="AX3" s="104"/>
      <c r="AY3" s="105"/>
      <c r="AZ3" s="105"/>
      <c r="BA3" s="87"/>
      <c r="BB3" s="87"/>
      <c r="BC3" s="87"/>
      <c r="BD3" s="87"/>
      <c r="BE3" s="87"/>
      <c r="BF3" s="87"/>
      <c r="BG3" s="87"/>
      <c r="BH3" s="88" t="s">
        <v>80</v>
      </c>
    </row>
    <row r="4" spans="1:60" s="79" customFormat="1" ht="43.5" customHeight="1" x14ac:dyDescent="0.25">
      <c r="A4" s="152" t="s">
        <v>3</v>
      </c>
      <c r="B4" s="154" t="s">
        <v>0</v>
      </c>
      <c r="C4" s="154"/>
      <c r="D4" s="154"/>
      <c r="E4" s="154"/>
      <c r="F4" s="154"/>
      <c r="G4" s="154"/>
      <c r="H4" s="146" t="s">
        <v>79</v>
      </c>
      <c r="I4" s="147"/>
      <c r="J4" s="147"/>
      <c r="K4" s="147"/>
      <c r="L4" s="147"/>
      <c r="M4" s="148"/>
      <c r="N4" s="146" t="s">
        <v>78</v>
      </c>
      <c r="O4" s="147"/>
      <c r="P4" s="147"/>
      <c r="Q4" s="147"/>
      <c r="R4" s="147"/>
      <c r="S4" s="148"/>
      <c r="T4" s="143" t="s">
        <v>8</v>
      </c>
      <c r="U4" s="144"/>
      <c r="V4" s="145"/>
      <c r="W4" s="146" t="s">
        <v>76</v>
      </c>
      <c r="X4" s="147"/>
      <c r="Y4" s="147"/>
      <c r="Z4" s="147"/>
      <c r="AA4" s="147"/>
      <c r="AB4" s="148"/>
      <c r="AC4" s="146" t="s">
        <v>74</v>
      </c>
      <c r="AD4" s="147"/>
      <c r="AE4" s="147"/>
      <c r="AF4" s="147"/>
      <c r="AG4" s="147"/>
      <c r="AH4" s="148"/>
      <c r="AI4" s="146" t="s">
        <v>12</v>
      </c>
      <c r="AJ4" s="147"/>
      <c r="AK4" s="147"/>
      <c r="AL4" s="147"/>
      <c r="AM4" s="147"/>
      <c r="AN4" s="148"/>
      <c r="AO4" s="146" t="s">
        <v>97</v>
      </c>
      <c r="AP4" s="147"/>
      <c r="AQ4" s="147"/>
      <c r="AR4" s="147"/>
      <c r="AS4" s="147"/>
      <c r="AT4" s="148"/>
      <c r="AU4" s="143" t="s">
        <v>77</v>
      </c>
      <c r="AV4" s="144"/>
      <c r="AW4" s="144"/>
      <c r="AX4" s="144"/>
      <c r="AY4" s="144"/>
      <c r="AZ4" s="145"/>
      <c r="BA4" s="143" t="s">
        <v>75</v>
      </c>
      <c r="BB4" s="144"/>
      <c r="BC4" s="144"/>
      <c r="BD4" s="144"/>
      <c r="BE4" s="144"/>
      <c r="BF4" s="145"/>
      <c r="BH4" s="139" t="s">
        <v>105</v>
      </c>
    </row>
    <row r="5" spans="1:60" ht="57.75" customHeight="1" x14ac:dyDescent="0.25">
      <c r="A5" s="153"/>
      <c r="B5" s="138" t="s">
        <v>66</v>
      </c>
      <c r="C5" s="138"/>
      <c r="D5" s="138"/>
      <c r="E5" s="139" t="s">
        <v>67</v>
      </c>
      <c r="F5" s="140"/>
      <c r="G5" s="140"/>
      <c r="H5" s="141" t="s">
        <v>66</v>
      </c>
      <c r="I5" s="141"/>
      <c r="J5" s="141"/>
      <c r="K5" s="149" t="s">
        <v>67</v>
      </c>
      <c r="L5" s="150"/>
      <c r="M5" s="151"/>
      <c r="N5" s="141" t="s">
        <v>66</v>
      </c>
      <c r="O5" s="141"/>
      <c r="P5" s="141"/>
      <c r="Q5" s="149" t="s">
        <v>67</v>
      </c>
      <c r="R5" s="150"/>
      <c r="S5" s="151"/>
      <c r="T5" s="149" t="s">
        <v>67</v>
      </c>
      <c r="U5" s="150"/>
      <c r="V5" s="151"/>
      <c r="W5" s="141" t="s">
        <v>66</v>
      </c>
      <c r="X5" s="141"/>
      <c r="Y5" s="141"/>
      <c r="Z5" s="149" t="s">
        <v>67</v>
      </c>
      <c r="AA5" s="150"/>
      <c r="AB5" s="151"/>
      <c r="AC5" s="141" t="s">
        <v>66</v>
      </c>
      <c r="AD5" s="141"/>
      <c r="AE5" s="141"/>
      <c r="AF5" s="149" t="s">
        <v>67</v>
      </c>
      <c r="AG5" s="150"/>
      <c r="AH5" s="151"/>
      <c r="AI5" s="141" t="s">
        <v>66</v>
      </c>
      <c r="AJ5" s="141"/>
      <c r="AK5" s="141"/>
      <c r="AL5" s="149" t="s">
        <v>67</v>
      </c>
      <c r="AM5" s="150"/>
      <c r="AN5" s="151"/>
      <c r="AO5" s="141" t="s">
        <v>66</v>
      </c>
      <c r="AP5" s="141"/>
      <c r="AQ5" s="141"/>
      <c r="AR5" s="149" t="s">
        <v>67</v>
      </c>
      <c r="AS5" s="150"/>
      <c r="AT5" s="151"/>
      <c r="AU5" s="141" t="s">
        <v>66</v>
      </c>
      <c r="AV5" s="141"/>
      <c r="AW5" s="141"/>
      <c r="AX5" s="149" t="s">
        <v>67</v>
      </c>
      <c r="AY5" s="150"/>
      <c r="AZ5" s="151"/>
      <c r="BA5" s="141" t="s">
        <v>66</v>
      </c>
      <c r="BB5" s="141"/>
      <c r="BC5" s="141"/>
      <c r="BD5" s="149" t="s">
        <v>67</v>
      </c>
      <c r="BE5" s="150"/>
      <c r="BF5" s="151"/>
      <c r="BH5" s="140"/>
    </row>
    <row r="6" spans="1:60" ht="15" x14ac:dyDescent="0.25">
      <c r="A6" s="30"/>
      <c r="B6" s="17" t="s">
        <v>1</v>
      </c>
      <c r="C6" s="17" t="s">
        <v>4</v>
      </c>
      <c r="D6" s="17" t="s">
        <v>5</v>
      </c>
      <c r="E6" s="58" t="s">
        <v>1</v>
      </c>
      <c r="F6" s="58" t="s">
        <v>4</v>
      </c>
      <c r="G6" s="58" t="s">
        <v>5</v>
      </c>
      <c r="H6" s="17" t="s">
        <v>1</v>
      </c>
      <c r="I6" s="67" t="s">
        <v>4</v>
      </c>
      <c r="J6" s="67" t="s">
        <v>5</v>
      </c>
      <c r="K6" s="58" t="s">
        <v>1</v>
      </c>
      <c r="L6" s="58" t="s">
        <v>4</v>
      </c>
      <c r="M6" s="58" t="s">
        <v>5</v>
      </c>
      <c r="N6" s="17" t="s">
        <v>1</v>
      </c>
      <c r="O6" s="67" t="s">
        <v>4</v>
      </c>
      <c r="P6" s="67" t="s">
        <v>5</v>
      </c>
      <c r="Q6" s="58" t="s">
        <v>1</v>
      </c>
      <c r="R6" s="58" t="s">
        <v>4</v>
      </c>
      <c r="S6" s="58" t="s">
        <v>5</v>
      </c>
      <c r="T6" s="58" t="s">
        <v>1</v>
      </c>
      <c r="U6" s="58" t="s">
        <v>4</v>
      </c>
      <c r="V6" s="58" t="s">
        <v>5</v>
      </c>
      <c r="W6" s="17" t="s">
        <v>1</v>
      </c>
      <c r="X6" s="67" t="s">
        <v>4</v>
      </c>
      <c r="Y6" s="67" t="s">
        <v>5</v>
      </c>
      <c r="Z6" s="58" t="s">
        <v>1</v>
      </c>
      <c r="AA6" s="58" t="s">
        <v>4</v>
      </c>
      <c r="AB6" s="58" t="s">
        <v>5</v>
      </c>
      <c r="AC6" s="17" t="s">
        <v>1</v>
      </c>
      <c r="AD6" s="67" t="s">
        <v>4</v>
      </c>
      <c r="AE6" s="67" t="s">
        <v>5</v>
      </c>
      <c r="AF6" s="58" t="s">
        <v>1</v>
      </c>
      <c r="AG6" s="58" t="s">
        <v>4</v>
      </c>
      <c r="AH6" s="58" t="s">
        <v>5</v>
      </c>
      <c r="AI6" s="17" t="s">
        <v>1</v>
      </c>
      <c r="AJ6" s="67" t="s">
        <v>4</v>
      </c>
      <c r="AK6" s="67" t="s">
        <v>5</v>
      </c>
      <c r="AL6" s="58" t="s">
        <v>1</v>
      </c>
      <c r="AM6" s="58" t="s">
        <v>4</v>
      </c>
      <c r="AN6" s="58" t="s">
        <v>5</v>
      </c>
      <c r="AO6" s="17" t="s">
        <v>1</v>
      </c>
      <c r="AP6" s="67" t="s">
        <v>4</v>
      </c>
      <c r="AQ6" s="67" t="s">
        <v>5</v>
      </c>
      <c r="AR6" s="58" t="s">
        <v>1</v>
      </c>
      <c r="AS6" s="58" t="s">
        <v>4</v>
      </c>
      <c r="AT6" s="58" t="s">
        <v>5</v>
      </c>
      <c r="AU6" s="17" t="s">
        <v>1</v>
      </c>
      <c r="AV6" s="67" t="s">
        <v>4</v>
      </c>
      <c r="AW6" s="67" t="s">
        <v>5</v>
      </c>
      <c r="AX6" s="58" t="s">
        <v>1</v>
      </c>
      <c r="AY6" s="58" t="s">
        <v>4</v>
      </c>
      <c r="AZ6" s="58" t="s">
        <v>5</v>
      </c>
      <c r="BA6" s="17" t="s">
        <v>1</v>
      </c>
      <c r="BB6" s="67" t="s">
        <v>4</v>
      </c>
      <c r="BC6" s="67" t="s">
        <v>5</v>
      </c>
      <c r="BD6" s="58" t="s">
        <v>1</v>
      </c>
      <c r="BE6" s="58" t="s">
        <v>4</v>
      </c>
      <c r="BF6" s="58" t="s">
        <v>5</v>
      </c>
      <c r="BH6" s="61"/>
    </row>
    <row r="7" spans="1:60" s="35" customFormat="1" ht="60" x14ac:dyDescent="0.25">
      <c r="A7" s="21" t="s">
        <v>93</v>
      </c>
      <c r="B7" s="56"/>
      <c r="C7" s="31"/>
      <c r="D7" s="31"/>
      <c r="E7" s="59"/>
      <c r="F7" s="32"/>
      <c r="G7" s="32"/>
      <c r="H7" s="57">
        <f>I7+J7</f>
        <v>149</v>
      </c>
      <c r="I7" s="33">
        <v>36</v>
      </c>
      <c r="J7" s="33">
        <v>113</v>
      </c>
      <c r="K7" s="60">
        <f>L7+M7</f>
        <v>16648.21</v>
      </c>
      <c r="L7" s="3">
        <v>4022.39</v>
      </c>
      <c r="M7" s="3">
        <v>12625.82</v>
      </c>
      <c r="N7" s="57"/>
      <c r="O7" s="34"/>
      <c r="P7" s="34"/>
      <c r="Q7" s="60"/>
      <c r="R7" s="34"/>
      <c r="S7" s="34"/>
      <c r="T7" s="60"/>
      <c r="U7" s="34"/>
      <c r="V7" s="34"/>
      <c r="W7" s="57">
        <f>X7+Y7</f>
        <v>1047</v>
      </c>
      <c r="X7" s="33">
        <v>303</v>
      </c>
      <c r="Y7" s="33">
        <v>744</v>
      </c>
      <c r="Z7" s="60">
        <f>AA7+AB7</f>
        <v>695100.91999999993</v>
      </c>
      <c r="AA7" s="3">
        <v>201161.01</v>
      </c>
      <c r="AB7" s="3">
        <v>493939.91</v>
      </c>
      <c r="AC7" s="57"/>
      <c r="AD7" s="34"/>
      <c r="AE7" s="34"/>
      <c r="AF7" s="60"/>
      <c r="AG7" s="34"/>
      <c r="AH7" s="34"/>
      <c r="AI7" s="57"/>
      <c r="AJ7" s="34"/>
      <c r="AK7" s="34"/>
      <c r="AL7" s="60"/>
      <c r="AM7" s="34"/>
      <c r="AN7" s="34"/>
      <c r="AO7" s="57">
        <f t="shared" ref="AO7:AO10" si="0">AP7+AQ7</f>
        <v>30</v>
      </c>
      <c r="AP7" s="11">
        <v>9</v>
      </c>
      <c r="AQ7" s="11">
        <v>21</v>
      </c>
      <c r="AR7" s="60">
        <f>AS7+AT7</f>
        <v>272442.01</v>
      </c>
      <c r="AS7" s="3">
        <v>81732.600000000006</v>
      </c>
      <c r="AT7" s="3">
        <v>190709.41</v>
      </c>
      <c r="AU7" s="57"/>
      <c r="AV7" s="34"/>
      <c r="AW7" s="34"/>
      <c r="AX7" s="60"/>
      <c r="AY7" s="34"/>
      <c r="AZ7" s="34"/>
      <c r="BA7" s="57"/>
      <c r="BB7" s="34"/>
      <c r="BC7" s="34"/>
      <c r="BD7" s="60"/>
      <c r="BE7" s="34"/>
      <c r="BF7" s="34"/>
      <c r="BH7" s="62">
        <f t="shared" ref="BH7:BH38" si="1">E7+K7+Q7+T7+Z7+AF7+AL7+AR7+AX7+BD7</f>
        <v>984191.1399999999</v>
      </c>
    </row>
    <row r="8" spans="1:60" s="35" customFormat="1" ht="15" x14ac:dyDescent="0.25">
      <c r="A8" s="21" t="s">
        <v>59</v>
      </c>
      <c r="B8" s="57"/>
      <c r="C8" s="33"/>
      <c r="D8" s="33"/>
      <c r="E8" s="60"/>
      <c r="F8" s="34"/>
      <c r="G8" s="34"/>
      <c r="H8" s="57"/>
      <c r="I8" s="34"/>
      <c r="J8" s="34"/>
      <c r="K8" s="60"/>
      <c r="L8" s="34"/>
      <c r="M8" s="34"/>
      <c r="N8" s="57"/>
      <c r="O8" s="34"/>
      <c r="P8" s="34"/>
      <c r="Q8" s="60"/>
      <c r="R8" s="34"/>
      <c r="S8" s="34"/>
      <c r="T8" s="60"/>
      <c r="U8" s="34"/>
      <c r="V8" s="34"/>
      <c r="W8" s="57"/>
      <c r="X8" s="34"/>
      <c r="Y8" s="34"/>
      <c r="Z8" s="60"/>
      <c r="AA8" s="34"/>
      <c r="AB8" s="34"/>
      <c r="AC8" s="57"/>
      <c r="AD8" s="34"/>
      <c r="AE8" s="34"/>
      <c r="AF8" s="60"/>
      <c r="AG8" s="34"/>
      <c r="AH8" s="34"/>
      <c r="AI8" s="57"/>
      <c r="AJ8" s="34"/>
      <c r="AK8" s="34"/>
      <c r="AL8" s="60"/>
      <c r="AM8" s="34"/>
      <c r="AN8" s="34"/>
      <c r="AO8" s="57">
        <f t="shared" si="0"/>
        <v>51</v>
      </c>
      <c r="AP8" s="33">
        <v>22</v>
      </c>
      <c r="AQ8" s="33">
        <v>29</v>
      </c>
      <c r="AR8" s="60">
        <f>AS8+AT8</f>
        <v>6114256.1100000003</v>
      </c>
      <c r="AS8" s="3">
        <v>2637522.2400000002</v>
      </c>
      <c r="AT8" s="3">
        <v>3476733.87</v>
      </c>
      <c r="AU8" s="57"/>
      <c r="AV8" s="34"/>
      <c r="AW8" s="34"/>
      <c r="AX8" s="60"/>
      <c r="AY8" s="34"/>
      <c r="AZ8" s="34"/>
      <c r="BA8" s="57"/>
      <c r="BB8" s="34"/>
      <c r="BC8" s="34"/>
      <c r="BD8" s="60"/>
      <c r="BE8" s="34"/>
      <c r="BF8" s="34"/>
      <c r="BH8" s="62">
        <f t="shared" si="1"/>
        <v>6114256.1100000003</v>
      </c>
    </row>
    <row r="9" spans="1:60" s="35" customFormat="1" ht="15" x14ac:dyDescent="0.25">
      <c r="A9" s="21" t="s">
        <v>114</v>
      </c>
      <c r="B9" s="57">
        <f>C9+D9</f>
        <v>672</v>
      </c>
      <c r="C9" s="33">
        <v>558</v>
      </c>
      <c r="D9" s="33">
        <v>114</v>
      </c>
      <c r="E9" s="60">
        <f>F9+G9</f>
        <v>1111202.3999999999</v>
      </c>
      <c r="F9" s="3">
        <v>922694.85</v>
      </c>
      <c r="G9" s="3">
        <v>188507.55</v>
      </c>
      <c r="H9" s="57">
        <f t="shared" ref="H9:H10" si="2">I9+J9</f>
        <v>967</v>
      </c>
      <c r="I9" s="33">
        <v>816</v>
      </c>
      <c r="J9" s="33">
        <v>151</v>
      </c>
      <c r="K9" s="60">
        <f>L9+M9</f>
        <v>105325.88999999998</v>
      </c>
      <c r="L9" s="3">
        <v>88878.93</v>
      </c>
      <c r="M9" s="3">
        <v>16446.96</v>
      </c>
      <c r="N9" s="57"/>
      <c r="O9" s="34"/>
      <c r="P9" s="34"/>
      <c r="Q9" s="60"/>
      <c r="R9" s="34"/>
      <c r="S9" s="34"/>
      <c r="T9" s="60">
        <f>U9+V9</f>
        <v>998988.49</v>
      </c>
      <c r="U9" s="3">
        <v>749501.25</v>
      </c>
      <c r="V9" s="3">
        <v>249487.24</v>
      </c>
      <c r="W9" s="57">
        <f t="shared" ref="W9:W10" si="3">X9+Y9</f>
        <v>3034</v>
      </c>
      <c r="X9" s="33">
        <v>2446</v>
      </c>
      <c r="Y9" s="33">
        <v>588</v>
      </c>
      <c r="Z9" s="60">
        <f>AA9+AB9</f>
        <v>2028314.3800000001</v>
      </c>
      <c r="AA9" s="3">
        <v>1635219.83</v>
      </c>
      <c r="AB9" s="3">
        <v>393094.55</v>
      </c>
      <c r="AC9" s="57">
        <f t="shared" ref="AC9:AC10" si="4">AD9+AE9</f>
        <v>1266</v>
      </c>
      <c r="AD9" s="33">
        <v>984</v>
      </c>
      <c r="AE9" s="33">
        <v>282</v>
      </c>
      <c r="AF9" s="60">
        <f>AG9+AH9</f>
        <v>453312.30000000005</v>
      </c>
      <c r="AG9" s="3">
        <v>352337.52</v>
      </c>
      <c r="AH9" s="3">
        <v>100974.78</v>
      </c>
      <c r="AI9" s="57">
        <f t="shared" ref="AI9:AI14" si="5">AJ9+AK9</f>
        <v>295</v>
      </c>
      <c r="AJ9" s="33">
        <v>223</v>
      </c>
      <c r="AK9" s="33">
        <v>72</v>
      </c>
      <c r="AL9" s="60">
        <f t="shared" ref="AL9:AL16" si="6">AM9+AN9</f>
        <v>5354379.63</v>
      </c>
      <c r="AM9" s="3">
        <v>4047547.99</v>
      </c>
      <c r="AN9" s="3">
        <v>1306831.6399999999</v>
      </c>
      <c r="AO9" s="57">
        <f t="shared" si="0"/>
        <v>103</v>
      </c>
      <c r="AP9" s="33">
        <v>59</v>
      </c>
      <c r="AQ9" s="33">
        <v>44</v>
      </c>
      <c r="AR9" s="60">
        <f>AS9+AT9</f>
        <v>538470.32999999996</v>
      </c>
      <c r="AS9" s="3">
        <v>308444.17</v>
      </c>
      <c r="AT9" s="3">
        <v>230026.16</v>
      </c>
      <c r="AU9" s="57">
        <f t="shared" ref="AU9:AU10" si="7">AV9+AW9</f>
        <v>1564</v>
      </c>
      <c r="AV9" s="33">
        <v>1357</v>
      </c>
      <c r="AW9" s="33">
        <v>207</v>
      </c>
      <c r="AX9" s="60">
        <f>AY9+AZ9</f>
        <v>155524.15999999997</v>
      </c>
      <c r="AY9" s="3">
        <v>134940.07999999999</v>
      </c>
      <c r="AZ9" s="3">
        <v>20584.080000000002</v>
      </c>
      <c r="BA9" s="57">
        <f t="shared" ref="BA9:BA10" si="8">BB9+BC9</f>
        <v>126</v>
      </c>
      <c r="BB9" s="33">
        <v>73</v>
      </c>
      <c r="BC9" s="33">
        <v>53</v>
      </c>
      <c r="BD9" s="60">
        <f>BE9+BF9</f>
        <v>88366.32</v>
      </c>
      <c r="BE9" s="3">
        <v>51196.36</v>
      </c>
      <c r="BF9" s="3">
        <v>37169.96</v>
      </c>
      <c r="BH9" s="62">
        <f t="shared" si="1"/>
        <v>10833883.9</v>
      </c>
    </row>
    <row r="10" spans="1:60" s="35" customFormat="1" ht="15" x14ac:dyDescent="0.25">
      <c r="A10" s="21" t="s">
        <v>115</v>
      </c>
      <c r="B10" s="57">
        <f>C10+D10</f>
        <v>3114</v>
      </c>
      <c r="C10" s="33">
        <v>635</v>
      </c>
      <c r="D10" s="33">
        <v>2479</v>
      </c>
      <c r="E10" s="60">
        <f>F10+G10</f>
        <v>5149232.54</v>
      </c>
      <c r="F10" s="3">
        <v>1050020.1200000001</v>
      </c>
      <c r="G10" s="3">
        <v>4099212.42</v>
      </c>
      <c r="H10" s="57">
        <f t="shared" si="2"/>
        <v>4676</v>
      </c>
      <c r="I10" s="33">
        <v>738</v>
      </c>
      <c r="J10" s="33">
        <v>3938</v>
      </c>
      <c r="K10" s="60">
        <f>L10+M10</f>
        <v>757616.44</v>
      </c>
      <c r="L10" s="3">
        <v>119572.48</v>
      </c>
      <c r="M10" s="3">
        <v>638043.96</v>
      </c>
      <c r="N10" s="57"/>
      <c r="O10" s="34"/>
      <c r="P10" s="34"/>
      <c r="Q10" s="60"/>
      <c r="R10" s="34"/>
      <c r="S10" s="34"/>
      <c r="T10" s="60">
        <f>U10+V10</f>
        <v>4618860.8600000003</v>
      </c>
      <c r="U10" s="3">
        <v>654322.93000000005</v>
      </c>
      <c r="V10" s="3">
        <v>3964537.93</v>
      </c>
      <c r="W10" s="57">
        <f t="shared" si="3"/>
        <v>14652</v>
      </c>
      <c r="X10" s="33">
        <v>2358</v>
      </c>
      <c r="Y10" s="33">
        <v>12294</v>
      </c>
      <c r="Z10" s="60">
        <f>AA10+AB10</f>
        <v>12511546.51</v>
      </c>
      <c r="AA10" s="3">
        <v>2013528.98</v>
      </c>
      <c r="AB10" s="3">
        <v>10498017.529999999</v>
      </c>
      <c r="AC10" s="57">
        <f t="shared" si="4"/>
        <v>5850</v>
      </c>
      <c r="AD10" s="33">
        <v>1016</v>
      </c>
      <c r="AE10" s="33">
        <v>4834</v>
      </c>
      <c r="AF10" s="60">
        <f>AG10+AH10</f>
        <v>2497276.77</v>
      </c>
      <c r="AG10" s="3">
        <v>433715.08</v>
      </c>
      <c r="AH10" s="3">
        <v>2063561.69</v>
      </c>
      <c r="AI10" s="57">
        <f t="shared" si="5"/>
        <v>1652</v>
      </c>
      <c r="AJ10" s="33">
        <v>289</v>
      </c>
      <c r="AK10" s="33">
        <v>1363</v>
      </c>
      <c r="AL10" s="60">
        <f t="shared" si="6"/>
        <v>36917063.609999999</v>
      </c>
      <c r="AM10" s="3">
        <v>6458251.4400000004</v>
      </c>
      <c r="AN10" s="3">
        <v>30458812.170000002</v>
      </c>
      <c r="AO10" s="57">
        <f t="shared" si="0"/>
        <v>498</v>
      </c>
      <c r="AP10" s="33">
        <v>85</v>
      </c>
      <c r="AQ10" s="33">
        <v>413</v>
      </c>
      <c r="AR10" s="60">
        <f>AS10+AT10</f>
        <v>3201770.4299999997</v>
      </c>
      <c r="AS10" s="3">
        <v>546486.92000000004</v>
      </c>
      <c r="AT10" s="3">
        <v>2655283.5099999998</v>
      </c>
      <c r="AU10" s="57">
        <f t="shared" si="7"/>
        <v>7989</v>
      </c>
      <c r="AV10" s="33">
        <v>1182</v>
      </c>
      <c r="AW10" s="33">
        <v>6807</v>
      </c>
      <c r="AX10" s="60">
        <f>AY10+AZ10</f>
        <v>1004688.66</v>
      </c>
      <c r="AY10" s="3">
        <v>148647.14000000001</v>
      </c>
      <c r="AZ10" s="3">
        <v>856041.52</v>
      </c>
      <c r="BA10" s="57">
        <f t="shared" si="8"/>
        <v>656</v>
      </c>
      <c r="BB10" s="33">
        <v>117</v>
      </c>
      <c r="BC10" s="33">
        <v>539</v>
      </c>
      <c r="BD10" s="60">
        <f>BE10+BF10</f>
        <v>494932.62</v>
      </c>
      <c r="BE10" s="3">
        <v>88273.04</v>
      </c>
      <c r="BF10" s="3">
        <v>406659.58</v>
      </c>
      <c r="BH10" s="62">
        <f t="shared" si="1"/>
        <v>67152988.439999998</v>
      </c>
    </row>
    <row r="11" spans="1:60" s="35" customFormat="1" ht="30" x14ac:dyDescent="0.25">
      <c r="A11" s="21" t="s">
        <v>14</v>
      </c>
      <c r="B11" s="57"/>
      <c r="C11" s="33"/>
      <c r="D11" s="33"/>
      <c r="E11" s="60"/>
      <c r="F11" s="34"/>
      <c r="G11" s="34"/>
      <c r="H11" s="57"/>
      <c r="I11" s="34"/>
      <c r="J11" s="34"/>
      <c r="K11" s="60"/>
      <c r="L11" s="34"/>
      <c r="M11" s="34"/>
      <c r="N11" s="57"/>
      <c r="O11" s="34"/>
      <c r="P11" s="34"/>
      <c r="Q11" s="60"/>
      <c r="R11" s="34"/>
      <c r="S11" s="34"/>
      <c r="T11" s="60"/>
      <c r="U11" s="34"/>
      <c r="V11" s="34"/>
      <c r="W11" s="57"/>
      <c r="X11" s="33"/>
      <c r="Y11" s="33"/>
      <c r="Z11" s="60"/>
      <c r="AA11" s="34"/>
      <c r="AB11" s="34"/>
      <c r="AC11" s="57"/>
      <c r="AD11" s="33"/>
      <c r="AE11" s="33"/>
      <c r="AF11" s="60"/>
      <c r="AG11" s="34"/>
      <c r="AH11" s="34"/>
      <c r="AI11" s="57">
        <f t="shared" si="5"/>
        <v>138</v>
      </c>
      <c r="AJ11" s="33">
        <v>35</v>
      </c>
      <c r="AK11" s="33">
        <v>103</v>
      </c>
      <c r="AL11" s="60">
        <f t="shared" si="6"/>
        <v>1914121.36</v>
      </c>
      <c r="AM11" s="3">
        <v>485465.56</v>
      </c>
      <c r="AN11" s="3">
        <v>1428655.8</v>
      </c>
      <c r="AO11" s="57"/>
      <c r="AP11" s="33"/>
      <c r="AQ11" s="33"/>
      <c r="AR11" s="60"/>
      <c r="AS11" s="34"/>
      <c r="AT11" s="34"/>
      <c r="AU11" s="57"/>
      <c r="AV11" s="34"/>
      <c r="AW11" s="34"/>
      <c r="AX11" s="60"/>
      <c r="AY11" s="34"/>
      <c r="AZ11" s="34"/>
      <c r="BA11" s="57"/>
      <c r="BB11" s="34"/>
      <c r="BC11" s="34"/>
      <c r="BD11" s="60"/>
      <c r="BE11" s="34"/>
      <c r="BF11" s="34"/>
      <c r="BH11" s="62">
        <f t="shared" si="1"/>
        <v>1914121.36</v>
      </c>
    </row>
    <row r="12" spans="1:60" s="35" customFormat="1" ht="15" x14ac:dyDescent="0.25">
      <c r="A12" s="21" t="s">
        <v>116</v>
      </c>
      <c r="B12" s="57">
        <f t="shared" ref="B12:B13" si="9">C12+D12</f>
        <v>1860</v>
      </c>
      <c r="C12" s="33">
        <v>848</v>
      </c>
      <c r="D12" s="33">
        <v>1012</v>
      </c>
      <c r="E12" s="60">
        <f>F12+G12</f>
        <v>3075649.49</v>
      </c>
      <c r="F12" s="3">
        <v>1402231.6</v>
      </c>
      <c r="G12" s="3">
        <v>1673417.89</v>
      </c>
      <c r="H12" s="57">
        <f t="shared" ref="H12:H24" si="10">I12+J12</f>
        <v>2527</v>
      </c>
      <c r="I12" s="33">
        <v>677</v>
      </c>
      <c r="J12" s="33">
        <v>1850</v>
      </c>
      <c r="K12" s="60">
        <f t="shared" ref="K12:K24" si="11">L12+M12</f>
        <v>259372.59</v>
      </c>
      <c r="L12" s="3">
        <v>69487.63</v>
      </c>
      <c r="M12" s="3">
        <v>189884.96</v>
      </c>
      <c r="N12" s="57"/>
      <c r="O12" s="34"/>
      <c r="P12" s="34"/>
      <c r="Q12" s="60"/>
      <c r="R12" s="34"/>
      <c r="S12" s="34"/>
      <c r="T12" s="60">
        <f>U12+V12</f>
        <v>2390957.4299999997</v>
      </c>
      <c r="U12" s="3">
        <v>749891.19</v>
      </c>
      <c r="V12" s="3">
        <v>1641066.24</v>
      </c>
      <c r="W12" s="57">
        <f t="shared" ref="W12:W24" si="12">X12+Y12</f>
        <v>7931</v>
      </c>
      <c r="X12" s="33">
        <v>3536</v>
      </c>
      <c r="Y12" s="33">
        <v>4395</v>
      </c>
      <c r="Z12" s="60">
        <f t="shared" ref="Z12:Z24" si="13">AA12+AB12</f>
        <v>5759130.0800000001</v>
      </c>
      <c r="AA12" s="3">
        <v>2567681.75</v>
      </c>
      <c r="AB12" s="3">
        <v>3191448.33</v>
      </c>
      <c r="AC12" s="57">
        <f t="shared" ref="AC12:AC15" si="14">AD12+AE12</f>
        <v>3483</v>
      </c>
      <c r="AD12" s="33">
        <v>1618</v>
      </c>
      <c r="AE12" s="33">
        <v>1865</v>
      </c>
      <c r="AF12" s="60">
        <f>AG12+AH12</f>
        <v>1090247.47</v>
      </c>
      <c r="AG12" s="3">
        <v>506465.81</v>
      </c>
      <c r="AH12" s="3">
        <v>583781.66</v>
      </c>
      <c r="AI12" s="57">
        <f t="shared" si="5"/>
        <v>876</v>
      </c>
      <c r="AJ12" s="33">
        <v>364</v>
      </c>
      <c r="AK12" s="33">
        <v>512</v>
      </c>
      <c r="AL12" s="60">
        <f t="shared" si="6"/>
        <v>13109866.629999999</v>
      </c>
      <c r="AM12" s="3">
        <v>5447478.8300000001</v>
      </c>
      <c r="AN12" s="3">
        <v>7662387.7999999998</v>
      </c>
      <c r="AO12" s="57">
        <f t="shared" ref="AO12:AO24" si="15">AP12+AQ12</f>
        <v>225</v>
      </c>
      <c r="AP12" s="33">
        <v>97</v>
      </c>
      <c r="AQ12" s="33">
        <v>128</v>
      </c>
      <c r="AR12" s="60">
        <f t="shared" ref="AR12:AR24" si="16">AS12+AT12</f>
        <v>2309241.39</v>
      </c>
      <c r="AS12" s="3">
        <v>995539.62</v>
      </c>
      <c r="AT12" s="3">
        <v>1313701.77</v>
      </c>
      <c r="AU12" s="57">
        <f t="shared" ref="AU12:AU21" si="17">AV12+AW12</f>
        <v>4080</v>
      </c>
      <c r="AV12" s="33">
        <v>1840</v>
      </c>
      <c r="AW12" s="33">
        <v>2240</v>
      </c>
      <c r="AX12" s="60">
        <f t="shared" ref="AX12:AX21" si="18">AY12+AZ12</f>
        <v>405715.20000000001</v>
      </c>
      <c r="AY12" s="3">
        <v>182969.60000000001</v>
      </c>
      <c r="AZ12" s="3">
        <v>222745.60000000001</v>
      </c>
      <c r="BA12" s="57">
        <f t="shared" ref="BA12:BA13" si="19">BB12+BC12</f>
        <v>327</v>
      </c>
      <c r="BB12" s="33">
        <v>129</v>
      </c>
      <c r="BC12" s="33">
        <v>198</v>
      </c>
      <c r="BD12" s="60">
        <f>BE12+BF12</f>
        <v>229331.63999999998</v>
      </c>
      <c r="BE12" s="3">
        <v>90470.28</v>
      </c>
      <c r="BF12" s="3">
        <v>138861.35999999999</v>
      </c>
      <c r="BH12" s="62">
        <f t="shared" si="1"/>
        <v>28629511.919999998</v>
      </c>
    </row>
    <row r="13" spans="1:60" s="35" customFormat="1" ht="15" x14ac:dyDescent="0.25">
      <c r="A13" s="21" t="s">
        <v>117</v>
      </c>
      <c r="B13" s="57">
        <f t="shared" si="9"/>
        <v>1407</v>
      </c>
      <c r="C13" s="33">
        <v>602</v>
      </c>
      <c r="D13" s="33">
        <v>805</v>
      </c>
      <c r="E13" s="60">
        <f>F13+G13</f>
        <v>2326580.02</v>
      </c>
      <c r="F13" s="3">
        <v>995452.15</v>
      </c>
      <c r="G13" s="3">
        <v>1331127.8700000001</v>
      </c>
      <c r="H13" s="57">
        <f t="shared" si="10"/>
        <v>1953</v>
      </c>
      <c r="I13" s="33">
        <v>922</v>
      </c>
      <c r="J13" s="33">
        <v>1031</v>
      </c>
      <c r="K13" s="60">
        <f t="shared" si="11"/>
        <v>531319.36</v>
      </c>
      <c r="L13" s="3">
        <v>250832.8</v>
      </c>
      <c r="M13" s="3">
        <v>280486.56</v>
      </c>
      <c r="N13" s="57"/>
      <c r="O13" s="34"/>
      <c r="P13" s="34"/>
      <c r="Q13" s="60"/>
      <c r="R13" s="34"/>
      <c r="S13" s="34"/>
      <c r="T13" s="60">
        <f>U13+V13</f>
        <v>2086016.0299999998</v>
      </c>
      <c r="U13" s="3">
        <v>724079.34</v>
      </c>
      <c r="V13" s="3">
        <v>1361936.69</v>
      </c>
      <c r="W13" s="57">
        <f t="shared" si="12"/>
        <v>6354</v>
      </c>
      <c r="X13" s="33">
        <v>2963</v>
      </c>
      <c r="Y13" s="33">
        <v>3391</v>
      </c>
      <c r="Z13" s="60">
        <f t="shared" si="13"/>
        <v>4525361.96</v>
      </c>
      <c r="AA13" s="3">
        <v>2110268.73</v>
      </c>
      <c r="AB13" s="3">
        <v>2415093.23</v>
      </c>
      <c r="AC13" s="57">
        <f t="shared" si="14"/>
        <v>2644</v>
      </c>
      <c r="AD13" s="33">
        <v>1252</v>
      </c>
      <c r="AE13" s="33">
        <v>1392</v>
      </c>
      <c r="AF13" s="60">
        <f>AG13+AH13</f>
        <v>940226.04</v>
      </c>
      <c r="AG13" s="3">
        <v>445220.5</v>
      </c>
      <c r="AH13" s="3">
        <v>495005.54</v>
      </c>
      <c r="AI13" s="57">
        <f t="shared" si="5"/>
        <v>631</v>
      </c>
      <c r="AJ13" s="33">
        <v>272</v>
      </c>
      <c r="AK13" s="33">
        <v>359</v>
      </c>
      <c r="AL13" s="60">
        <f t="shared" si="6"/>
        <v>9708759.25</v>
      </c>
      <c r="AM13" s="3">
        <v>4185075.3</v>
      </c>
      <c r="AN13" s="3">
        <v>5523683.9500000002</v>
      </c>
      <c r="AO13" s="57">
        <f t="shared" si="15"/>
        <v>194</v>
      </c>
      <c r="AP13" s="33">
        <v>62</v>
      </c>
      <c r="AQ13" s="33">
        <v>132</v>
      </c>
      <c r="AR13" s="60">
        <f t="shared" si="16"/>
        <v>1913208.73</v>
      </c>
      <c r="AS13" s="3">
        <v>611437.84</v>
      </c>
      <c r="AT13" s="3">
        <v>1301770.8899999999</v>
      </c>
      <c r="AU13" s="57">
        <f t="shared" si="17"/>
        <v>2746</v>
      </c>
      <c r="AV13" s="33">
        <v>1044</v>
      </c>
      <c r="AW13" s="33">
        <v>1702</v>
      </c>
      <c r="AX13" s="60">
        <f t="shared" si="18"/>
        <v>273062.24</v>
      </c>
      <c r="AY13" s="3">
        <v>103815.36</v>
      </c>
      <c r="AZ13" s="3">
        <v>169246.88</v>
      </c>
      <c r="BA13" s="57">
        <f t="shared" si="19"/>
        <v>228</v>
      </c>
      <c r="BB13" s="33">
        <v>102</v>
      </c>
      <c r="BC13" s="33">
        <v>126</v>
      </c>
      <c r="BD13" s="60">
        <f>BE13+BF13</f>
        <v>159900.96000000002</v>
      </c>
      <c r="BE13" s="3">
        <v>71534.64</v>
      </c>
      <c r="BF13" s="3">
        <v>88366.32</v>
      </c>
      <c r="BH13" s="62">
        <f t="shared" si="1"/>
        <v>22464434.59</v>
      </c>
    </row>
    <row r="14" spans="1:60" s="35" customFormat="1" ht="15" x14ac:dyDescent="0.25">
      <c r="A14" s="21" t="s">
        <v>15</v>
      </c>
      <c r="B14" s="57"/>
      <c r="C14" s="33"/>
      <c r="D14" s="33"/>
      <c r="E14" s="60"/>
      <c r="F14" s="34"/>
      <c r="G14" s="34"/>
      <c r="H14" s="57">
        <f t="shared" si="10"/>
        <v>1482</v>
      </c>
      <c r="I14" s="33">
        <v>229</v>
      </c>
      <c r="J14" s="33">
        <v>1253</v>
      </c>
      <c r="K14" s="60">
        <f t="shared" si="11"/>
        <v>123447.45999999999</v>
      </c>
      <c r="L14" s="3">
        <v>19075.21</v>
      </c>
      <c r="M14" s="3">
        <v>104372.25</v>
      </c>
      <c r="N14" s="57"/>
      <c r="O14" s="34"/>
      <c r="P14" s="34"/>
      <c r="Q14" s="60"/>
      <c r="R14" s="34"/>
      <c r="S14" s="34"/>
      <c r="T14" s="60">
        <f>U14+V14</f>
        <v>1782037.5899999999</v>
      </c>
      <c r="U14" s="3">
        <v>464947.67</v>
      </c>
      <c r="V14" s="3">
        <v>1317089.92</v>
      </c>
      <c r="W14" s="57">
        <f t="shared" si="12"/>
        <v>17476</v>
      </c>
      <c r="X14" s="33">
        <v>3442</v>
      </c>
      <c r="Y14" s="33">
        <v>14034</v>
      </c>
      <c r="Z14" s="60">
        <f t="shared" si="13"/>
        <v>12832004.25</v>
      </c>
      <c r="AA14" s="3">
        <v>2527337.9900000002</v>
      </c>
      <c r="AB14" s="3">
        <v>10304666.26</v>
      </c>
      <c r="AC14" s="57">
        <f t="shared" si="14"/>
        <v>5475</v>
      </c>
      <c r="AD14" s="33">
        <v>1465</v>
      </c>
      <c r="AE14" s="33">
        <v>4010</v>
      </c>
      <c r="AF14" s="60">
        <f>AG14+AH14</f>
        <v>2733238.27</v>
      </c>
      <c r="AG14" s="3">
        <v>731359.65</v>
      </c>
      <c r="AH14" s="3">
        <v>2001878.62</v>
      </c>
      <c r="AI14" s="57">
        <f t="shared" si="5"/>
        <v>120</v>
      </c>
      <c r="AJ14" s="33">
        <v>36</v>
      </c>
      <c r="AK14" s="33">
        <v>84</v>
      </c>
      <c r="AL14" s="60">
        <f t="shared" si="6"/>
        <v>1723966.8</v>
      </c>
      <c r="AM14" s="3">
        <v>517190.04</v>
      </c>
      <c r="AN14" s="3">
        <v>1206776.76</v>
      </c>
      <c r="AO14" s="57">
        <f t="shared" si="15"/>
        <v>418</v>
      </c>
      <c r="AP14" s="33">
        <v>91</v>
      </c>
      <c r="AQ14" s="33">
        <v>327</v>
      </c>
      <c r="AR14" s="60">
        <f t="shared" si="16"/>
        <v>4516078.25</v>
      </c>
      <c r="AS14" s="3">
        <v>983165.36</v>
      </c>
      <c r="AT14" s="3">
        <v>3532912.89</v>
      </c>
      <c r="AU14" s="57">
        <f t="shared" si="17"/>
        <v>5420</v>
      </c>
      <c r="AV14" s="33">
        <v>579</v>
      </c>
      <c r="AW14" s="33">
        <v>4841</v>
      </c>
      <c r="AX14" s="60">
        <f t="shared" si="18"/>
        <v>707174.8</v>
      </c>
      <c r="AY14" s="3">
        <v>75545.06</v>
      </c>
      <c r="AZ14" s="3">
        <v>631629.74</v>
      </c>
      <c r="BA14" s="57"/>
      <c r="BB14" s="34"/>
      <c r="BC14" s="34"/>
      <c r="BD14" s="60"/>
      <c r="BE14" s="34"/>
      <c r="BF14" s="34"/>
      <c r="BH14" s="62">
        <f t="shared" si="1"/>
        <v>24417947.420000002</v>
      </c>
    </row>
    <row r="15" spans="1:60" s="35" customFormat="1" ht="15" x14ac:dyDescent="0.25">
      <c r="A15" s="21" t="s">
        <v>16</v>
      </c>
      <c r="B15" s="57"/>
      <c r="C15" s="33"/>
      <c r="D15" s="33"/>
      <c r="E15" s="60"/>
      <c r="F15" s="34"/>
      <c r="G15" s="34"/>
      <c r="H15" s="57">
        <f t="shared" si="10"/>
        <v>1652</v>
      </c>
      <c r="I15" s="33">
        <v>225</v>
      </c>
      <c r="J15" s="33">
        <v>1427</v>
      </c>
      <c r="K15" s="60">
        <f t="shared" si="11"/>
        <v>224057.32</v>
      </c>
      <c r="L15" s="3">
        <v>30516.28</v>
      </c>
      <c r="M15" s="3">
        <v>193541.04</v>
      </c>
      <c r="N15" s="57"/>
      <c r="O15" s="34"/>
      <c r="P15" s="34"/>
      <c r="Q15" s="60"/>
      <c r="R15" s="34"/>
      <c r="S15" s="34"/>
      <c r="T15" s="60">
        <f>U15+V15</f>
        <v>2646619.71</v>
      </c>
      <c r="U15" s="3">
        <v>446690.41</v>
      </c>
      <c r="V15" s="3">
        <v>2199929.2999999998</v>
      </c>
      <c r="W15" s="57">
        <f t="shared" si="12"/>
        <v>25514</v>
      </c>
      <c r="X15" s="33">
        <v>5590</v>
      </c>
      <c r="Y15" s="33">
        <v>19924</v>
      </c>
      <c r="Z15" s="60">
        <f t="shared" si="13"/>
        <v>17566194.169999998</v>
      </c>
      <c r="AA15" s="3">
        <v>3848672.31</v>
      </c>
      <c r="AB15" s="3">
        <v>13717521.859999999</v>
      </c>
      <c r="AC15" s="57">
        <f t="shared" si="14"/>
        <v>6054</v>
      </c>
      <c r="AD15" s="33">
        <v>983</v>
      </c>
      <c r="AE15" s="33">
        <v>5071</v>
      </c>
      <c r="AF15" s="60">
        <f>AG15+AH15</f>
        <v>3241432.87</v>
      </c>
      <c r="AG15" s="3">
        <v>526317.89</v>
      </c>
      <c r="AH15" s="3">
        <v>2715114.98</v>
      </c>
      <c r="AI15" s="57">
        <f t="shared" ref="AI15:AI16" si="20">AJ15+AK15</f>
        <v>402</v>
      </c>
      <c r="AJ15" s="33">
        <v>70</v>
      </c>
      <c r="AK15" s="33">
        <v>332</v>
      </c>
      <c r="AL15" s="60">
        <f t="shared" si="6"/>
        <v>7230322.0999999996</v>
      </c>
      <c r="AM15" s="3">
        <v>1259011.31</v>
      </c>
      <c r="AN15" s="3">
        <v>5971310.79</v>
      </c>
      <c r="AO15" s="57">
        <f t="shared" si="15"/>
        <v>375</v>
      </c>
      <c r="AP15" s="33">
        <v>89</v>
      </c>
      <c r="AQ15" s="33">
        <v>286</v>
      </c>
      <c r="AR15" s="60">
        <f t="shared" si="16"/>
        <v>3902156.38</v>
      </c>
      <c r="AS15" s="3">
        <v>926111.78</v>
      </c>
      <c r="AT15" s="3">
        <v>2976044.6</v>
      </c>
      <c r="AU15" s="57">
        <f t="shared" si="17"/>
        <v>7950</v>
      </c>
      <c r="AV15" s="33">
        <v>2306</v>
      </c>
      <c r="AW15" s="33">
        <v>5644</v>
      </c>
      <c r="AX15" s="60">
        <f t="shared" si="18"/>
        <v>790548</v>
      </c>
      <c r="AY15" s="3">
        <v>229308.64</v>
      </c>
      <c r="AZ15" s="3">
        <v>561239.36</v>
      </c>
      <c r="BA15" s="50">
        <f t="shared" ref="BA15" si="21">BB15+BC15</f>
        <v>250</v>
      </c>
      <c r="BB15" s="33">
        <v>120</v>
      </c>
      <c r="BC15" s="33">
        <v>130</v>
      </c>
      <c r="BD15" s="60">
        <f>BE15+BF15</f>
        <v>175330</v>
      </c>
      <c r="BE15" s="3">
        <v>84158.399999999994</v>
      </c>
      <c r="BF15" s="3">
        <v>91171.6</v>
      </c>
      <c r="BH15" s="62">
        <f t="shared" si="1"/>
        <v>35776660.550000004</v>
      </c>
    </row>
    <row r="16" spans="1:60" s="35" customFormat="1" ht="30" x14ac:dyDescent="0.25">
      <c r="A16" s="21" t="s">
        <v>17</v>
      </c>
      <c r="B16" s="57"/>
      <c r="C16" s="33"/>
      <c r="D16" s="33"/>
      <c r="E16" s="60"/>
      <c r="F16" s="34"/>
      <c r="G16" s="34"/>
      <c r="H16" s="57">
        <f t="shared" si="10"/>
        <v>2113</v>
      </c>
      <c r="I16" s="33">
        <v>621</v>
      </c>
      <c r="J16" s="33">
        <v>1492</v>
      </c>
      <c r="K16" s="60">
        <f t="shared" si="11"/>
        <v>256829.02</v>
      </c>
      <c r="L16" s="3">
        <v>75480.75</v>
      </c>
      <c r="M16" s="3">
        <v>181348.27</v>
      </c>
      <c r="N16" s="57">
        <f>O16+P16</f>
        <v>3018</v>
      </c>
      <c r="O16" s="33">
        <v>781</v>
      </c>
      <c r="P16" s="33">
        <v>2237</v>
      </c>
      <c r="Q16" s="60">
        <f>R16+S16</f>
        <v>1560053.54</v>
      </c>
      <c r="R16" s="3">
        <v>403711.67</v>
      </c>
      <c r="S16" s="3">
        <v>1156341.8700000001</v>
      </c>
      <c r="T16" s="60"/>
      <c r="U16" s="34"/>
      <c r="V16" s="34"/>
      <c r="W16" s="57">
        <f t="shared" si="12"/>
        <v>6582</v>
      </c>
      <c r="X16" s="33">
        <v>2541</v>
      </c>
      <c r="Y16" s="33">
        <v>4041</v>
      </c>
      <c r="Z16" s="60">
        <f t="shared" si="13"/>
        <v>6234515.5499999998</v>
      </c>
      <c r="AA16" s="3">
        <v>2406852.63</v>
      </c>
      <c r="AB16" s="3">
        <v>3827662.92</v>
      </c>
      <c r="AC16" s="57"/>
      <c r="AD16" s="33"/>
      <c r="AE16" s="33"/>
      <c r="AF16" s="60"/>
      <c r="AG16" s="34"/>
      <c r="AH16" s="34"/>
      <c r="AI16" s="57">
        <f t="shared" si="20"/>
        <v>3501</v>
      </c>
      <c r="AJ16" s="33">
        <v>706</v>
      </c>
      <c r="AK16" s="33">
        <v>2795</v>
      </c>
      <c r="AL16" s="60">
        <f t="shared" si="6"/>
        <v>71069153.179999992</v>
      </c>
      <c r="AM16" s="3">
        <v>14331568.74</v>
      </c>
      <c r="AN16" s="3">
        <v>56737584.439999998</v>
      </c>
      <c r="AO16" s="57">
        <f t="shared" si="15"/>
        <v>81</v>
      </c>
      <c r="AP16" s="33">
        <v>28</v>
      </c>
      <c r="AQ16" s="33">
        <v>53</v>
      </c>
      <c r="AR16" s="60">
        <f t="shared" si="16"/>
        <v>391468.81</v>
      </c>
      <c r="AS16" s="3">
        <v>135322.54999999999</v>
      </c>
      <c r="AT16" s="3">
        <v>256146.26</v>
      </c>
      <c r="AU16" s="57">
        <f t="shared" si="17"/>
        <v>1482</v>
      </c>
      <c r="AV16" s="33">
        <v>570</v>
      </c>
      <c r="AW16" s="33">
        <v>912</v>
      </c>
      <c r="AX16" s="60">
        <f t="shared" si="18"/>
        <v>416548.29000000004</v>
      </c>
      <c r="AY16" s="3">
        <v>160210.88</v>
      </c>
      <c r="AZ16" s="3">
        <v>256337.41</v>
      </c>
      <c r="BA16" s="57">
        <f t="shared" ref="BA16:BA17" si="22">BB16+BC16</f>
        <v>3753</v>
      </c>
      <c r="BB16" s="33">
        <v>829</v>
      </c>
      <c r="BC16" s="33">
        <v>2924</v>
      </c>
      <c r="BD16" s="60">
        <f>BE16+BF16</f>
        <v>3182853</v>
      </c>
      <c r="BE16" s="3">
        <v>703060.25</v>
      </c>
      <c r="BF16" s="3">
        <v>2479792.75</v>
      </c>
      <c r="BH16" s="62">
        <f t="shared" si="1"/>
        <v>83111421.390000001</v>
      </c>
    </row>
    <row r="17" spans="1:63" s="35" customFormat="1" ht="30" x14ac:dyDescent="0.25">
      <c r="A17" s="21" t="s">
        <v>18</v>
      </c>
      <c r="B17" s="57"/>
      <c r="C17" s="33"/>
      <c r="D17" s="33"/>
      <c r="E17" s="60"/>
      <c r="F17" s="34"/>
      <c r="G17" s="34"/>
      <c r="H17" s="57">
        <f t="shared" si="10"/>
        <v>12279</v>
      </c>
      <c r="I17" s="33">
        <v>2228</v>
      </c>
      <c r="J17" s="33">
        <v>10051</v>
      </c>
      <c r="K17" s="60">
        <f t="shared" si="11"/>
        <v>1185566.42</v>
      </c>
      <c r="L17" s="3">
        <v>215118.66</v>
      </c>
      <c r="M17" s="3">
        <v>970447.76</v>
      </c>
      <c r="N17" s="57"/>
      <c r="O17" s="34"/>
      <c r="P17" s="34"/>
      <c r="Q17" s="60"/>
      <c r="R17" s="34"/>
      <c r="S17" s="34"/>
      <c r="T17" s="60">
        <f t="shared" ref="T17:T24" si="23">U17+V17</f>
        <v>1970708.94</v>
      </c>
      <c r="U17" s="3">
        <v>594916.43999999994</v>
      </c>
      <c r="V17" s="3">
        <v>1375792.5</v>
      </c>
      <c r="W17" s="57">
        <f t="shared" si="12"/>
        <v>36946</v>
      </c>
      <c r="X17" s="33">
        <v>10957</v>
      </c>
      <c r="Y17" s="33">
        <v>25989</v>
      </c>
      <c r="Z17" s="60">
        <f t="shared" si="13"/>
        <v>25291044.949999999</v>
      </c>
      <c r="AA17" s="3">
        <v>7500513.71</v>
      </c>
      <c r="AB17" s="3">
        <v>17790531.239999998</v>
      </c>
      <c r="AC17" s="57">
        <f t="shared" ref="AC17:AC24" si="24">AD17+AE17</f>
        <v>6867</v>
      </c>
      <c r="AD17" s="33">
        <v>1980</v>
      </c>
      <c r="AE17" s="33">
        <v>4887</v>
      </c>
      <c r="AF17" s="60">
        <f t="shared" ref="AF17:AF24" si="25">AG17+AH17</f>
        <v>3402192.98</v>
      </c>
      <c r="AG17" s="3">
        <v>980973.07</v>
      </c>
      <c r="AH17" s="3">
        <v>2421219.91</v>
      </c>
      <c r="AI17" s="57"/>
      <c r="AJ17" s="34"/>
      <c r="AK17" s="34"/>
      <c r="AL17" s="60"/>
      <c r="AM17" s="34"/>
      <c r="AN17" s="34"/>
      <c r="AO17" s="57">
        <f t="shared" si="15"/>
        <v>804</v>
      </c>
      <c r="AP17" s="33">
        <v>201</v>
      </c>
      <c r="AQ17" s="33">
        <v>603</v>
      </c>
      <c r="AR17" s="60">
        <f t="shared" si="16"/>
        <v>8816000.2799999993</v>
      </c>
      <c r="AS17" s="3">
        <v>2204000.0699999998</v>
      </c>
      <c r="AT17" s="3">
        <v>6612000.21</v>
      </c>
      <c r="AU17" s="57">
        <f t="shared" si="17"/>
        <v>15785</v>
      </c>
      <c r="AV17" s="33">
        <v>4980</v>
      </c>
      <c r="AW17" s="33">
        <v>10805</v>
      </c>
      <c r="AX17" s="60">
        <f t="shared" si="18"/>
        <v>2958073.0100000002</v>
      </c>
      <c r="AY17" s="3">
        <v>933240.65</v>
      </c>
      <c r="AZ17" s="3">
        <v>2024832.36</v>
      </c>
      <c r="BA17" s="57">
        <f t="shared" si="22"/>
        <v>1374</v>
      </c>
      <c r="BB17" s="33">
        <v>632</v>
      </c>
      <c r="BC17" s="33">
        <v>742</v>
      </c>
      <c r="BD17" s="60">
        <f>BE17+BF17</f>
        <v>915292.8</v>
      </c>
      <c r="BE17" s="3">
        <v>421008.04</v>
      </c>
      <c r="BF17" s="3">
        <v>494284.76</v>
      </c>
      <c r="BG17" s="37"/>
      <c r="BH17" s="62">
        <f t="shared" si="1"/>
        <v>44538879.379999995</v>
      </c>
      <c r="BI17" s="36"/>
    </row>
    <row r="18" spans="1:63" s="35" customFormat="1" ht="15" x14ac:dyDescent="0.25">
      <c r="A18" s="21" t="s">
        <v>19</v>
      </c>
      <c r="B18" s="57"/>
      <c r="C18" s="33"/>
      <c r="D18" s="33"/>
      <c r="E18" s="60"/>
      <c r="F18" s="34"/>
      <c r="G18" s="34"/>
      <c r="H18" s="57">
        <f t="shared" si="10"/>
        <v>1397</v>
      </c>
      <c r="I18" s="33">
        <v>545</v>
      </c>
      <c r="J18" s="33">
        <v>852</v>
      </c>
      <c r="K18" s="60">
        <f t="shared" si="11"/>
        <v>291292.84999999998</v>
      </c>
      <c r="L18" s="3">
        <v>113639.66</v>
      </c>
      <c r="M18" s="3">
        <v>177653.19</v>
      </c>
      <c r="N18" s="57"/>
      <c r="O18" s="34"/>
      <c r="P18" s="34"/>
      <c r="Q18" s="60"/>
      <c r="R18" s="34"/>
      <c r="S18" s="34"/>
      <c r="T18" s="60">
        <f t="shared" si="23"/>
        <v>2065431.54</v>
      </c>
      <c r="U18" s="3">
        <v>796574.03</v>
      </c>
      <c r="V18" s="3">
        <v>1268857.51</v>
      </c>
      <c r="W18" s="57">
        <f t="shared" si="12"/>
        <v>16099</v>
      </c>
      <c r="X18" s="33">
        <v>5606</v>
      </c>
      <c r="Y18" s="33">
        <v>10493</v>
      </c>
      <c r="Z18" s="60">
        <f t="shared" si="13"/>
        <v>10093609.83</v>
      </c>
      <c r="AA18" s="3">
        <v>3514800.71</v>
      </c>
      <c r="AB18" s="3">
        <v>6578809.1200000001</v>
      </c>
      <c r="AC18" s="57">
        <f t="shared" si="24"/>
        <v>4591</v>
      </c>
      <c r="AD18" s="33">
        <v>1699</v>
      </c>
      <c r="AE18" s="33">
        <v>2892</v>
      </c>
      <c r="AF18" s="60">
        <f t="shared" si="25"/>
        <v>2425340.2599999998</v>
      </c>
      <c r="AG18" s="3">
        <v>897550.23</v>
      </c>
      <c r="AH18" s="3">
        <v>1527790.03</v>
      </c>
      <c r="AI18" s="57"/>
      <c r="AJ18" s="34"/>
      <c r="AK18" s="34"/>
      <c r="AL18" s="60"/>
      <c r="AM18" s="34"/>
      <c r="AN18" s="34"/>
      <c r="AO18" s="57">
        <f t="shared" si="15"/>
        <v>120</v>
      </c>
      <c r="AP18" s="33">
        <v>48</v>
      </c>
      <c r="AQ18" s="33">
        <v>72</v>
      </c>
      <c r="AR18" s="60">
        <f t="shared" si="16"/>
        <v>1283011.28</v>
      </c>
      <c r="AS18" s="3">
        <v>513204.51</v>
      </c>
      <c r="AT18" s="3">
        <v>769806.77</v>
      </c>
      <c r="AU18" s="57">
        <f t="shared" si="17"/>
        <v>7713</v>
      </c>
      <c r="AV18" s="33">
        <v>3210</v>
      </c>
      <c r="AW18" s="33">
        <v>4503</v>
      </c>
      <c r="AX18" s="60">
        <f t="shared" si="18"/>
        <v>766980.72</v>
      </c>
      <c r="AY18" s="3">
        <v>319202.40000000002</v>
      </c>
      <c r="AZ18" s="3">
        <v>447778.32</v>
      </c>
      <c r="BA18" s="57"/>
      <c r="BB18" s="34"/>
      <c r="BC18" s="34"/>
      <c r="BD18" s="60"/>
      <c r="BE18" s="34"/>
      <c r="BF18" s="34"/>
      <c r="BH18" s="62">
        <f t="shared" si="1"/>
        <v>16925666.48</v>
      </c>
    </row>
    <row r="19" spans="1:63" s="35" customFormat="1" ht="15" x14ac:dyDescent="0.25">
      <c r="A19" s="21" t="s">
        <v>20</v>
      </c>
      <c r="B19" s="57"/>
      <c r="C19" s="33"/>
      <c r="D19" s="33"/>
      <c r="E19" s="60"/>
      <c r="F19" s="34"/>
      <c r="G19" s="34"/>
      <c r="H19" s="57">
        <f t="shared" si="10"/>
        <v>1764</v>
      </c>
      <c r="I19" s="33">
        <v>293</v>
      </c>
      <c r="J19" s="33">
        <v>1471</v>
      </c>
      <c r="K19" s="60">
        <f t="shared" si="11"/>
        <v>143141.94</v>
      </c>
      <c r="L19" s="3">
        <v>23775.84</v>
      </c>
      <c r="M19" s="3">
        <v>119366.1</v>
      </c>
      <c r="N19" s="57"/>
      <c r="O19" s="34"/>
      <c r="P19" s="34"/>
      <c r="Q19" s="60"/>
      <c r="R19" s="34"/>
      <c r="S19" s="34"/>
      <c r="T19" s="60">
        <f t="shared" si="23"/>
        <v>7330955.8799999999</v>
      </c>
      <c r="U19" s="3">
        <v>1794577.5</v>
      </c>
      <c r="V19" s="3">
        <v>5536378.3799999999</v>
      </c>
      <c r="W19" s="57">
        <f t="shared" si="12"/>
        <v>45930</v>
      </c>
      <c r="X19" s="33">
        <v>9991</v>
      </c>
      <c r="Y19" s="33">
        <v>35939</v>
      </c>
      <c r="Z19" s="60">
        <f t="shared" si="13"/>
        <v>32005654.300000001</v>
      </c>
      <c r="AA19" s="3">
        <v>6962083.4299999997</v>
      </c>
      <c r="AB19" s="3">
        <v>25043570.870000001</v>
      </c>
      <c r="AC19" s="57">
        <f t="shared" si="24"/>
        <v>13213</v>
      </c>
      <c r="AD19" s="33">
        <v>3476</v>
      </c>
      <c r="AE19" s="33">
        <v>9737</v>
      </c>
      <c r="AF19" s="60">
        <f t="shared" si="25"/>
        <v>6144438.0399999991</v>
      </c>
      <c r="AG19" s="3">
        <v>1616443.4</v>
      </c>
      <c r="AH19" s="3">
        <v>4527994.6399999997</v>
      </c>
      <c r="AI19" s="57"/>
      <c r="AJ19" s="34"/>
      <c r="AK19" s="34"/>
      <c r="AL19" s="60"/>
      <c r="AM19" s="34"/>
      <c r="AN19" s="34"/>
      <c r="AO19" s="57">
        <f t="shared" si="15"/>
        <v>1176</v>
      </c>
      <c r="AP19" s="33">
        <v>332</v>
      </c>
      <c r="AQ19" s="33">
        <v>844</v>
      </c>
      <c r="AR19" s="60">
        <f t="shared" si="16"/>
        <v>12582720.689999999</v>
      </c>
      <c r="AS19" s="3">
        <v>3552264.68</v>
      </c>
      <c r="AT19" s="3">
        <v>9030456.0099999998</v>
      </c>
      <c r="AU19" s="57">
        <f t="shared" si="17"/>
        <v>21178</v>
      </c>
      <c r="AV19" s="33">
        <v>5586</v>
      </c>
      <c r="AW19" s="33">
        <v>15592</v>
      </c>
      <c r="AX19" s="60">
        <f t="shared" si="18"/>
        <v>2762344.85</v>
      </c>
      <c r="AY19" s="3">
        <v>728607.91</v>
      </c>
      <c r="AZ19" s="3">
        <v>2033736.94</v>
      </c>
      <c r="BA19" s="57"/>
      <c r="BB19" s="34"/>
      <c r="BC19" s="34"/>
      <c r="BD19" s="60"/>
      <c r="BE19" s="34"/>
      <c r="BF19" s="34"/>
      <c r="BH19" s="62">
        <f t="shared" si="1"/>
        <v>60969255.700000003</v>
      </c>
    </row>
    <row r="20" spans="1:63" s="35" customFormat="1" ht="15" x14ac:dyDescent="0.25">
      <c r="A20" s="21" t="s">
        <v>21</v>
      </c>
      <c r="B20" s="57"/>
      <c r="C20" s="33"/>
      <c r="D20" s="33"/>
      <c r="E20" s="60"/>
      <c r="F20" s="34"/>
      <c r="G20" s="34"/>
      <c r="H20" s="57">
        <f t="shared" si="10"/>
        <v>8030</v>
      </c>
      <c r="I20" s="33">
        <v>2839</v>
      </c>
      <c r="J20" s="33">
        <v>5191</v>
      </c>
      <c r="K20" s="60">
        <f t="shared" si="11"/>
        <v>2261823.8200000003</v>
      </c>
      <c r="L20" s="3">
        <v>799665.98</v>
      </c>
      <c r="M20" s="3">
        <v>1462157.84</v>
      </c>
      <c r="N20" s="57"/>
      <c r="O20" s="34"/>
      <c r="P20" s="34"/>
      <c r="Q20" s="60"/>
      <c r="R20" s="34"/>
      <c r="S20" s="34"/>
      <c r="T20" s="60">
        <f t="shared" si="23"/>
        <v>1519228.83</v>
      </c>
      <c r="U20" s="3">
        <v>461631.82</v>
      </c>
      <c r="V20" s="3">
        <v>1057597.01</v>
      </c>
      <c r="W20" s="57">
        <f t="shared" si="12"/>
        <v>32213</v>
      </c>
      <c r="X20" s="33">
        <v>11413</v>
      </c>
      <c r="Y20" s="33">
        <v>20800</v>
      </c>
      <c r="Z20" s="60">
        <f t="shared" si="13"/>
        <v>23693388.52</v>
      </c>
      <c r="AA20" s="3">
        <v>8394519.0800000001</v>
      </c>
      <c r="AB20" s="3">
        <v>15298869.439999999</v>
      </c>
      <c r="AC20" s="57">
        <f t="shared" si="24"/>
        <v>3336</v>
      </c>
      <c r="AD20" s="33">
        <v>449</v>
      </c>
      <c r="AE20" s="33">
        <v>2887</v>
      </c>
      <c r="AF20" s="60">
        <f t="shared" si="25"/>
        <v>1457530.81</v>
      </c>
      <c r="AG20" s="3">
        <v>196172.46</v>
      </c>
      <c r="AH20" s="3">
        <v>1261358.3500000001</v>
      </c>
      <c r="AI20" s="57"/>
      <c r="AJ20" s="34"/>
      <c r="AK20" s="34"/>
      <c r="AL20" s="60"/>
      <c r="AM20" s="34"/>
      <c r="AN20" s="34"/>
      <c r="AO20" s="57">
        <f t="shared" si="15"/>
        <v>672</v>
      </c>
      <c r="AP20" s="33">
        <v>271</v>
      </c>
      <c r="AQ20" s="33">
        <v>401</v>
      </c>
      <c r="AR20" s="60">
        <f t="shared" si="16"/>
        <v>6888238.6299999999</v>
      </c>
      <c r="AS20" s="3">
        <v>2777846.23</v>
      </c>
      <c r="AT20" s="3">
        <v>4110392.4</v>
      </c>
      <c r="AU20" s="57">
        <f t="shared" si="17"/>
        <v>8778</v>
      </c>
      <c r="AV20" s="33">
        <v>3154</v>
      </c>
      <c r="AW20" s="33">
        <v>5624</v>
      </c>
      <c r="AX20" s="60">
        <f t="shared" si="18"/>
        <v>1036608.72</v>
      </c>
      <c r="AY20" s="3">
        <v>372461.14</v>
      </c>
      <c r="AZ20" s="3">
        <v>664147.57999999996</v>
      </c>
      <c r="BA20" s="57"/>
      <c r="BB20" s="34"/>
      <c r="BC20" s="34"/>
      <c r="BD20" s="60"/>
      <c r="BE20" s="34"/>
      <c r="BF20" s="34"/>
      <c r="BH20" s="62">
        <f t="shared" si="1"/>
        <v>36856819.329999998</v>
      </c>
    </row>
    <row r="21" spans="1:63" s="35" customFormat="1" ht="15" x14ac:dyDescent="0.25">
      <c r="A21" s="21" t="s">
        <v>22</v>
      </c>
      <c r="B21" s="57"/>
      <c r="C21" s="33"/>
      <c r="D21" s="33"/>
      <c r="E21" s="60"/>
      <c r="F21" s="34"/>
      <c r="G21" s="34"/>
      <c r="H21" s="57">
        <f t="shared" si="10"/>
        <v>1409</v>
      </c>
      <c r="I21" s="33">
        <v>426</v>
      </c>
      <c r="J21" s="33">
        <v>983</v>
      </c>
      <c r="K21" s="60">
        <f t="shared" si="11"/>
        <v>107031.84999999999</v>
      </c>
      <c r="L21" s="3">
        <v>32360.23</v>
      </c>
      <c r="M21" s="3">
        <v>74671.62</v>
      </c>
      <c r="N21" s="57"/>
      <c r="O21" s="34"/>
      <c r="P21" s="34"/>
      <c r="Q21" s="60"/>
      <c r="R21" s="34"/>
      <c r="S21" s="34"/>
      <c r="T21" s="60">
        <f t="shared" si="23"/>
        <v>1857020.1600000001</v>
      </c>
      <c r="U21" s="3">
        <v>633659.4</v>
      </c>
      <c r="V21" s="3">
        <v>1223360.76</v>
      </c>
      <c r="W21" s="57">
        <f t="shared" si="12"/>
        <v>17369</v>
      </c>
      <c r="X21" s="33">
        <v>5660</v>
      </c>
      <c r="Y21" s="33">
        <v>11709</v>
      </c>
      <c r="Z21" s="60">
        <f t="shared" si="13"/>
        <v>11028879.470000001</v>
      </c>
      <c r="AA21" s="3">
        <v>3593958.07</v>
      </c>
      <c r="AB21" s="3">
        <v>7434921.4000000004</v>
      </c>
      <c r="AC21" s="57">
        <f t="shared" si="24"/>
        <v>4242</v>
      </c>
      <c r="AD21" s="33">
        <v>1130</v>
      </c>
      <c r="AE21" s="33">
        <v>3112</v>
      </c>
      <c r="AF21" s="60">
        <f t="shared" si="25"/>
        <v>2246548.23</v>
      </c>
      <c r="AG21" s="3">
        <v>598444.01</v>
      </c>
      <c r="AH21" s="3">
        <v>1648104.22</v>
      </c>
      <c r="AI21" s="57"/>
      <c r="AJ21" s="34"/>
      <c r="AK21" s="34"/>
      <c r="AL21" s="60"/>
      <c r="AM21" s="34"/>
      <c r="AN21" s="34"/>
      <c r="AO21" s="57">
        <f t="shared" si="15"/>
        <v>205</v>
      </c>
      <c r="AP21" s="33">
        <v>67</v>
      </c>
      <c r="AQ21" s="33">
        <v>138</v>
      </c>
      <c r="AR21" s="60">
        <f t="shared" si="16"/>
        <v>1585871.1</v>
      </c>
      <c r="AS21" s="3">
        <v>518309.09</v>
      </c>
      <c r="AT21" s="3">
        <v>1067562.01</v>
      </c>
      <c r="AU21" s="57">
        <f t="shared" si="17"/>
        <v>7119</v>
      </c>
      <c r="AV21" s="33">
        <v>2224</v>
      </c>
      <c r="AW21" s="33">
        <v>4895</v>
      </c>
      <c r="AX21" s="60">
        <f t="shared" si="18"/>
        <v>707913.36</v>
      </c>
      <c r="AY21" s="3">
        <v>221154.56</v>
      </c>
      <c r="AZ21" s="3">
        <v>486758.8</v>
      </c>
      <c r="BA21" s="57"/>
      <c r="BB21" s="34"/>
      <c r="BC21" s="34"/>
      <c r="BD21" s="60"/>
      <c r="BE21" s="34"/>
      <c r="BF21" s="34"/>
      <c r="BH21" s="62">
        <f t="shared" si="1"/>
        <v>17533264.170000002</v>
      </c>
    </row>
    <row r="22" spans="1:63" s="35" customFormat="1" ht="15" x14ac:dyDescent="0.25">
      <c r="A22" s="21" t="s">
        <v>23</v>
      </c>
      <c r="B22" s="57"/>
      <c r="C22" s="33"/>
      <c r="D22" s="33"/>
      <c r="E22" s="60"/>
      <c r="F22" s="34"/>
      <c r="G22" s="34"/>
      <c r="H22" s="57">
        <f t="shared" si="10"/>
        <v>2766</v>
      </c>
      <c r="I22" s="33">
        <v>723</v>
      </c>
      <c r="J22" s="33">
        <v>2043</v>
      </c>
      <c r="K22" s="60">
        <f t="shared" si="11"/>
        <v>266401.91999999998</v>
      </c>
      <c r="L22" s="3">
        <v>69634.34</v>
      </c>
      <c r="M22" s="3">
        <v>196767.58</v>
      </c>
      <c r="N22" s="57"/>
      <c r="O22" s="34"/>
      <c r="P22" s="34"/>
      <c r="Q22" s="60"/>
      <c r="R22" s="34"/>
      <c r="S22" s="34"/>
      <c r="T22" s="60">
        <f t="shared" si="23"/>
        <v>4513632.13</v>
      </c>
      <c r="U22" s="3">
        <v>1164145.42</v>
      </c>
      <c r="V22" s="3">
        <v>3349486.71</v>
      </c>
      <c r="W22" s="57">
        <f t="shared" si="12"/>
        <v>6597</v>
      </c>
      <c r="X22" s="33">
        <v>1573</v>
      </c>
      <c r="Y22" s="33">
        <v>5024</v>
      </c>
      <c r="Z22" s="60">
        <f t="shared" si="13"/>
        <v>5850172.0199999996</v>
      </c>
      <c r="AA22" s="3">
        <v>1394925.05</v>
      </c>
      <c r="AB22" s="3">
        <v>4455246.97</v>
      </c>
      <c r="AC22" s="57">
        <f t="shared" si="24"/>
        <v>1430</v>
      </c>
      <c r="AD22" s="33">
        <v>358</v>
      </c>
      <c r="AE22" s="33">
        <v>1072</v>
      </c>
      <c r="AF22" s="60">
        <f t="shared" si="25"/>
        <v>933728.88000000012</v>
      </c>
      <c r="AG22" s="3">
        <v>233758.7</v>
      </c>
      <c r="AH22" s="3">
        <v>699970.18</v>
      </c>
      <c r="AI22" s="57"/>
      <c r="AJ22" s="34"/>
      <c r="AK22" s="34"/>
      <c r="AL22" s="60"/>
      <c r="AM22" s="34"/>
      <c r="AN22" s="34"/>
      <c r="AO22" s="57">
        <f t="shared" si="15"/>
        <v>80</v>
      </c>
      <c r="AP22" s="33">
        <v>18</v>
      </c>
      <c r="AQ22" s="33">
        <v>62</v>
      </c>
      <c r="AR22" s="60">
        <f t="shared" si="16"/>
        <v>310176.90000000002</v>
      </c>
      <c r="AS22" s="3">
        <v>69789.8</v>
      </c>
      <c r="AT22" s="3">
        <v>240387.1</v>
      </c>
      <c r="AU22" s="57"/>
      <c r="AV22" s="33"/>
      <c r="AW22" s="33"/>
      <c r="AX22" s="60"/>
      <c r="AY22" s="34"/>
      <c r="AZ22" s="34"/>
      <c r="BA22" s="57"/>
      <c r="BB22" s="34"/>
      <c r="BC22" s="34"/>
      <c r="BD22" s="60"/>
      <c r="BE22" s="34"/>
      <c r="BF22" s="34"/>
      <c r="BH22" s="62">
        <f t="shared" si="1"/>
        <v>11874111.850000001</v>
      </c>
    </row>
    <row r="23" spans="1:63" s="35" customFormat="1" ht="15" x14ac:dyDescent="0.25">
      <c r="A23" s="21" t="s">
        <v>24</v>
      </c>
      <c r="B23" s="57"/>
      <c r="C23" s="33"/>
      <c r="D23" s="33"/>
      <c r="E23" s="60"/>
      <c r="F23" s="34"/>
      <c r="G23" s="34"/>
      <c r="H23" s="57">
        <f t="shared" si="10"/>
        <v>7613</v>
      </c>
      <c r="I23" s="33">
        <v>2551</v>
      </c>
      <c r="J23" s="33">
        <v>5062</v>
      </c>
      <c r="K23" s="60">
        <f t="shared" si="11"/>
        <v>1345648.1800000002</v>
      </c>
      <c r="L23" s="3">
        <v>450906.15</v>
      </c>
      <c r="M23" s="3">
        <v>894742.03</v>
      </c>
      <c r="N23" s="57"/>
      <c r="O23" s="34"/>
      <c r="P23" s="34"/>
      <c r="Q23" s="60"/>
      <c r="R23" s="34"/>
      <c r="S23" s="34"/>
      <c r="T23" s="60">
        <f t="shared" si="23"/>
        <v>4916113.88</v>
      </c>
      <c r="U23" s="3">
        <v>1106433.21</v>
      </c>
      <c r="V23" s="3">
        <v>3809680.67</v>
      </c>
      <c r="W23" s="57">
        <f t="shared" si="12"/>
        <v>9399</v>
      </c>
      <c r="X23" s="33">
        <v>3387</v>
      </c>
      <c r="Y23" s="33">
        <v>6012</v>
      </c>
      <c r="Z23" s="60">
        <f t="shared" si="13"/>
        <v>8647380.2699999996</v>
      </c>
      <c r="AA23" s="3">
        <v>3116148.2</v>
      </c>
      <c r="AB23" s="3">
        <v>5531232.0700000003</v>
      </c>
      <c r="AC23" s="57">
        <f t="shared" si="24"/>
        <v>1663</v>
      </c>
      <c r="AD23" s="33">
        <v>765</v>
      </c>
      <c r="AE23" s="33">
        <v>898</v>
      </c>
      <c r="AF23" s="60">
        <f t="shared" si="25"/>
        <v>567798.96</v>
      </c>
      <c r="AG23" s="3">
        <v>261194.35</v>
      </c>
      <c r="AH23" s="3">
        <v>306604.61</v>
      </c>
      <c r="AI23" s="57"/>
      <c r="AJ23" s="34"/>
      <c r="AK23" s="34"/>
      <c r="AL23" s="60"/>
      <c r="AM23" s="34"/>
      <c r="AN23" s="34"/>
      <c r="AO23" s="57">
        <f t="shared" si="15"/>
        <v>576</v>
      </c>
      <c r="AP23" s="33">
        <v>166</v>
      </c>
      <c r="AQ23" s="33">
        <v>410</v>
      </c>
      <c r="AR23" s="60">
        <f t="shared" si="16"/>
        <v>3421869.78</v>
      </c>
      <c r="AS23" s="3">
        <v>986163.86</v>
      </c>
      <c r="AT23" s="3">
        <v>2435705.92</v>
      </c>
      <c r="AU23" s="57">
        <f t="shared" ref="AU23:AU24" si="26">AV23+AW23</f>
        <v>2876</v>
      </c>
      <c r="AV23" s="33">
        <v>856</v>
      </c>
      <c r="AW23" s="33">
        <v>2020</v>
      </c>
      <c r="AX23" s="60">
        <f>AY23+AZ23</f>
        <v>1747399.98</v>
      </c>
      <c r="AY23" s="3">
        <v>520088.45</v>
      </c>
      <c r="AZ23" s="3">
        <v>1227311.53</v>
      </c>
      <c r="BA23" s="57"/>
      <c r="BB23" s="34"/>
      <c r="BC23" s="34"/>
      <c r="BD23" s="60"/>
      <c r="BE23" s="34"/>
      <c r="BF23" s="34"/>
      <c r="BH23" s="62">
        <f t="shared" si="1"/>
        <v>20646211.050000001</v>
      </c>
    </row>
    <row r="24" spans="1:63" s="35" customFormat="1" ht="30" x14ac:dyDescent="0.25">
      <c r="A24" s="21" t="s">
        <v>25</v>
      </c>
      <c r="B24" s="57"/>
      <c r="C24" s="33"/>
      <c r="D24" s="33"/>
      <c r="E24" s="60"/>
      <c r="F24" s="34"/>
      <c r="G24" s="34"/>
      <c r="H24" s="57">
        <f t="shared" si="10"/>
        <v>16134</v>
      </c>
      <c r="I24" s="33">
        <v>4217</v>
      </c>
      <c r="J24" s="33">
        <v>11917</v>
      </c>
      <c r="K24" s="60">
        <f t="shared" si="11"/>
        <v>1682776.2000000002</v>
      </c>
      <c r="L24" s="3">
        <v>439833.1</v>
      </c>
      <c r="M24" s="3">
        <v>1242943.1000000001</v>
      </c>
      <c r="N24" s="57"/>
      <c r="O24" s="34"/>
      <c r="P24" s="34"/>
      <c r="Q24" s="60"/>
      <c r="R24" s="34"/>
      <c r="S24" s="34"/>
      <c r="T24" s="60">
        <f t="shared" si="23"/>
        <v>32361969</v>
      </c>
      <c r="U24" s="3">
        <v>13333403.32</v>
      </c>
      <c r="V24" s="3">
        <v>19028565.68</v>
      </c>
      <c r="W24" s="57">
        <f t="shared" si="12"/>
        <v>48735</v>
      </c>
      <c r="X24" s="33">
        <v>9903</v>
      </c>
      <c r="Y24" s="33">
        <v>38832</v>
      </c>
      <c r="Z24" s="60">
        <f t="shared" si="13"/>
        <v>48492813.969999999</v>
      </c>
      <c r="AA24" s="3">
        <v>9853787.5600000005</v>
      </c>
      <c r="AB24" s="3">
        <v>38639026.409999996</v>
      </c>
      <c r="AC24" s="57">
        <f t="shared" si="24"/>
        <v>8967</v>
      </c>
      <c r="AD24" s="33">
        <v>1969</v>
      </c>
      <c r="AE24" s="33">
        <v>6998</v>
      </c>
      <c r="AF24" s="60">
        <f t="shared" si="25"/>
        <v>5518998.79</v>
      </c>
      <c r="AG24" s="3">
        <v>1211877.8400000001</v>
      </c>
      <c r="AH24" s="3">
        <v>4307120.95</v>
      </c>
      <c r="AI24" s="57">
        <f t="shared" ref="AI24:AI30" si="27">AJ24+AK24</f>
        <v>753</v>
      </c>
      <c r="AJ24" s="33">
        <v>112</v>
      </c>
      <c r="AK24" s="33">
        <v>641</v>
      </c>
      <c r="AL24" s="60">
        <f t="shared" ref="AL24:AL30" si="28">AM24+AN24</f>
        <v>22374894.98</v>
      </c>
      <c r="AM24" s="3">
        <v>3328005.63</v>
      </c>
      <c r="AN24" s="3">
        <v>19046889.350000001</v>
      </c>
      <c r="AO24" s="57">
        <f t="shared" si="15"/>
        <v>1380</v>
      </c>
      <c r="AP24" s="33">
        <v>152</v>
      </c>
      <c r="AQ24" s="33">
        <v>1228</v>
      </c>
      <c r="AR24" s="60">
        <f t="shared" si="16"/>
        <v>17086670.48</v>
      </c>
      <c r="AS24" s="3">
        <v>1882010.08</v>
      </c>
      <c r="AT24" s="3">
        <v>15204660.4</v>
      </c>
      <c r="AU24" s="57">
        <f t="shared" si="26"/>
        <v>6902</v>
      </c>
      <c r="AV24" s="33">
        <v>1586</v>
      </c>
      <c r="AW24" s="33">
        <v>5316</v>
      </c>
      <c r="AX24" s="60">
        <f>AY24+AZ24</f>
        <v>4317493.29</v>
      </c>
      <c r="AY24" s="3">
        <v>992110.16</v>
      </c>
      <c r="AZ24" s="3">
        <v>3325383.13</v>
      </c>
      <c r="BA24" s="57">
        <f t="shared" ref="BA24:BA30" si="29">BB24+BC24</f>
        <v>440</v>
      </c>
      <c r="BB24" s="33">
        <v>74</v>
      </c>
      <c r="BC24" s="33">
        <v>366</v>
      </c>
      <c r="BD24" s="60">
        <f t="shared" ref="BD24:BD30" si="30">BE24+BF24</f>
        <v>288964</v>
      </c>
      <c r="BE24" s="3">
        <v>48598.49</v>
      </c>
      <c r="BF24" s="3">
        <v>240365.51</v>
      </c>
      <c r="BH24" s="62">
        <f t="shared" si="1"/>
        <v>132124580.71000002</v>
      </c>
      <c r="BI24" s="36"/>
      <c r="BJ24" s="36"/>
      <c r="BK24" s="36"/>
    </row>
    <row r="25" spans="1:63" s="35" customFormat="1" ht="30" x14ac:dyDescent="0.25">
      <c r="A25" s="21" t="s">
        <v>26</v>
      </c>
      <c r="B25" s="57"/>
      <c r="C25" s="33"/>
      <c r="D25" s="33"/>
      <c r="E25" s="60"/>
      <c r="F25" s="34"/>
      <c r="G25" s="34"/>
      <c r="H25" s="57"/>
      <c r="I25" s="34"/>
      <c r="J25" s="34"/>
      <c r="K25" s="60"/>
      <c r="L25" s="34"/>
      <c r="M25" s="34"/>
      <c r="N25" s="57"/>
      <c r="O25" s="34"/>
      <c r="P25" s="34"/>
      <c r="Q25" s="60"/>
      <c r="R25" s="34"/>
      <c r="S25" s="34"/>
      <c r="T25" s="60"/>
      <c r="U25" s="34"/>
      <c r="V25" s="34"/>
      <c r="W25" s="57"/>
      <c r="X25" s="33"/>
      <c r="Y25" s="33"/>
      <c r="Z25" s="60"/>
      <c r="AA25" s="34"/>
      <c r="AB25" s="34"/>
      <c r="AC25" s="57"/>
      <c r="AD25" s="33"/>
      <c r="AE25" s="33"/>
      <c r="AF25" s="60"/>
      <c r="AG25" s="34"/>
      <c r="AH25" s="34"/>
      <c r="AI25" s="57">
        <f t="shared" si="27"/>
        <v>1102</v>
      </c>
      <c r="AJ25" s="33">
        <v>314</v>
      </c>
      <c r="AK25" s="33">
        <v>788</v>
      </c>
      <c r="AL25" s="60">
        <f t="shared" si="28"/>
        <v>14599755.65</v>
      </c>
      <c r="AM25" s="3">
        <v>4160002.97</v>
      </c>
      <c r="AN25" s="3">
        <v>10439752.68</v>
      </c>
      <c r="AO25" s="57"/>
      <c r="AP25" s="33"/>
      <c r="AQ25" s="33"/>
      <c r="AR25" s="60"/>
      <c r="AS25" s="34"/>
      <c r="AT25" s="34"/>
      <c r="AU25" s="57"/>
      <c r="AV25" s="34"/>
      <c r="AW25" s="34"/>
      <c r="AX25" s="60"/>
      <c r="AY25" s="34"/>
      <c r="AZ25" s="34"/>
      <c r="BA25" s="57">
        <f t="shared" si="29"/>
        <v>546</v>
      </c>
      <c r="BB25" s="33">
        <v>167</v>
      </c>
      <c r="BC25" s="33">
        <v>379</v>
      </c>
      <c r="BD25" s="60">
        <f t="shared" si="30"/>
        <v>627627</v>
      </c>
      <c r="BE25" s="3">
        <v>191966.5</v>
      </c>
      <c r="BF25" s="3">
        <v>435660.5</v>
      </c>
      <c r="BH25" s="62">
        <f t="shared" si="1"/>
        <v>15227382.65</v>
      </c>
    </row>
    <row r="26" spans="1:63" s="35" customFormat="1" ht="15" x14ac:dyDescent="0.25">
      <c r="A26" s="21" t="s">
        <v>27</v>
      </c>
      <c r="B26" s="57">
        <f t="shared" ref="B26:B30" si="31">C26+D26</f>
        <v>423</v>
      </c>
      <c r="C26" s="33">
        <v>11</v>
      </c>
      <c r="D26" s="33">
        <v>412</v>
      </c>
      <c r="E26" s="60">
        <f>F26+G26</f>
        <v>699462.22</v>
      </c>
      <c r="F26" s="3">
        <v>18189.32</v>
      </c>
      <c r="G26" s="3">
        <v>681272.9</v>
      </c>
      <c r="H26" s="57">
        <f t="shared" ref="H26:H41" si="32">I26+J26</f>
        <v>650</v>
      </c>
      <c r="I26" s="33">
        <v>21</v>
      </c>
      <c r="J26" s="33">
        <v>629</v>
      </c>
      <c r="K26" s="60">
        <f t="shared" ref="K26:K41" si="33">L26+M26</f>
        <v>111623.4</v>
      </c>
      <c r="L26" s="3">
        <v>3606.29</v>
      </c>
      <c r="M26" s="3">
        <v>108017.11</v>
      </c>
      <c r="N26" s="57"/>
      <c r="O26" s="34"/>
      <c r="P26" s="34"/>
      <c r="Q26" s="60"/>
      <c r="R26" s="34"/>
      <c r="S26" s="34"/>
      <c r="T26" s="60">
        <f>U26+V26</f>
        <v>687709.99</v>
      </c>
      <c r="U26" s="3">
        <v>113693.99</v>
      </c>
      <c r="V26" s="3">
        <v>574016</v>
      </c>
      <c r="W26" s="57">
        <f t="shared" ref="W26:W41" si="34">X26+Y26</f>
        <v>1704</v>
      </c>
      <c r="X26" s="33">
        <v>46</v>
      </c>
      <c r="Y26" s="33">
        <v>1658</v>
      </c>
      <c r="Z26" s="60">
        <f t="shared" ref="Z26:Z41" si="35">AA26+AB26</f>
        <v>1202340.75</v>
      </c>
      <c r="AA26" s="3">
        <v>32457.56</v>
      </c>
      <c r="AB26" s="3">
        <v>1169883.19</v>
      </c>
      <c r="AC26" s="57">
        <f t="shared" ref="AC26:AC30" si="36">AD26+AE26</f>
        <v>882</v>
      </c>
      <c r="AD26" s="33">
        <v>21</v>
      </c>
      <c r="AE26" s="33">
        <v>861</v>
      </c>
      <c r="AF26" s="60">
        <f>AG26+AH26</f>
        <v>463885.32</v>
      </c>
      <c r="AG26" s="3">
        <v>11044.89</v>
      </c>
      <c r="AH26" s="3">
        <v>452840.43</v>
      </c>
      <c r="AI26" s="57">
        <f t="shared" si="27"/>
        <v>129</v>
      </c>
      <c r="AJ26" s="33">
        <v>1</v>
      </c>
      <c r="AK26" s="33">
        <v>128</v>
      </c>
      <c r="AL26" s="60">
        <f t="shared" si="28"/>
        <v>2516355.71</v>
      </c>
      <c r="AM26" s="3">
        <v>19506.63</v>
      </c>
      <c r="AN26" s="3">
        <v>2496849.08</v>
      </c>
      <c r="AO26" s="57">
        <f t="shared" ref="AO26:AO41" si="37">AP26+AQ26</f>
        <v>72</v>
      </c>
      <c r="AP26" s="33">
        <v>4</v>
      </c>
      <c r="AQ26" s="33">
        <v>68</v>
      </c>
      <c r="AR26" s="60">
        <f t="shared" ref="AR26:AR41" si="38">AS26+AT26</f>
        <v>352965.06</v>
      </c>
      <c r="AS26" s="3">
        <v>19609.169999999998</v>
      </c>
      <c r="AT26" s="3">
        <v>333355.89</v>
      </c>
      <c r="AU26" s="57"/>
      <c r="AV26" s="34"/>
      <c r="AW26" s="34"/>
      <c r="AX26" s="60"/>
      <c r="AY26" s="34"/>
      <c r="AZ26" s="34"/>
      <c r="BA26" s="57">
        <f t="shared" si="29"/>
        <v>42</v>
      </c>
      <c r="BB26" s="33">
        <v>3</v>
      </c>
      <c r="BC26" s="33">
        <v>39</v>
      </c>
      <c r="BD26" s="60">
        <f t="shared" si="30"/>
        <v>29455.439999999999</v>
      </c>
      <c r="BE26" s="3">
        <v>2103.96</v>
      </c>
      <c r="BF26" s="3">
        <v>27351.48</v>
      </c>
      <c r="BH26" s="62">
        <f t="shared" si="1"/>
        <v>6063797.8899999997</v>
      </c>
    </row>
    <row r="27" spans="1:63" s="35" customFormat="1" ht="24.75" customHeight="1" x14ac:dyDescent="0.25">
      <c r="A27" s="21" t="s">
        <v>118</v>
      </c>
      <c r="B27" s="57">
        <f t="shared" si="31"/>
        <v>2418</v>
      </c>
      <c r="C27" s="33">
        <v>845</v>
      </c>
      <c r="D27" s="33">
        <v>1573</v>
      </c>
      <c r="E27" s="60">
        <f>F27+G27</f>
        <v>3998344.3400000003</v>
      </c>
      <c r="F27" s="3">
        <v>1397270.87</v>
      </c>
      <c r="G27" s="3">
        <v>2601073.4700000002</v>
      </c>
      <c r="H27" s="57">
        <f t="shared" si="32"/>
        <v>3269</v>
      </c>
      <c r="I27" s="33">
        <v>801</v>
      </c>
      <c r="J27" s="33">
        <v>2468</v>
      </c>
      <c r="K27" s="60">
        <f t="shared" si="33"/>
        <v>256461.94</v>
      </c>
      <c r="L27" s="3">
        <v>62840.63</v>
      </c>
      <c r="M27" s="3">
        <v>193621.31</v>
      </c>
      <c r="N27" s="57"/>
      <c r="O27" s="34"/>
      <c r="P27" s="34"/>
      <c r="Q27" s="60"/>
      <c r="R27" s="34"/>
      <c r="S27" s="34"/>
      <c r="T27" s="60">
        <f>U27+V27</f>
        <v>3579632.41</v>
      </c>
      <c r="U27" s="3">
        <v>1081642.76</v>
      </c>
      <c r="V27" s="3">
        <v>2497989.65</v>
      </c>
      <c r="W27" s="57">
        <f t="shared" si="34"/>
        <v>11789</v>
      </c>
      <c r="X27" s="33">
        <v>3495</v>
      </c>
      <c r="Y27" s="33">
        <v>8294</v>
      </c>
      <c r="Z27" s="60">
        <f t="shared" si="35"/>
        <v>8877318.370000001</v>
      </c>
      <c r="AA27" s="3">
        <v>2631794.7000000002</v>
      </c>
      <c r="AB27" s="3">
        <v>6245523.6699999999</v>
      </c>
      <c r="AC27" s="57">
        <f t="shared" si="36"/>
        <v>4522</v>
      </c>
      <c r="AD27" s="33">
        <v>1221</v>
      </c>
      <c r="AE27" s="33">
        <v>3301</v>
      </c>
      <c r="AF27" s="60">
        <f>AG27+AH27</f>
        <v>1786432.2200000002</v>
      </c>
      <c r="AG27" s="3">
        <v>482360.4</v>
      </c>
      <c r="AH27" s="3">
        <v>1304071.82</v>
      </c>
      <c r="AI27" s="57">
        <f t="shared" si="27"/>
        <v>1157</v>
      </c>
      <c r="AJ27" s="33">
        <v>379</v>
      </c>
      <c r="AK27" s="33">
        <v>778</v>
      </c>
      <c r="AL27" s="60">
        <f t="shared" si="28"/>
        <v>20095255.41</v>
      </c>
      <c r="AM27" s="3">
        <v>6582629.04</v>
      </c>
      <c r="AN27" s="3">
        <v>13512626.369999999</v>
      </c>
      <c r="AO27" s="57">
        <f t="shared" si="37"/>
        <v>380</v>
      </c>
      <c r="AP27" s="33">
        <v>127</v>
      </c>
      <c r="AQ27" s="33">
        <v>253</v>
      </c>
      <c r="AR27" s="60">
        <f t="shared" si="38"/>
        <v>2426045.25</v>
      </c>
      <c r="AS27" s="3">
        <v>810809.86</v>
      </c>
      <c r="AT27" s="3">
        <v>1615235.39</v>
      </c>
      <c r="AU27" s="57">
        <f t="shared" ref="AU27:AU30" si="39">AV27+AW27</f>
        <v>5594</v>
      </c>
      <c r="AV27" s="33">
        <v>2216</v>
      </c>
      <c r="AW27" s="33">
        <v>3378</v>
      </c>
      <c r="AX27" s="60">
        <f>AY27+AZ27</f>
        <v>689900.86</v>
      </c>
      <c r="AY27" s="3">
        <v>273296.44</v>
      </c>
      <c r="AZ27" s="3">
        <v>416604.42</v>
      </c>
      <c r="BA27" s="57">
        <f t="shared" si="29"/>
        <v>291</v>
      </c>
      <c r="BB27" s="33">
        <v>124</v>
      </c>
      <c r="BC27" s="33">
        <v>167</v>
      </c>
      <c r="BD27" s="60">
        <f t="shared" si="30"/>
        <v>263281.38</v>
      </c>
      <c r="BE27" s="3">
        <v>112188.63</v>
      </c>
      <c r="BF27" s="3">
        <v>151092.75</v>
      </c>
      <c r="BH27" s="62">
        <f t="shared" si="1"/>
        <v>41972672.18</v>
      </c>
    </row>
    <row r="28" spans="1:63" s="35" customFormat="1" ht="15" x14ac:dyDescent="0.25">
      <c r="A28" s="21" t="s">
        <v>119</v>
      </c>
      <c r="B28" s="57">
        <f t="shared" si="31"/>
        <v>1780</v>
      </c>
      <c r="C28" s="33">
        <v>602</v>
      </c>
      <c r="D28" s="33">
        <v>1178</v>
      </c>
      <c r="E28" s="60">
        <f>F28+G28</f>
        <v>2985213.8600000003</v>
      </c>
      <c r="F28" s="3">
        <v>1009606.04</v>
      </c>
      <c r="G28" s="3">
        <v>1975607.82</v>
      </c>
      <c r="H28" s="57">
        <f t="shared" si="32"/>
        <v>2562</v>
      </c>
      <c r="I28" s="33">
        <v>318</v>
      </c>
      <c r="J28" s="33">
        <v>2244</v>
      </c>
      <c r="K28" s="60">
        <f t="shared" si="33"/>
        <v>469847.93</v>
      </c>
      <c r="L28" s="3">
        <v>58318.36</v>
      </c>
      <c r="M28" s="3">
        <v>411529.57</v>
      </c>
      <c r="N28" s="57"/>
      <c r="O28" s="34"/>
      <c r="P28" s="34"/>
      <c r="Q28" s="60"/>
      <c r="R28" s="34"/>
      <c r="S28" s="34"/>
      <c r="T28" s="60">
        <f>U28+V28</f>
        <v>2839060.5300000003</v>
      </c>
      <c r="U28" s="3">
        <v>736295.85</v>
      </c>
      <c r="V28" s="3">
        <v>2102764.6800000002</v>
      </c>
      <c r="W28" s="57">
        <f t="shared" si="34"/>
        <v>7252</v>
      </c>
      <c r="X28" s="33">
        <v>1831</v>
      </c>
      <c r="Y28" s="33">
        <v>5421</v>
      </c>
      <c r="Z28" s="60">
        <f t="shared" si="35"/>
        <v>5360234.96</v>
      </c>
      <c r="AA28" s="3">
        <v>1353363.24</v>
      </c>
      <c r="AB28" s="3">
        <v>4006871.72</v>
      </c>
      <c r="AC28" s="57">
        <f t="shared" si="36"/>
        <v>3343</v>
      </c>
      <c r="AD28" s="33">
        <v>912</v>
      </c>
      <c r="AE28" s="33">
        <v>2431</v>
      </c>
      <c r="AF28" s="60">
        <f>AG28+AH28</f>
        <v>1475555.15</v>
      </c>
      <c r="AG28" s="3">
        <v>402544.51</v>
      </c>
      <c r="AH28" s="3">
        <v>1073010.6399999999</v>
      </c>
      <c r="AI28" s="57">
        <f t="shared" si="27"/>
        <v>811</v>
      </c>
      <c r="AJ28" s="33">
        <v>190</v>
      </c>
      <c r="AK28" s="33">
        <v>621</v>
      </c>
      <c r="AL28" s="60">
        <f t="shared" si="28"/>
        <v>12459752.530000001</v>
      </c>
      <c r="AM28" s="3">
        <v>2919054.23</v>
      </c>
      <c r="AN28" s="3">
        <v>9540698.3000000007</v>
      </c>
      <c r="AO28" s="57">
        <f t="shared" si="37"/>
        <v>280</v>
      </c>
      <c r="AP28" s="33">
        <v>96</v>
      </c>
      <c r="AQ28" s="33">
        <v>184</v>
      </c>
      <c r="AR28" s="60">
        <f t="shared" si="38"/>
        <v>2918229.42</v>
      </c>
      <c r="AS28" s="3">
        <v>1000535.8</v>
      </c>
      <c r="AT28" s="3">
        <v>1917693.62</v>
      </c>
      <c r="AU28" s="57">
        <f t="shared" si="39"/>
        <v>3348</v>
      </c>
      <c r="AV28" s="33">
        <v>905</v>
      </c>
      <c r="AW28" s="33">
        <v>2443</v>
      </c>
      <c r="AX28" s="60">
        <f>AY28+AZ28</f>
        <v>332925.12</v>
      </c>
      <c r="AY28" s="3">
        <v>89993.2</v>
      </c>
      <c r="AZ28" s="3">
        <v>242931.92</v>
      </c>
      <c r="BA28" s="57">
        <f t="shared" si="29"/>
        <v>501</v>
      </c>
      <c r="BB28" s="33">
        <v>28</v>
      </c>
      <c r="BC28" s="33">
        <v>473</v>
      </c>
      <c r="BD28" s="60">
        <f t="shared" si="30"/>
        <v>351361.32</v>
      </c>
      <c r="BE28" s="3">
        <v>19636.96</v>
      </c>
      <c r="BF28" s="3">
        <v>331724.36</v>
      </c>
      <c r="BH28" s="62">
        <f t="shared" si="1"/>
        <v>29192180.820000004</v>
      </c>
    </row>
    <row r="29" spans="1:63" s="35" customFormat="1" ht="15" x14ac:dyDescent="0.25">
      <c r="A29" s="21" t="s">
        <v>120</v>
      </c>
      <c r="B29" s="57">
        <f t="shared" si="31"/>
        <v>1681</v>
      </c>
      <c r="C29" s="33">
        <v>530</v>
      </c>
      <c r="D29" s="33">
        <v>1151</v>
      </c>
      <c r="E29" s="60">
        <f>F29+G29</f>
        <v>2779659.5700000003</v>
      </c>
      <c r="F29" s="3">
        <v>876394.75</v>
      </c>
      <c r="G29" s="3">
        <v>1903264.82</v>
      </c>
      <c r="H29" s="57">
        <f t="shared" si="32"/>
        <v>2075</v>
      </c>
      <c r="I29" s="33">
        <v>621</v>
      </c>
      <c r="J29" s="33">
        <v>1454</v>
      </c>
      <c r="K29" s="60">
        <f t="shared" si="33"/>
        <v>163559.35999999999</v>
      </c>
      <c r="L29" s="3">
        <v>48949.57</v>
      </c>
      <c r="M29" s="3">
        <v>114609.79</v>
      </c>
      <c r="N29" s="57"/>
      <c r="O29" s="34"/>
      <c r="P29" s="34"/>
      <c r="Q29" s="60"/>
      <c r="R29" s="34"/>
      <c r="S29" s="34"/>
      <c r="T29" s="60">
        <f>U29+V29</f>
        <v>2274594.58</v>
      </c>
      <c r="U29" s="3">
        <v>687977.08</v>
      </c>
      <c r="V29" s="3">
        <v>1586617.5</v>
      </c>
      <c r="W29" s="57">
        <f t="shared" si="34"/>
        <v>6612</v>
      </c>
      <c r="X29" s="33">
        <v>1988</v>
      </c>
      <c r="Y29" s="33">
        <v>4624</v>
      </c>
      <c r="Z29" s="60">
        <f t="shared" si="35"/>
        <v>5033528.63</v>
      </c>
      <c r="AA29" s="3">
        <v>1513408.18</v>
      </c>
      <c r="AB29" s="3">
        <v>3520120.45</v>
      </c>
      <c r="AC29" s="57">
        <f t="shared" si="36"/>
        <v>3173</v>
      </c>
      <c r="AD29" s="33">
        <v>963</v>
      </c>
      <c r="AE29" s="33">
        <v>2210</v>
      </c>
      <c r="AF29" s="60">
        <f>AG29+AH29</f>
        <v>1530330.66</v>
      </c>
      <c r="AG29" s="3">
        <v>464452.7</v>
      </c>
      <c r="AH29" s="3">
        <v>1065877.96</v>
      </c>
      <c r="AI29" s="57">
        <f t="shared" si="27"/>
        <v>744</v>
      </c>
      <c r="AJ29" s="33">
        <v>204</v>
      </c>
      <c r="AK29" s="33">
        <v>540</v>
      </c>
      <c r="AL29" s="60">
        <f t="shared" si="28"/>
        <v>11710894.67</v>
      </c>
      <c r="AM29" s="3">
        <v>3211051.76</v>
      </c>
      <c r="AN29" s="3">
        <v>8499842.9100000001</v>
      </c>
      <c r="AO29" s="57">
        <f t="shared" si="37"/>
        <v>250</v>
      </c>
      <c r="AP29" s="33">
        <v>77</v>
      </c>
      <c r="AQ29" s="33">
        <v>173</v>
      </c>
      <c r="AR29" s="60">
        <f t="shared" si="38"/>
        <v>2262953.12</v>
      </c>
      <c r="AS29" s="3">
        <v>696989.56</v>
      </c>
      <c r="AT29" s="3">
        <v>1565963.56</v>
      </c>
      <c r="AU29" s="57">
        <f t="shared" si="39"/>
        <v>3718</v>
      </c>
      <c r="AV29" s="33">
        <v>1232</v>
      </c>
      <c r="AW29" s="33">
        <v>2486</v>
      </c>
      <c r="AX29" s="60">
        <f>AY29+AZ29</f>
        <v>369717.92</v>
      </c>
      <c r="AY29" s="3">
        <v>122510.08</v>
      </c>
      <c r="AZ29" s="3">
        <v>247207.84</v>
      </c>
      <c r="BA29" s="57">
        <f t="shared" si="29"/>
        <v>323</v>
      </c>
      <c r="BB29" s="33">
        <v>117</v>
      </c>
      <c r="BC29" s="33">
        <v>206</v>
      </c>
      <c r="BD29" s="60">
        <f t="shared" si="30"/>
        <v>226526.36000000002</v>
      </c>
      <c r="BE29" s="3">
        <v>82054.44</v>
      </c>
      <c r="BF29" s="3">
        <v>144471.92000000001</v>
      </c>
      <c r="BH29" s="62">
        <f t="shared" si="1"/>
        <v>26351764.870000001</v>
      </c>
    </row>
    <row r="30" spans="1:63" s="35" customFormat="1" ht="15" x14ac:dyDescent="0.25">
      <c r="A30" s="21" t="s">
        <v>121</v>
      </c>
      <c r="B30" s="57">
        <f t="shared" si="31"/>
        <v>1977</v>
      </c>
      <c r="C30" s="33">
        <v>838</v>
      </c>
      <c r="D30" s="33">
        <v>1139</v>
      </c>
      <c r="E30" s="60">
        <f>F30+G30</f>
        <v>3269117.77</v>
      </c>
      <c r="F30" s="3">
        <v>1385695.85</v>
      </c>
      <c r="G30" s="3">
        <v>1883421.92</v>
      </c>
      <c r="H30" s="57">
        <f t="shared" si="32"/>
        <v>2373</v>
      </c>
      <c r="I30" s="33">
        <v>651</v>
      </c>
      <c r="J30" s="33">
        <v>1722</v>
      </c>
      <c r="K30" s="60">
        <f t="shared" si="33"/>
        <v>324148.53999999998</v>
      </c>
      <c r="L30" s="3">
        <v>88925.71</v>
      </c>
      <c r="M30" s="3">
        <v>235222.83</v>
      </c>
      <c r="N30" s="57"/>
      <c r="O30" s="34"/>
      <c r="P30" s="34"/>
      <c r="Q30" s="60"/>
      <c r="R30" s="34"/>
      <c r="S30" s="34"/>
      <c r="T30" s="60">
        <f>U30+V30</f>
        <v>2618819.94</v>
      </c>
      <c r="U30" s="3">
        <v>800710.9</v>
      </c>
      <c r="V30" s="3">
        <v>1818109.04</v>
      </c>
      <c r="W30" s="57">
        <f t="shared" si="34"/>
        <v>7275</v>
      </c>
      <c r="X30" s="33">
        <v>3289</v>
      </c>
      <c r="Y30" s="33">
        <v>3986</v>
      </c>
      <c r="Z30" s="60">
        <f t="shared" si="35"/>
        <v>5626091.6699999999</v>
      </c>
      <c r="AA30" s="3">
        <v>2543534.7799999998</v>
      </c>
      <c r="AB30" s="3">
        <v>3082556.89</v>
      </c>
      <c r="AC30" s="57">
        <f t="shared" si="36"/>
        <v>3710</v>
      </c>
      <c r="AD30" s="33">
        <v>1495</v>
      </c>
      <c r="AE30" s="33">
        <v>2215</v>
      </c>
      <c r="AF30" s="60">
        <f>AG30+AH30</f>
        <v>1243822.1200000001</v>
      </c>
      <c r="AG30" s="3">
        <v>501216.73</v>
      </c>
      <c r="AH30" s="3">
        <v>742605.39</v>
      </c>
      <c r="AI30" s="57">
        <f t="shared" si="27"/>
        <v>798</v>
      </c>
      <c r="AJ30" s="33">
        <v>304</v>
      </c>
      <c r="AK30" s="33">
        <v>494</v>
      </c>
      <c r="AL30" s="60">
        <f t="shared" si="28"/>
        <v>12327407.029999999</v>
      </c>
      <c r="AM30" s="3">
        <v>4696155.0599999996</v>
      </c>
      <c r="AN30" s="3">
        <v>7631251.9699999997</v>
      </c>
      <c r="AO30" s="57">
        <f t="shared" si="37"/>
        <v>270</v>
      </c>
      <c r="AP30" s="33">
        <v>103</v>
      </c>
      <c r="AQ30" s="33">
        <v>167</v>
      </c>
      <c r="AR30" s="60">
        <f t="shared" si="38"/>
        <v>2801208.12</v>
      </c>
      <c r="AS30" s="3">
        <v>1068609.02</v>
      </c>
      <c r="AT30" s="3">
        <v>1732599.1</v>
      </c>
      <c r="AU30" s="57">
        <f t="shared" si="39"/>
        <v>3252</v>
      </c>
      <c r="AV30" s="33">
        <v>1018</v>
      </c>
      <c r="AW30" s="33">
        <v>2234</v>
      </c>
      <c r="AX30" s="60">
        <f>AY30+AZ30</f>
        <v>323378.88</v>
      </c>
      <c r="AY30" s="3">
        <v>101229.92</v>
      </c>
      <c r="AZ30" s="3">
        <v>222148.96</v>
      </c>
      <c r="BA30" s="57">
        <f t="shared" si="29"/>
        <v>250</v>
      </c>
      <c r="BB30" s="33">
        <v>77</v>
      </c>
      <c r="BC30" s="33">
        <v>173</v>
      </c>
      <c r="BD30" s="60">
        <f t="shared" si="30"/>
        <v>175330</v>
      </c>
      <c r="BE30" s="3">
        <v>54001.64</v>
      </c>
      <c r="BF30" s="3">
        <v>121328.36</v>
      </c>
      <c r="BH30" s="62">
        <f t="shared" si="1"/>
        <v>28709324.07</v>
      </c>
    </row>
    <row r="31" spans="1:63" s="35" customFormat="1" ht="45" x14ac:dyDescent="0.25">
      <c r="A31" s="21" t="s">
        <v>28</v>
      </c>
      <c r="B31" s="57"/>
      <c r="C31" s="33"/>
      <c r="D31" s="33"/>
      <c r="E31" s="60"/>
      <c r="F31" s="34"/>
      <c r="G31" s="34"/>
      <c r="H31" s="57">
        <f t="shared" si="32"/>
        <v>999</v>
      </c>
      <c r="I31" s="33">
        <v>227</v>
      </c>
      <c r="J31" s="33">
        <v>772</v>
      </c>
      <c r="K31" s="60">
        <f t="shared" si="33"/>
        <v>142449.09</v>
      </c>
      <c r="L31" s="3">
        <v>32368.31</v>
      </c>
      <c r="M31" s="3">
        <v>110080.78</v>
      </c>
      <c r="N31" s="57"/>
      <c r="O31" s="34"/>
      <c r="P31" s="34"/>
      <c r="Q31" s="60"/>
      <c r="R31" s="34"/>
      <c r="S31" s="34"/>
      <c r="T31" s="60"/>
      <c r="U31" s="34"/>
      <c r="V31" s="34"/>
      <c r="W31" s="57">
        <f t="shared" si="34"/>
        <v>635</v>
      </c>
      <c r="X31" s="33">
        <v>239</v>
      </c>
      <c r="Y31" s="33">
        <v>396</v>
      </c>
      <c r="Z31" s="60">
        <f t="shared" si="35"/>
        <v>401563.82999999996</v>
      </c>
      <c r="AA31" s="3">
        <v>151139.76999999999</v>
      </c>
      <c r="AB31" s="3">
        <v>250424.06</v>
      </c>
      <c r="AC31" s="57"/>
      <c r="AD31" s="33"/>
      <c r="AE31" s="33"/>
      <c r="AF31" s="60"/>
      <c r="AG31" s="34"/>
      <c r="AH31" s="34"/>
      <c r="AI31" s="57"/>
      <c r="AJ31" s="33"/>
      <c r="AK31" s="33"/>
      <c r="AL31" s="60"/>
      <c r="AM31" s="34"/>
      <c r="AN31" s="34"/>
      <c r="AO31" s="57">
        <f t="shared" si="37"/>
        <v>39</v>
      </c>
      <c r="AP31" s="33">
        <v>17</v>
      </c>
      <c r="AQ31" s="33">
        <v>22</v>
      </c>
      <c r="AR31" s="60">
        <f t="shared" si="38"/>
        <v>434224.63</v>
      </c>
      <c r="AS31" s="3">
        <v>189277.4</v>
      </c>
      <c r="AT31" s="3">
        <v>244947.23</v>
      </c>
      <c r="AU31" s="57"/>
      <c r="AV31" s="33"/>
      <c r="AW31" s="33"/>
      <c r="AX31" s="60"/>
      <c r="AY31" s="34"/>
      <c r="AZ31" s="34"/>
      <c r="BA31" s="57"/>
      <c r="BB31" s="34"/>
      <c r="BC31" s="34"/>
      <c r="BD31" s="60"/>
      <c r="BE31" s="34"/>
      <c r="BF31" s="34"/>
      <c r="BH31" s="62">
        <f t="shared" si="1"/>
        <v>978237.54999999993</v>
      </c>
    </row>
    <row r="32" spans="1:63" s="35" customFormat="1" ht="45" x14ac:dyDescent="0.25">
      <c r="A32" s="21" t="s">
        <v>63</v>
      </c>
      <c r="B32" s="57"/>
      <c r="C32" s="33"/>
      <c r="D32" s="33"/>
      <c r="E32" s="60"/>
      <c r="F32" s="34"/>
      <c r="G32" s="34"/>
      <c r="H32" s="57">
        <f t="shared" si="32"/>
        <v>2764</v>
      </c>
      <c r="I32" s="33">
        <v>271</v>
      </c>
      <c r="J32" s="33">
        <v>2493</v>
      </c>
      <c r="K32" s="60">
        <f t="shared" si="33"/>
        <v>279827.26</v>
      </c>
      <c r="L32" s="3">
        <v>27436.03</v>
      </c>
      <c r="M32" s="3">
        <v>252391.23</v>
      </c>
      <c r="N32" s="57"/>
      <c r="O32" s="34"/>
      <c r="P32" s="34"/>
      <c r="Q32" s="60"/>
      <c r="R32" s="34"/>
      <c r="S32" s="34"/>
      <c r="T32" s="60"/>
      <c r="U32" s="34"/>
      <c r="V32" s="34"/>
      <c r="W32" s="57">
        <f t="shared" si="34"/>
        <v>4584</v>
      </c>
      <c r="X32" s="33">
        <v>1282</v>
      </c>
      <c r="Y32" s="33">
        <v>3302</v>
      </c>
      <c r="Z32" s="60">
        <f t="shared" si="35"/>
        <v>3053742.33</v>
      </c>
      <c r="AA32" s="3">
        <v>854035.27</v>
      </c>
      <c r="AB32" s="3">
        <v>2199707.06</v>
      </c>
      <c r="AC32" s="57"/>
      <c r="AD32" s="33"/>
      <c r="AE32" s="33"/>
      <c r="AF32" s="60"/>
      <c r="AG32" s="34"/>
      <c r="AH32" s="34"/>
      <c r="AI32" s="57">
        <f t="shared" ref="AI32:AI36" si="40">AJ32+AK32</f>
        <v>60</v>
      </c>
      <c r="AJ32" s="33">
        <v>8</v>
      </c>
      <c r="AK32" s="33">
        <v>52</v>
      </c>
      <c r="AL32" s="60">
        <f>AM32+AN32</f>
        <v>1007141.42</v>
      </c>
      <c r="AM32" s="3">
        <v>134285.51999999999</v>
      </c>
      <c r="AN32" s="3">
        <v>872855.9</v>
      </c>
      <c r="AO32" s="57">
        <f t="shared" si="37"/>
        <v>75</v>
      </c>
      <c r="AP32" s="33">
        <v>27</v>
      </c>
      <c r="AQ32" s="33">
        <v>48</v>
      </c>
      <c r="AR32" s="60">
        <f t="shared" si="38"/>
        <v>802789.33</v>
      </c>
      <c r="AS32" s="3">
        <v>289004.15999999997</v>
      </c>
      <c r="AT32" s="3">
        <v>513785.17</v>
      </c>
      <c r="AU32" s="57"/>
      <c r="AV32" s="33"/>
      <c r="AW32" s="33"/>
      <c r="AX32" s="60"/>
      <c r="AY32" s="34"/>
      <c r="AZ32" s="34"/>
      <c r="BA32" s="57"/>
      <c r="BB32" s="34"/>
      <c r="BC32" s="34"/>
      <c r="BD32" s="60"/>
      <c r="BE32" s="34"/>
      <c r="BF32" s="34"/>
      <c r="BH32" s="62">
        <f t="shared" si="1"/>
        <v>5143500.34</v>
      </c>
    </row>
    <row r="33" spans="1:60" s="35" customFormat="1" ht="45" x14ac:dyDescent="0.25">
      <c r="A33" s="21" t="s">
        <v>64</v>
      </c>
      <c r="B33" s="57">
        <f t="shared" ref="B33:B41" si="41">C33+D33</f>
        <v>9516</v>
      </c>
      <c r="C33" s="33">
        <v>1036</v>
      </c>
      <c r="D33" s="33">
        <v>8480</v>
      </c>
      <c r="E33" s="60">
        <f>F33+G33</f>
        <v>16444085.9</v>
      </c>
      <c r="F33" s="3">
        <v>1790255.67</v>
      </c>
      <c r="G33" s="3">
        <v>14653830.23</v>
      </c>
      <c r="H33" s="57">
        <f t="shared" si="32"/>
        <v>37071</v>
      </c>
      <c r="I33" s="33">
        <v>3219</v>
      </c>
      <c r="J33" s="33">
        <v>33852</v>
      </c>
      <c r="K33" s="60">
        <f t="shared" si="33"/>
        <v>5819907.9300000006</v>
      </c>
      <c r="L33" s="3">
        <v>505362.24</v>
      </c>
      <c r="M33" s="3">
        <v>5314545.6900000004</v>
      </c>
      <c r="N33" s="57"/>
      <c r="O33" s="34"/>
      <c r="P33" s="34"/>
      <c r="Q33" s="60"/>
      <c r="R33" s="34"/>
      <c r="S33" s="34"/>
      <c r="T33" s="60">
        <f>U33+V33</f>
        <v>14135488.219999999</v>
      </c>
      <c r="U33" s="3">
        <v>823627.78</v>
      </c>
      <c r="V33" s="3">
        <v>13311860.439999999</v>
      </c>
      <c r="W33" s="57">
        <f t="shared" si="34"/>
        <v>60005</v>
      </c>
      <c r="X33" s="33">
        <v>5774</v>
      </c>
      <c r="Y33" s="33">
        <v>54231</v>
      </c>
      <c r="Z33" s="60">
        <f t="shared" si="35"/>
        <v>44147734.339999996</v>
      </c>
      <c r="AA33" s="3">
        <v>4248129.62</v>
      </c>
      <c r="AB33" s="3">
        <v>39899604.719999999</v>
      </c>
      <c r="AC33" s="57">
        <f t="shared" ref="AC33:AC41" si="42">AD33+AE33</f>
        <v>17760</v>
      </c>
      <c r="AD33" s="33">
        <v>1918</v>
      </c>
      <c r="AE33" s="33">
        <v>15842</v>
      </c>
      <c r="AF33" s="60">
        <f>AG33+AH33</f>
        <v>6129440.0599999996</v>
      </c>
      <c r="AG33" s="3">
        <v>661951.92000000004</v>
      </c>
      <c r="AH33" s="3">
        <v>5467488.1399999997</v>
      </c>
      <c r="AI33" s="57">
        <f t="shared" si="40"/>
        <v>3973</v>
      </c>
      <c r="AJ33" s="33">
        <v>284</v>
      </c>
      <c r="AK33" s="33">
        <v>3689</v>
      </c>
      <c r="AL33" s="60">
        <f>AM33+AN33</f>
        <v>65640436.5</v>
      </c>
      <c r="AM33" s="3">
        <v>4692142.96</v>
      </c>
      <c r="AN33" s="3">
        <v>60948293.539999999</v>
      </c>
      <c r="AO33" s="57">
        <f t="shared" si="37"/>
        <v>1899</v>
      </c>
      <c r="AP33" s="33">
        <v>185</v>
      </c>
      <c r="AQ33" s="33">
        <v>1714</v>
      </c>
      <c r="AR33" s="60">
        <f t="shared" si="38"/>
        <v>14351265.699999999</v>
      </c>
      <c r="AS33" s="3">
        <v>1398095.92</v>
      </c>
      <c r="AT33" s="3">
        <v>12953169.779999999</v>
      </c>
      <c r="AU33" s="57">
        <f t="shared" ref="AU33:AU34" si="43">AV33+AW33</f>
        <v>14934</v>
      </c>
      <c r="AV33" s="33">
        <v>1359</v>
      </c>
      <c r="AW33" s="33">
        <v>13575</v>
      </c>
      <c r="AX33" s="60">
        <f>AY33+AZ33</f>
        <v>2080382.64</v>
      </c>
      <c r="AY33" s="3">
        <v>189315.66</v>
      </c>
      <c r="AZ33" s="3">
        <v>1891066.98</v>
      </c>
      <c r="BA33" s="57">
        <f t="shared" ref="BA33:BA36" si="44">BB33+BC33</f>
        <v>5034</v>
      </c>
      <c r="BB33" s="33">
        <v>1075</v>
      </c>
      <c r="BC33" s="33">
        <v>3959</v>
      </c>
      <c r="BD33" s="60">
        <f>BE33+BF33</f>
        <v>9893212.6199999992</v>
      </c>
      <c r="BE33" s="3">
        <v>2112674.5299999998</v>
      </c>
      <c r="BF33" s="3">
        <v>7780538.0899999999</v>
      </c>
      <c r="BH33" s="62">
        <f t="shared" si="1"/>
        <v>178641953.90999997</v>
      </c>
    </row>
    <row r="34" spans="1:60" s="35" customFormat="1" ht="45" x14ac:dyDescent="0.25">
      <c r="A34" s="21" t="s">
        <v>65</v>
      </c>
      <c r="B34" s="57"/>
      <c r="C34" s="33"/>
      <c r="D34" s="33"/>
      <c r="E34" s="60"/>
      <c r="F34" s="3"/>
      <c r="G34" s="34"/>
      <c r="H34" s="57">
        <f t="shared" si="32"/>
        <v>2952</v>
      </c>
      <c r="I34" s="33">
        <v>176</v>
      </c>
      <c r="J34" s="33">
        <v>2776</v>
      </c>
      <c r="K34" s="60">
        <f t="shared" si="33"/>
        <v>485854.64</v>
      </c>
      <c r="L34" s="3">
        <v>28966.94</v>
      </c>
      <c r="M34" s="3">
        <v>456887.7</v>
      </c>
      <c r="N34" s="57"/>
      <c r="O34" s="34"/>
      <c r="P34" s="34"/>
      <c r="Q34" s="60"/>
      <c r="R34" s="34"/>
      <c r="S34" s="34"/>
      <c r="T34" s="60"/>
      <c r="U34" s="34"/>
      <c r="V34" s="34"/>
      <c r="W34" s="57">
        <f t="shared" si="34"/>
        <v>1616</v>
      </c>
      <c r="X34" s="33">
        <v>116</v>
      </c>
      <c r="Y34" s="33">
        <v>1500</v>
      </c>
      <c r="Z34" s="60">
        <f t="shared" si="35"/>
        <v>1228751.43</v>
      </c>
      <c r="AA34" s="3">
        <v>88202.45</v>
      </c>
      <c r="AB34" s="3">
        <v>1140548.98</v>
      </c>
      <c r="AC34" s="57"/>
      <c r="AD34" s="33"/>
      <c r="AE34" s="33"/>
      <c r="AF34" s="60"/>
      <c r="AG34" s="34"/>
      <c r="AH34" s="34"/>
      <c r="AI34" s="57">
        <f t="shared" si="40"/>
        <v>511</v>
      </c>
      <c r="AJ34" s="33">
        <v>19</v>
      </c>
      <c r="AK34" s="33">
        <v>492</v>
      </c>
      <c r="AL34" s="60">
        <f>AM34+AN34</f>
        <v>8169792.6200000001</v>
      </c>
      <c r="AM34" s="3">
        <v>303769.2</v>
      </c>
      <c r="AN34" s="3">
        <v>7866023.4199999999</v>
      </c>
      <c r="AO34" s="57">
        <f t="shared" si="37"/>
        <v>32</v>
      </c>
      <c r="AP34" s="33">
        <v>4</v>
      </c>
      <c r="AQ34" s="33">
        <v>28</v>
      </c>
      <c r="AR34" s="60">
        <f t="shared" si="38"/>
        <v>184587.44999999998</v>
      </c>
      <c r="AS34" s="3">
        <v>23073.43</v>
      </c>
      <c r="AT34" s="3">
        <v>161514.01999999999</v>
      </c>
      <c r="AU34" s="57">
        <f t="shared" si="43"/>
        <v>5946</v>
      </c>
      <c r="AV34" s="33">
        <v>207</v>
      </c>
      <c r="AW34" s="33">
        <v>5739</v>
      </c>
      <c r="AX34" s="60">
        <f>AY34+AZ34</f>
        <v>764273.31</v>
      </c>
      <c r="AY34" s="3">
        <v>26606.89</v>
      </c>
      <c r="AZ34" s="3">
        <v>737666.42</v>
      </c>
      <c r="BA34" s="57">
        <f t="shared" si="44"/>
        <v>609</v>
      </c>
      <c r="BB34" s="33">
        <v>14</v>
      </c>
      <c r="BC34" s="33">
        <v>595</v>
      </c>
      <c r="BD34" s="60">
        <f>BE34+BF34</f>
        <v>707780.74</v>
      </c>
      <c r="BE34" s="3">
        <v>16270.82</v>
      </c>
      <c r="BF34" s="3">
        <v>691509.92</v>
      </c>
      <c r="BH34" s="62">
        <f t="shared" si="1"/>
        <v>11541040.189999999</v>
      </c>
    </row>
    <row r="35" spans="1:60" s="35" customFormat="1" ht="15" x14ac:dyDescent="0.25">
      <c r="A35" s="21" t="s">
        <v>29</v>
      </c>
      <c r="B35" s="57">
        <f t="shared" si="41"/>
        <v>486</v>
      </c>
      <c r="C35" s="33">
        <v>20</v>
      </c>
      <c r="D35" s="33">
        <v>466</v>
      </c>
      <c r="E35" s="60">
        <f t="shared" ref="E35:E41" si="45">F35+G35</f>
        <v>803637.45</v>
      </c>
      <c r="F35" s="3">
        <v>33071.5</v>
      </c>
      <c r="G35" s="3">
        <v>770565.95</v>
      </c>
      <c r="H35" s="57">
        <f t="shared" si="32"/>
        <v>675</v>
      </c>
      <c r="I35" s="33">
        <v>16</v>
      </c>
      <c r="J35" s="33">
        <v>659</v>
      </c>
      <c r="K35" s="60">
        <f t="shared" si="33"/>
        <v>104525.95</v>
      </c>
      <c r="L35" s="3">
        <v>2477.65</v>
      </c>
      <c r="M35" s="3">
        <v>102048.3</v>
      </c>
      <c r="N35" s="57"/>
      <c r="O35" s="34"/>
      <c r="P35" s="34"/>
      <c r="Q35" s="60"/>
      <c r="R35" s="34"/>
      <c r="S35" s="34"/>
      <c r="T35" s="60">
        <f t="shared" ref="T35:T41" si="46">U35+V35</f>
        <v>750935.29</v>
      </c>
      <c r="U35" s="3">
        <v>41456.9</v>
      </c>
      <c r="V35" s="3">
        <v>709478.39</v>
      </c>
      <c r="W35" s="57">
        <f t="shared" si="34"/>
        <v>1860</v>
      </c>
      <c r="X35" s="33">
        <v>38</v>
      </c>
      <c r="Y35" s="33">
        <v>1822</v>
      </c>
      <c r="Z35" s="60">
        <f t="shared" si="35"/>
        <v>1283725.26</v>
      </c>
      <c r="AA35" s="3">
        <v>26226.65</v>
      </c>
      <c r="AB35" s="3">
        <v>1257498.6100000001</v>
      </c>
      <c r="AC35" s="57">
        <f t="shared" si="42"/>
        <v>947</v>
      </c>
      <c r="AD35" s="33">
        <v>18</v>
      </c>
      <c r="AE35" s="33">
        <v>929</v>
      </c>
      <c r="AF35" s="60">
        <f t="shared" ref="AF35:AF41" si="47">AG35+AH35</f>
        <v>461635.99</v>
      </c>
      <c r="AG35" s="3">
        <v>8774.5</v>
      </c>
      <c r="AH35" s="3">
        <v>452861.49</v>
      </c>
      <c r="AI35" s="57">
        <f t="shared" si="40"/>
        <v>135</v>
      </c>
      <c r="AJ35" s="33">
        <v>0</v>
      </c>
      <c r="AK35" s="33">
        <v>135</v>
      </c>
      <c r="AL35" s="60">
        <f>AM35+AN35</f>
        <v>2495955.67</v>
      </c>
      <c r="AM35" s="3">
        <v>0</v>
      </c>
      <c r="AN35" s="3">
        <v>2495955.67</v>
      </c>
      <c r="AO35" s="57">
        <f t="shared" si="37"/>
        <v>72</v>
      </c>
      <c r="AP35" s="33">
        <v>1</v>
      </c>
      <c r="AQ35" s="33">
        <v>71</v>
      </c>
      <c r="AR35" s="60">
        <f t="shared" si="38"/>
        <v>348698.34</v>
      </c>
      <c r="AS35" s="3">
        <v>4843.03</v>
      </c>
      <c r="AT35" s="3">
        <v>343855.31</v>
      </c>
      <c r="AU35" s="57"/>
      <c r="AV35" s="33"/>
      <c r="AW35" s="33"/>
      <c r="AX35" s="60"/>
      <c r="AY35" s="34"/>
      <c r="AZ35" s="34"/>
      <c r="BA35" s="57">
        <f t="shared" si="44"/>
        <v>46</v>
      </c>
      <c r="BB35" s="33">
        <v>0</v>
      </c>
      <c r="BC35" s="33">
        <v>46</v>
      </c>
      <c r="BD35" s="60">
        <f>BE35+BF35</f>
        <v>32260.720000000001</v>
      </c>
      <c r="BE35" s="3">
        <v>0</v>
      </c>
      <c r="BF35" s="3">
        <v>32260.720000000001</v>
      </c>
      <c r="BH35" s="62">
        <f t="shared" si="1"/>
        <v>6281374.6699999999</v>
      </c>
    </row>
    <row r="36" spans="1:60" s="35" customFormat="1" ht="15" x14ac:dyDescent="0.25">
      <c r="A36" s="21" t="s">
        <v>122</v>
      </c>
      <c r="B36" s="57">
        <f t="shared" si="41"/>
        <v>1884</v>
      </c>
      <c r="C36" s="33">
        <v>735</v>
      </c>
      <c r="D36" s="33">
        <v>1149</v>
      </c>
      <c r="E36" s="60">
        <f t="shared" si="45"/>
        <v>3115335.29</v>
      </c>
      <c r="F36" s="3">
        <v>1215377.6200000001</v>
      </c>
      <c r="G36" s="3">
        <v>1899957.67</v>
      </c>
      <c r="H36" s="57">
        <f t="shared" si="32"/>
        <v>2866</v>
      </c>
      <c r="I36" s="33">
        <v>537</v>
      </c>
      <c r="J36" s="33">
        <v>2329</v>
      </c>
      <c r="K36" s="60">
        <f t="shared" si="33"/>
        <v>306443.98</v>
      </c>
      <c r="L36" s="3">
        <v>57418.15</v>
      </c>
      <c r="M36" s="3">
        <v>249025.83</v>
      </c>
      <c r="N36" s="57"/>
      <c r="O36" s="34"/>
      <c r="P36" s="34"/>
      <c r="Q36" s="60"/>
      <c r="R36" s="34"/>
      <c r="S36" s="34"/>
      <c r="T36" s="60">
        <f t="shared" si="46"/>
        <v>2778377.22</v>
      </c>
      <c r="U36" s="3">
        <v>873466.35</v>
      </c>
      <c r="V36" s="3">
        <v>1904910.87</v>
      </c>
      <c r="W36" s="57">
        <f t="shared" si="34"/>
        <v>8413</v>
      </c>
      <c r="X36" s="33">
        <v>2507</v>
      </c>
      <c r="Y36" s="33">
        <v>5906</v>
      </c>
      <c r="Z36" s="60">
        <f t="shared" si="35"/>
        <v>6182168.0499999998</v>
      </c>
      <c r="AA36" s="3">
        <v>1842231.7</v>
      </c>
      <c r="AB36" s="3">
        <v>4339936.3499999996</v>
      </c>
      <c r="AC36" s="57">
        <f t="shared" si="42"/>
        <v>3540</v>
      </c>
      <c r="AD36" s="33">
        <v>991</v>
      </c>
      <c r="AE36" s="33">
        <v>2549</v>
      </c>
      <c r="AF36" s="60">
        <f t="shared" si="47"/>
        <v>1349382.87</v>
      </c>
      <c r="AG36" s="3">
        <v>377750.97</v>
      </c>
      <c r="AH36" s="3">
        <v>971631.9</v>
      </c>
      <c r="AI36" s="57">
        <f t="shared" si="40"/>
        <v>1021</v>
      </c>
      <c r="AJ36" s="33">
        <v>268</v>
      </c>
      <c r="AK36" s="33">
        <v>753</v>
      </c>
      <c r="AL36" s="60">
        <f>AM36+AN36</f>
        <v>17379243.449999999</v>
      </c>
      <c r="AM36" s="3">
        <v>4561838.63</v>
      </c>
      <c r="AN36" s="3">
        <v>12817404.82</v>
      </c>
      <c r="AO36" s="57">
        <f t="shared" si="37"/>
        <v>307</v>
      </c>
      <c r="AP36" s="33">
        <v>128</v>
      </c>
      <c r="AQ36" s="33">
        <v>179</v>
      </c>
      <c r="AR36" s="60">
        <f t="shared" si="38"/>
        <v>2044435.3900000001</v>
      </c>
      <c r="AS36" s="3">
        <v>852403.03</v>
      </c>
      <c r="AT36" s="3">
        <v>1192032.3600000001</v>
      </c>
      <c r="AU36" s="57">
        <f>AV36+AW36</f>
        <v>3975</v>
      </c>
      <c r="AV36" s="33">
        <v>1100</v>
      </c>
      <c r="AW36" s="33">
        <v>2875</v>
      </c>
      <c r="AX36" s="60">
        <f>AY36+AZ36</f>
        <v>395274</v>
      </c>
      <c r="AY36" s="3">
        <v>109384</v>
      </c>
      <c r="AZ36" s="3">
        <v>285890</v>
      </c>
      <c r="BA36" s="57">
        <f t="shared" si="44"/>
        <v>376</v>
      </c>
      <c r="BB36" s="33">
        <v>102</v>
      </c>
      <c r="BC36" s="33">
        <v>274</v>
      </c>
      <c r="BD36" s="60">
        <f>BE36+BF36</f>
        <v>263696.32</v>
      </c>
      <c r="BE36" s="3">
        <v>71534.64</v>
      </c>
      <c r="BF36" s="3">
        <v>192161.68</v>
      </c>
      <c r="BH36" s="62">
        <f t="shared" si="1"/>
        <v>33814356.57</v>
      </c>
    </row>
    <row r="37" spans="1:60" s="35" customFormat="1" ht="15" x14ac:dyDescent="0.25">
      <c r="A37" s="21" t="s">
        <v>30</v>
      </c>
      <c r="B37" s="57">
        <f t="shared" si="41"/>
        <v>171</v>
      </c>
      <c r="C37" s="33">
        <v>7</v>
      </c>
      <c r="D37" s="33">
        <v>164</v>
      </c>
      <c r="E37" s="60">
        <f t="shared" si="45"/>
        <v>282761.32</v>
      </c>
      <c r="F37" s="3">
        <v>11575.02</v>
      </c>
      <c r="G37" s="3">
        <v>271186.3</v>
      </c>
      <c r="H37" s="57">
        <f t="shared" si="32"/>
        <v>225</v>
      </c>
      <c r="I37" s="33">
        <v>23</v>
      </c>
      <c r="J37" s="33">
        <v>202</v>
      </c>
      <c r="K37" s="60">
        <f t="shared" si="33"/>
        <v>63612.960000000006</v>
      </c>
      <c r="L37" s="3">
        <v>6502.66</v>
      </c>
      <c r="M37" s="3">
        <v>57110.3</v>
      </c>
      <c r="N37" s="57"/>
      <c r="O37" s="34"/>
      <c r="P37" s="34"/>
      <c r="Q37" s="60"/>
      <c r="R37" s="34"/>
      <c r="S37" s="34"/>
      <c r="T37" s="60">
        <f t="shared" si="46"/>
        <v>246872.69999999998</v>
      </c>
      <c r="U37" s="3">
        <v>25470.99</v>
      </c>
      <c r="V37" s="3">
        <v>221401.71</v>
      </c>
      <c r="W37" s="57">
        <f t="shared" si="34"/>
        <v>779</v>
      </c>
      <c r="X37" s="33">
        <v>24</v>
      </c>
      <c r="Y37" s="33">
        <v>755</v>
      </c>
      <c r="Z37" s="60">
        <f t="shared" si="35"/>
        <v>575686.20000000007</v>
      </c>
      <c r="AA37" s="3">
        <v>17736.16</v>
      </c>
      <c r="AB37" s="3">
        <v>557950.04</v>
      </c>
      <c r="AC37" s="57">
        <f t="shared" si="42"/>
        <v>437</v>
      </c>
      <c r="AD37" s="33">
        <v>12</v>
      </c>
      <c r="AE37" s="33">
        <v>425</v>
      </c>
      <c r="AF37" s="60">
        <f t="shared" si="47"/>
        <v>189635.97</v>
      </c>
      <c r="AG37" s="3">
        <v>5207.3999999999996</v>
      </c>
      <c r="AH37" s="3">
        <v>184428.57</v>
      </c>
      <c r="AI37" s="57"/>
      <c r="AJ37" s="33"/>
      <c r="AK37" s="33"/>
      <c r="AL37" s="60"/>
      <c r="AM37" s="34"/>
      <c r="AN37" s="34"/>
      <c r="AO37" s="57">
        <f t="shared" si="37"/>
        <v>90</v>
      </c>
      <c r="AP37" s="33">
        <v>6</v>
      </c>
      <c r="AQ37" s="33">
        <v>84</v>
      </c>
      <c r="AR37" s="60">
        <f t="shared" si="38"/>
        <v>640836.20000000007</v>
      </c>
      <c r="AS37" s="3">
        <v>42722.41</v>
      </c>
      <c r="AT37" s="3">
        <v>598113.79</v>
      </c>
      <c r="AU37" s="57"/>
      <c r="AV37" s="33"/>
      <c r="AW37" s="33"/>
      <c r="AX37" s="60"/>
      <c r="AY37" s="34"/>
      <c r="AZ37" s="34"/>
      <c r="BA37" s="57"/>
      <c r="BB37" s="34"/>
      <c r="BC37" s="34"/>
      <c r="BD37" s="60"/>
      <c r="BE37" s="34"/>
      <c r="BF37" s="34"/>
      <c r="BH37" s="62">
        <f t="shared" si="1"/>
        <v>1999405.35</v>
      </c>
    </row>
    <row r="38" spans="1:60" s="35" customFormat="1" ht="15" x14ac:dyDescent="0.25">
      <c r="A38" s="21" t="s">
        <v>31</v>
      </c>
      <c r="B38" s="57">
        <f t="shared" si="41"/>
        <v>736</v>
      </c>
      <c r="C38" s="33">
        <v>29</v>
      </c>
      <c r="D38" s="33">
        <v>707</v>
      </c>
      <c r="E38" s="60">
        <f t="shared" si="45"/>
        <v>1217031.21</v>
      </c>
      <c r="F38" s="3">
        <v>47953.68</v>
      </c>
      <c r="G38" s="3">
        <v>1169077.53</v>
      </c>
      <c r="H38" s="57">
        <f t="shared" si="32"/>
        <v>763</v>
      </c>
      <c r="I38" s="33">
        <v>33</v>
      </c>
      <c r="J38" s="33">
        <v>730</v>
      </c>
      <c r="K38" s="60">
        <f t="shared" si="33"/>
        <v>187987.96000000002</v>
      </c>
      <c r="L38" s="3">
        <v>8130.54</v>
      </c>
      <c r="M38" s="3">
        <v>179857.42</v>
      </c>
      <c r="N38" s="57"/>
      <c r="O38" s="34"/>
      <c r="P38" s="34"/>
      <c r="Q38" s="60"/>
      <c r="R38" s="34"/>
      <c r="S38" s="34"/>
      <c r="T38" s="60">
        <f t="shared" si="46"/>
        <v>662142.25</v>
      </c>
      <c r="U38" s="3">
        <v>100324.58</v>
      </c>
      <c r="V38" s="3">
        <v>561817.67000000004</v>
      </c>
      <c r="W38" s="57">
        <f t="shared" si="34"/>
        <v>2958</v>
      </c>
      <c r="X38" s="33">
        <v>107</v>
      </c>
      <c r="Y38" s="33">
        <v>2851</v>
      </c>
      <c r="Z38" s="60">
        <f t="shared" si="35"/>
        <v>2203880.6999999997</v>
      </c>
      <c r="AA38" s="3">
        <v>79721.17</v>
      </c>
      <c r="AB38" s="3">
        <v>2124159.5299999998</v>
      </c>
      <c r="AC38" s="57">
        <f t="shared" si="42"/>
        <v>1393</v>
      </c>
      <c r="AD38" s="33">
        <v>74</v>
      </c>
      <c r="AE38" s="33">
        <v>1319</v>
      </c>
      <c r="AF38" s="60">
        <f t="shared" si="47"/>
        <v>640241.94000000006</v>
      </c>
      <c r="AG38" s="3">
        <v>34011.42</v>
      </c>
      <c r="AH38" s="3">
        <v>606230.52</v>
      </c>
      <c r="AI38" s="57">
        <f t="shared" ref="AI38:AI41" si="48">AJ38+AK38</f>
        <v>165</v>
      </c>
      <c r="AJ38" s="33">
        <v>0</v>
      </c>
      <c r="AK38" s="33">
        <v>165</v>
      </c>
      <c r="AL38" s="60">
        <f>AM38+AN38</f>
        <v>3344939.19</v>
      </c>
      <c r="AM38" s="3">
        <v>0</v>
      </c>
      <c r="AN38" s="3">
        <v>3344939.19</v>
      </c>
      <c r="AO38" s="57">
        <f t="shared" si="37"/>
        <v>115</v>
      </c>
      <c r="AP38" s="33">
        <v>4</v>
      </c>
      <c r="AQ38" s="33">
        <v>111</v>
      </c>
      <c r="AR38" s="60">
        <f t="shared" si="38"/>
        <v>556874.5</v>
      </c>
      <c r="AS38" s="3">
        <v>19369.55</v>
      </c>
      <c r="AT38" s="3">
        <v>537504.94999999995</v>
      </c>
      <c r="AU38" s="57"/>
      <c r="AV38" s="33"/>
      <c r="AW38" s="33"/>
      <c r="AX38" s="60"/>
      <c r="AY38" s="34"/>
      <c r="AZ38" s="34"/>
      <c r="BA38" s="57"/>
      <c r="BB38" s="33"/>
      <c r="BC38" s="33"/>
      <c r="BD38" s="60"/>
      <c r="BE38" s="34"/>
      <c r="BF38" s="34"/>
      <c r="BH38" s="62">
        <f t="shared" si="1"/>
        <v>8813097.75</v>
      </c>
    </row>
    <row r="39" spans="1:60" s="35" customFormat="1" ht="15" x14ac:dyDescent="0.25">
      <c r="A39" s="21" t="s">
        <v>123</v>
      </c>
      <c r="B39" s="57">
        <f t="shared" si="41"/>
        <v>1087</v>
      </c>
      <c r="C39" s="33">
        <v>23</v>
      </c>
      <c r="D39" s="33">
        <v>1064</v>
      </c>
      <c r="E39" s="60">
        <f t="shared" si="45"/>
        <v>1797436.02</v>
      </c>
      <c r="F39" s="3">
        <v>38032.22</v>
      </c>
      <c r="G39" s="3">
        <v>1759403.8</v>
      </c>
      <c r="H39" s="57">
        <f t="shared" si="32"/>
        <v>1511</v>
      </c>
      <c r="I39" s="33">
        <v>9</v>
      </c>
      <c r="J39" s="33">
        <v>1502</v>
      </c>
      <c r="K39" s="60">
        <f t="shared" si="33"/>
        <v>150356.69</v>
      </c>
      <c r="L39" s="3">
        <v>895.57</v>
      </c>
      <c r="M39" s="3">
        <v>149461.12</v>
      </c>
      <c r="N39" s="57"/>
      <c r="O39" s="34"/>
      <c r="P39" s="34"/>
      <c r="Q39" s="60"/>
      <c r="R39" s="34"/>
      <c r="S39" s="34"/>
      <c r="T39" s="60">
        <f t="shared" si="46"/>
        <v>1492760.93</v>
      </c>
      <c r="U39" s="3">
        <v>48058.66</v>
      </c>
      <c r="V39" s="3">
        <v>1444702.27</v>
      </c>
      <c r="W39" s="57">
        <f t="shared" si="34"/>
        <v>4916</v>
      </c>
      <c r="X39" s="33">
        <v>91</v>
      </c>
      <c r="Y39" s="33">
        <v>4825</v>
      </c>
      <c r="Z39" s="60">
        <f t="shared" si="35"/>
        <v>3545897.0799999996</v>
      </c>
      <c r="AA39" s="3">
        <v>65638.05</v>
      </c>
      <c r="AB39" s="3">
        <v>3480259.03</v>
      </c>
      <c r="AC39" s="57">
        <f t="shared" si="42"/>
        <v>2047</v>
      </c>
      <c r="AD39" s="33">
        <v>17</v>
      </c>
      <c r="AE39" s="33">
        <v>2030</v>
      </c>
      <c r="AF39" s="60">
        <f t="shared" si="47"/>
        <v>844349.39</v>
      </c>
      <c r="AG39" s="3">
        <v>7012.18</v>
      </c>
      <c r="AH39" s="3">
        <v>837337.21</v>
      </c>
      <c r="AI39" s="57">
        <f t="shared" si="48"/>
        <v>569</v>
      </c>
      <c r="AJ39" s="33">
        <v>44</v>
      </c>
      <c r="AK39" s="33">
        <v>525</v>
      </c>
      <c r="AL39" s="60">
        <f>AM39+AN39</f>
        <v>9964966.6799999997</v>
      </c>
      <c r="AM39" s="3">
        <v>770577.39</v>
      </c>
      <c r="AN39" s="3">
        <v>9194389.2899999991</v>
      </c>
      <c r="AO39" s="57">
        <f t="shared" si="37"/>
        <v>173</v>
      </c>
      <c r="AP39" s="33">
        <v>6</v>
      </c>
      <c r="AQ39" s="33">
        <v>167</v>
      </c>
      <c r="AR39" s="60">
        <f t="shared" si="38"/>
        <v>1022657.09</v>
      </c>
      <c r="AS39" s="3">
        <v>35467.879999999997</v>
      </c>
      <c r="AT39" s="3">
        <v>987189.21</v>
      </c>
      <c r="AU39" s="57">
        <f t="shared" ref="AU39:AU42" si="49">AV39+AW39</f>
        <v>2511</v>
      </c>
      <c r="AV39" s="33">
        <v>40</v>
      </c>
      <c r="AW39" s="33">
        <v>2471</v>
      </c>
      <c r="AX39" s="60">
        <f>AY39+AZ39</f>
        <v>249693.84</v>
      </c>
      <c r="AY39" s="3">
        <v>3977.6</v>
      </c>
      <c r="AZ39" s="3">
        <v>245716.24</v>
      </c>
      <c r="BA39" s="57">
        <f t="shared" ref="BA39:BA41" si="50">BB39+BC39</f>
        <v>225</v>
      </c>
      <c r="BB39" s="33">
        <v>108</v>
      </c>
      <c r="BC39" s="33">
        <v>117</v>
      </c>
      <c r="BD39" s="60">
        <f>BE39+BF39</f>
        <v>157797</v>
      </c>
      <c r="BE39" s="3">
        <v>75742.559999999998</v>
      </c>
      <c r="BF39" s="3">
        <v>82054.44</v>
      </c>
      <c r="BH39" s="62">
        <f t="shared" ref="BH39:BH70" si="51">E39+K39+Q39+T39+Z39+AF39+AL39+AR39+AX39+BD39</f>
        <v>19225914.719999999</v>
      </c>
    </row>
    <row r="40" spans="1:60" s="35" customFormat="1" ht="15" x14ac:dyDescent="0.25">
      <c r="A40" s="21" t="s">
        <v>124</v>
      </c>
      <c r="B40" s="57">
        <f t="shared" si="41"/>
        <v>1617</v>
      </c>
      <c r="C40" s="33">
        <v>677</v>
      </c>
      <c r="D40" s="33">
        <v>940</v>
      </c>
      <c r="E40" s="60">
        <f t="shared" si="45"/>
        <v>2673830.77</v>
      </c>
      <c r="F40" s="3">
        <v>1119470.27</v>
      </c>
      <c r="G40" s="3">
        <v>1554360.5</v>
      </c>
      <c r="H40" s="57">
        <f t="shared" si="32"/>
        <v>2390</v>
      </c>
      <c r="I40" s="33">
        <v>915</v>
      </c>
      <c r="J40" s="33">
        <v>1475</v>
      </c>
      <c r="K40" s="60">
        <f t="shared" si="33"/>
        <v>275904.73</v>
      </c>
      <c r="L40" s="3">
        <v>105628.8</v>
      </c>
      <c r="M40" s="3">
        <v>170275.93</v>
      </c>
      <c r="N40" s="57"/>
      <c r="O40" s="34"/>
      <c r="P40" s="34"/>
      <c r="Q40" s="60"/>
      <c r="R40" s="34"/>
      <c r="S40" s="34"/>
      <c r="T40" s="60">
        <f t="shared" si="46"/>
        <v>2864399.5700000003</v>
      </c>
      <c r="U40" s="3">
        <v>1014513.52</v>
      </c>
      <c r="V40" s="3">
        <v>1849886.05</v>
      </c>
      <c r="W40" s="57">
        <f t="shared" si="34"/>
        <v>6752</v>
      </c>
      <c r="X40" s="33">
        <v>3160</v>
      </c>
      <c r="Y40" s="33">
        <v>3592</v>
      </c>
      <c r="Z40" s="60">
        <f t="shared" si="35"/>
        <v>5017145.6500000004</v>
      </c>
      <c r="AA40" s="3">
        <v>2348071.7200000002</v>
      </c>
      <c r="AB40" s="3">
        <v>2669073.9300000002</v>
      </c>
      <c r="AC40" s="57">
        <f t="shared" si="42"/>
        <v>3045</v>
      </c>
      <c r="AD40" s="33">
        <v>1269</v>
      </c>
      <c r="AE40" s="33">
        <v>1776</v>
      </c>
      <c r="AF40" s="60">
        <f t="shared" si="47"/>
        <v>1468402.27</v>
      </c>
      <c r="AG40" s="3">
        <v>611954.84</v>
      </c>
      <c r="AH40" s="3">
        <v>856447.43</v>
      </c>
      <c r="AI40" s="57">
        <f t="shared" si="48"/>
        <v>724</v>
      </c>
      <c r="AJ40" s="33">
        <v>341</v>
      </c>
      <c r="AK40" s="33">
        <v>383</v>
      </c>
      <c r="AL40" s="60">
        <f>AM40+AN40</f>
        <v>10877237.649999999</v>
      </c>
      <c r="AM40" s="3">
        <v>5123118.84</v>
      </c>
      <c r="AN40" s="3">
        <v>5754118.8099999996</v>
      </c>
      <c r="AO40" s="57">
        <f t="shared" si="37"/>
        <v>251</v>
      </c>
      <c r="AP40" s="33">
        <v>144</v>
      </c>
      <c r="AQ40" s="33">
        <v>107</v>
      </c>
      <c r="AR40" s="60">
        <f t="shared" si="38"/>
        <v>2635739.2999999998</v>
      </c>
      <c r="AS40" s="3">
        <v>1512137.29</v>
      </c>
      <c r="AT40" s="3">
        <v>1123602.01</v>
      </c>
      <c r="AU40" s="57">
        <f t="shared" si="49"/>
        <v>3846</v>
      </c>
      <c r="AV40" s="33">
        <v>1623</v>
      </c>
      <c r="AW40" s="33">
        <v>2223</v>
      </c>
      <c r="AX40" s="60">
        <f>AY40+AZ40</f>
        <v>578691.24</v>
      </c>
      <c r="AY40" s="3">
        <v>244205.9</v>
      </c>
      <c r="AZ40" s="3">
        <v>334485.34000000003</v>
      </c>
      <c r="BA40" s="57">
        <f t="shared" si="50"/>
        <v>3259</v>
      </c>
      <c r="BB40" s="33">
        <v>1507</v>
      </c>
      <c r="BC40" s="33">
        <v>1752</v>
      </c>
      <c r="BD40" s="60">
        <f>BE40+BF40</f>
        <v>3633897.94</v>
      </c>
      <c r="BE40" s="3">
        <v>1680357.22</v>
      </c>
      <c r="BF40" s="3">
        <v>1953540.72</v>
      </c>
      <c r="BH40" s="62">
        <f t="shared" si="51"/>
        <v>30025249.120000001</v>
      </c>
    </row>
    <row r="41" spans="1:60" s="35" customFormat="1" ht="30" x14ac:dyDescent="0.25">
      <c r="A41" s="21" t="s">
        <v>62</v>
      </c>
      <c r="B41" s="57">
        <f t="shared" si="41"/>
        <v>1368</v>
      </c>
      <c r="C41" s="33">
        <v>591</v>
      </c>
      <c r="D41" s="33">
        <v>777</v>
      </c>
      <c r="E41" s="60">
        <f t="shared" si="45"/>
        <v>2262090.59</v>
      </c>
      <c r="F41" s="3">
        <v>977262.82</v>
      </c>
      <c r="G41" s="3">
        <v>1284827.77</v>
      </c>
      <c r="H41" s="57">
        <f t="shared" si="32"/>
        <v>1891</v>
      </c>
      <c r="I41" s="33">
        <v>510</v>
      </c>
      <c r="J41" s="33">
        <v>1381</v>
      </c>
      <c r="K41" s="60">
        <f t="shared" si="33"/>
        <v>190618.1</v>
      </c>
      <c r="L41" s="3">
        <v>51409.43</v>
      </c>
      <c r="M41" s="3">
        <v>139208.67000000001</v>
      </c>
      <c r="N41" s="57"/>
      <c r="O41" s="34"/>
      <c r="P41" s="34"/>
      <c r="Q41" s="60"/>
      <c r="R41" s="34"/>
      <c r="S41" s="34"/>
      <c r="T41" s="60">
        <f t="shared" si="46"/>
        <v>1850741.84</v>
      </c>
      <c r="U41" s="3">
        <v>726439.79</v>
      </c>
      <c r="V41" s="3">
        <v>1124302.05</v>
      </c>
      <c r="W41" s="57">
        <f t="shared" si="34"/>
        <v>5901</v>
      </c>
      <c r="X41" s="33">
        <v>2367</v>
      </c>
      <c r="Y41" s="33">
        <v>3534</v>
      </c>
      <c r="Z41" s="60">
        <f t="shared" si="35"/>
        <v>4326036.53</v>
      </c>
      <c r="AA41" s="3">
        <v>1735253.09</v>
      </c>
      <c r="AB41" s="3">
        <v>2590783.44</v>
      </c>
      <c r="AC41" s="57">
        <f t="shared" si="42"/>
        <v>2661</v>
      </c>
      <c r="AD41" s="33">
        <v>972</v>
      </c>
      <c r="AE41" s="33">
        <v>1689</v>
      </c>
      <c r="AF41" s="60">
        <f t="shared" si="47"/>
        <v>1038343.63</v>
      </c>
      <c r="AG41" s="3">
        <v>379282.23</v>
      </c>
      <c r="AH41" s="3">
        <v>659061.4</v>
      </c>
      <c r="AI41" s="57">
        <f t="shared" si="48"/>
        <v>639</v>
      </c>
      <c r="AJ41" s="33">
        <v>218</v>
      </c>
      <c r="AK41" s="33">
        <v>421</v>
      </c>
      <c r="AL41" s="60">
        <f>AM41+AN41</f>
        <v>10653412.84</v>
      </c>
      <c r="AM41" s="3">
        <v>3634497.65</v>
      </c>
      <c r="AN41" s="3">
        <v>7018915.1900000004</v>
      </c>
      <c r="AO41" s="57">
        <f t="shared" si="37"/>
        <v>225</v>
      </c>
      <c r="AP41" s="33">
        <v>118</v>
      </c>
      <c r="AQ41" s="33">
        <v>107</v>
      </c>
      <c r="AR41" s="60">
        <f t="shared" si="38"/>
        <v>2216655.4699999997</v>
      </c>
      <c r="AS41" s="3">
        <v>1162512.6499999999</v>
      </c>
      <c r="AT41" s="3">
        <v>1054142.82</v>
      </c>
      <c r="AU41" s="57">
        <f t="shared" si="49"/>
        <v>2022</v>
      </c>
      <c r="AV41" s="33">
        <v>988</v>
      </c>
      <c r="AW41" s="33">
        <v>1034</v>
      </c>
      <c r="AX41" s="60">
        <f>AY41+AZ41</f>
        <v>201067.68</v>
      </c>
      <c r="AY41" s="3">
        <v>98246.720000000001</v>
      </c>
      <c r="AZ41" s="3">
        <v>102820.96</v>
      </c>
      <c r="BA41" s="57">
        <f t="shared" si="50"/>
        <v>252</v>
      </c>
      <c r="BB41" s="33">
        <v>21</v>
      </c>
      <c r="BC41" s="33">
        <v>231</v>
      </c>
      <c r="BD41" s="60">
        <f>BE41+BF41</f>
        <v>176732.64</v>
      </c>
      <c r="BE41" s="3">
        <v>14727.72</v>
      </c>
      <c r="BF41" s="3">
        <v>162004.92000000001</v>
      </c>
      <c r="BH41" s="62">
        <f t="shared" si="51"/>
        <v>22915699.32</v>
      </c>
    </row>
    <row r="42" spans="1:60" s="35" customFormat="1" ht="30" x14ac:dyDescent="0.25">
      <c r="A42" s="21" t="s">
        <v>32</v>
      </c>
      <c r="B42" s="57"/>
      <c r="C42" s="33"/>
      <c r="D42" s="33"/>
      <c r="E42" s="60"/>
      <c r="F42" s="34"/>
      <c r="G42" s="34"/>
      <c r="H42" s="57"/>
      <c r="I42" s="34"/>
      <c r="J42" s="34"/>
      <c r="K42" s="60"/>
      <c r="L42" s="34"/>
      <c r="M42" s="34"/>
      <c r="N42" s="57"/>
      <c r="O42" s="34"/>
      <c r="P42" s="34"/>
      <c r="Q42" s="60"/>
      <c r="R42" s="34"/>
      <c r="S42" s="34"/>
      <c r="T42" s="60"/>
      <c r="U42" s="34"/>
      <c r="V42" s="34"/>
      <c r="W42" s="57"/>
      <c r="X42" s="33"/>
      <c r="Y42" s="33"/>
      <c r="Z42" s="60"/>
      <c r="AA42" s="34"/>
      <c r="AB42" s="34"/>
      <c r="AC42" s="57"/>
      <c r="AD42" s="34"/>
      <c r="AE42" s="34"/>
      <c r="AF42" s="60"/>
      <c r="AG42" s="34"/>
      <c r="AH42" s="34"/>
      <c r="AI42" s="57"/>
      <c r="AJ42" s="33"/>
      <c r="AK42" s="33"/>
      <c r="AL42" s="60"/>
      <c r="AM42" s="34"/>
      <c r="AN42" s="34"/>
      <c r="AO42" s="57"/>
      <c r="AP42" s="33"/>
      <c r="AQ42" s="33"/>
      <c r="AR42" s="60"/>
      <c r="AS42" s="34"/>
      <c r="AT42" s="34"/>
      <c r="AU42" s="57">
        <f t="shared" si="49"/>
        <v>2085</v>
      </c>
      <c r="AV42" s="33">
        <v>605</v>
      </c>
      <c r="AW42" s="33">
        <v>1480</v>
      </c>
      <c r="AX42" s="60">
        <f>AY42+AZ42</f>
        <v>1127742.7</v>
      </c>
      <c r="AY42" s="3">
        <v>327234.69</v>
      </c>
      <c r="AZ42" s="3">
        <v>800508.01</v>
      </c>
      <c r="BA42" s="57"/>
      <c r="BB42" s="34"/>
      <c r="BC42" s="34"/>
      <c r="BD42" s="60"/>
      <c r="BE42" s="34"/>
      <c r="BF42" s="34"/>
      <c r="BH42" s="62">
        <f t="shared" si="51"/>
        <v>1127742.7</v>
      </c>
    </row>
    <row r="43" spans="1:60" s="35" customFormat="1" ht="30" x14ac:dyDescent="0.25">
      <c r="A43" s="21" t="s">
        <v>33</v>
      </c>
      <c r="B43" s="57"/>
      <c r="C43" s="33"/>
      <c r="D43" s="33"/>
      <c r="E43" s="60"/>
      <c r="F43" s="34"/>
      <c r="G43" s="34"/>
      <c r="H43" s="57">
        <f>I43+J43</f>
        <v>1236</v>
      </c>
      <c r="I43" s="33">
        <v>268</v>
      </c>
      <c r="J43" s="33">
        <v>968</v>
      </c>
      <c r="K43" s="60">
        <f>L43+M43</f>
        <v>260957.88</v>
      </c>
      <c r="L43" s="3">
        <v>56583.1</v>
      </c>
      <c r="M43" s="3">
        <v>204374.78</v>
      </c>
      <c r="N43" s="57">
        <f>O43+P43</f>
        <v>11376</v>
      </c>
      <c r="O43" s="33">
        <v>3065</v>
      </c>
      <c r="P43" s="33">
        <v>8311</v>
      </c>
      <c r="Q43" s="60">
        <f>R43+S43</f>
        <v>5065167.45</v>
      </c>
      <c r="R43" s="3">
        <v>1364692.18</v>
      </c>
      <c r="S43" s="3">
        <v>3700475.27</v>
      </c>
      <c r="T43" s="60"/>
      <c r="U43" s="34"/>
      <c r="V43" s="34"/>
      <c r="W43" s="57">
        <f>X43+Y43</f>
        <v>750</v>
      </c>
      <c r="X43" s="33">
        <v>178</v>
      </c>
      <c r="Y43" s="33">
        <v>572</v>
      </c>
      <c r="Z43" s="60">
        <f t="shared" ref="Z43:Z53" si="52">AA43+AB43</f>
        <v>593673.32999999996</v>
      </c>
      <c r="AA43" s="3">
        <v>140898.47</v>
      </c>
      <c r="AB43" s="3">
        <v>452774.86</v>
      </c>
      <c r="AC43" s="57"/>
      <c r="AD43" s="34"/>
      <c r="AE43" s="34"/>
      <c r="AF43" s="60"/>
      <c r="AG43" s="34"/>
      <c r="AH43" s="34"/>
      <c r="AI43" s="57">
        <f>AJ43+AK43</f>
        <v>1314</v>
      </c>
      <c r="AJ43" s="33">
        <v>340</v>
      </c>
      <c r="AK43" s="33">
        <v>974</v>
      </c>
      <c r="AL43" s="60">
        <f>AM43+AN43</f>
        <v>35488092.840000004</v>
      </c>
      <c r="AM43" s="3">
        <v>9182611.5399999991</v>
      </c>
      <c r="AN43" s="3">
        <v>26305481.300000001</v>
      </c>
      <c r="AO43" s="57">
        <f t="shared" ref="AO43:AO49" si="53">AP43+AQ43</f>
        <v>1056</v>
      </c>
      <c r="AP43" s="33">
        <v>383</v>
      </c>
      <c r="AQ43" s="33">
        <v>673</v>
      </c>
      <c r="AR43" s="60">
        <f t="shared" ref="AR43:AR49" si="54">AS43+AT43</f>
        <v>8306568.290000001</v>
      </c>
      <c r="AS43" s="3">
        <v>3012704.22</v>
      </c>
      <c r="AT43" s="3">
        <v>5293864.07</v>
      </c>
      <c r="AU43" s="57"/>
      <c r="AV43" s="34"/>
      <c r="AW43" s="34"/>
      <c r="AX43" s="60"/>
      <c r="AY43" s="34"/>
      <c r="AZ43" s="34"/>
      <c r="BA43" s="57">
        <f>BB43+BC43</f>
        <v>162</v>
      </c>
      <c r="BB43" s="33">
        <v>23</v>
      </c>
      <c r="BC43" s="33">
        <v>139</v>
      </c>
      <c r="BD43" s="60">
        <f>BE43+BF43</f>
        <v>98408.52</v>
      </c>
      <c r="BE43" s="3">
        <v>13971.58</v>
      </c>
      <c r="BF43" s="3">
        <v>84436.94</v>
      </c>
      <c r="BH43" s="62">
        <f t="shared" si="51"/>
        <v>49812868.310000002</v>
      </c>
    </row>
    <row r="44" spans="1:60" s="35" customFormat="1" ht="30" x14ac:dyDescent="0.25">
      <c r="A44" s="22" t="s">
        <v>57</v>
      </c>
      <c r="B44" s="57"/>
      <c r="C44" s="33"/>
      <c r="D44" s="33"/>
      <c r="E44" s="60"/>
      <c r="F44" s="34"/>
      <c r="G44" s="34"/>
      <c r="H44" s="57"/>
      <c r="I44" s="34"/>
      <c r="J44" s="34"/>
      <c r="K44" s="60"/>
      <c r="L44" s="34"/>
      <c r="M44" s="34"/>
      <c r="N44" s="57"/>
      <c r="O44" s="34"/>
      <c r="P44" s="34"/>
      <c r="Q44" s="60"/>
      <c r="R44" s="34"/>
      <c r="S44" s="34"/>
      <c r="T44" s="60"/>
      <c r="U44" s="34"/>
      <c r="V44" s="34"/>
      <c r="W44" s="57">
        <f>X44+Y44</f>
        <v>740</v>
      </c>
      <c r="X44" s="33">
        <v>192</v>
      </c>
      <c r="Y44" s="33">
        <v>548</v>
      </c>
      <c r="Z44" s="60">
        <f t="shared" si="52"/>
        <v>744214.48</v>
      </c>
      <c r="AA44" s="3">
        <v>193093.49</v>
      </c>
      <c r="AB44" s="3">
        <v>551120.99</v>
      </c>
      <c r="AC44" s="57"/>
      <c r="AD44" s="34"/>
      <c r="AE44" s="34"/>
      <c r="AF44" s="60"/>
      <c r="AG44" s="34"/>
      <c r="AH44" s="34"/>
      <c r="AI44" s="57"/>
      <c r="AJ44" s="33"/>
      <c r="AK44" s="33"/>
      <c r="AL44" s="60"/>
      <c r="AM44" s="34"/>
      <c r="AN44" s="34"/>
      <c r="AO44" s="57">
        <f t="shared" si="53"/>
        <v>189</v>
      </c>
      <c r="AP44" s="33">
        <v>58</v>
      </c>
      <c r="AQ44" s="33">
        <v>131</v>
      </c>
      <c r="AR44" s="60">
        <f t="shared" si="54"/>
        <v>4334040.2699999996</v>
      </c>
      <c r="AS44" s="3">
        <v>1330022.94</v>
      </c>
      <c r="AT44" s="3">
        <v>3004017.33</v>
      </c>
      <c r="AU44" s="57"/>
      <c r="AV44" s="34"/>
      <c r="AW44" s="34"/>
      <c r="AX44" s="60"/>
      <c r="AY44" s="34"/>
      <c r="AZ44" s="34"/>
      <c r="BA44" s="57"/>
      <c r="BB44" s="34"/>
      <c r="BC44" s="34"/>
      <c r="BD44" s="60"/>
      <c r="BE44" s="34"/>
      <c r="BF44" s="34"/>
      <c r="BH44" s="62">
        <f t="shared" si="51"/>
        <v>5078254.75</v>
      </c>
    </row>
    <row r="45" spans="1:60" s="35" customFormat="1" ht="45" x14ac:dyDescent="0.25">
      <c r="A45" s="21" t="s">
        <v>58</v>
      </c>
      <c r="B45" s="57"/>
      <c r="C45" s="33"/>
      <c r="D45" s="33"/>
      <c r="E45" s="60"/>
      <c r="F45" s="34"/>
      <c r="G45" s="34"/>
      <c r="H45" s="57">
        <f t="shared" ref="H45:H66" si="55">I45+J45</f>
        <v>2180</v>
      </c>
      <c r="I45" s="33">
        <v>436</v>
      </c>
      <c r="J45" s="33">
        <v>1744</v>
      </c>
      <c r="K45" s="60">
        <f>L45+M45</f>
        <v>443465.85</v>
      </c>
      <c r="L45" s="3">
        <v>88693.17</v>
      </c>
      <c r="M45" s="3">
        <v>354772.68</v>
      </c>
      <c r="N45" s="57">
        <f t="shared" ref="N45:N49" si="56">O45+P45</f>
        <v>16740</v>
      </c>
      <c r="O45" s="33">
        <v>3772</v>
      </c>
      <c r="P45" s="33">
        <v>12968</v>
      </c>
      <c r="Q45" s="60">
        <f>R45+S45</f>
        <v>8511504.5999999996</v>
      </c>
      <c r="R45" s="3">
        <v>1917885.03</v>
      </c>
      <c r="S45" s="3">
        <v>6593619.5700000003</v>
      </c>
      <c r="T45" s="60">
        <f>U45+V45</f>
        <v>1046556.3999999999</v>
      </c>
      <c r="U45" s="3">
        <v>160149.20000000001</v>
      </c>
      <c r="V45" s="3">
        <v>886407.2</v>
      </c>
      <c r="W45" s="57">
        <f t="shared" ref="W45:W55" si="57">X45+Y45</f>
        <v>235</v>
      </c>
      <c r="X45" s="33">
        <v>53</v>
      </c>
      <c r="Y45" s="33">
        <v>182</v>
      </c>
      <c r="Z45" s="60">
        <f t="shared" si="52"/>
        <v>311984.2</v>
      </c>
      <c r="AA45" s="3">
        <v>70362.39</v>
      </c>
      <c r="AB45" s="3">
        <v>241621.81</v>
      </c>
      <c r="AC45" s="57"/>
      <c r="AD45" s="34"/>
      <c r="AE45" s="34"/>
      <c r="AF45" s="60"/>
      <c r="AG45" s="34"/>
      <c r="AH45" s="34"/>
      <c r="AI45" s="57">
        <f t="shared" ref="AI45:AI49" si="58">AJ45+AK45</f>
        <v>2617</v>
      </c>
      <c r="AJ45" s="33">
        <v>445</v>
      </c>
      <c r="AK45" s="33">
        <v>2172</v>
      </c>
      <c r="AL45" s="60">
        <f>AM45+AN45</f>
        <v>86453864.569999993</v>
      </c>
      <c r="AM45" s="3">
        <v>14700790.880000001</v>
      </c>
      <c r="AN45" s="3">
        <v>71753073.689999998</v>
      </c>
      <c r="AO45" s="57">
        <f t="shared" si="53"/>
        <v>496</v>
      </c>
      <c r="AP45" s="33">
        <v>112</v>
      </c>
      <c r="AQ45" s="33">
        <v>384</v>
      </c>
      <c r="AR45" s="60">
        <f t="shared" si="54"/>
        <v>7689098.8100000005</v>
      </c>
      <c r="AS45" s="3">
        <v>1736248.12</v>
      </c>
      <c r="AT45" s="3">
        <v>5952850.6900000004</v>
      </c>
      <c r="AU45" s="57">
        <f>AV45+AW45</f>
        <v>1090</v>
      </c>
      <c r="AV45" s="33">
        <v>188</v>
      </c>
      <c r="AW45" s="33">
        <v>902</v>
      </c>
      <c r="AX45" s="60">
        <f>AY45+AZ45</f>
        <v>667163</v>
      </c>
      <c r="AY45" s="3">
        <v>115070.32</v>
      </c>
      <c r="AZ45" s="3">
        <v>552092.68000000005</v>
      </c>
      <c r="BA45" s="57">
        <f t="shared" ref="BA45:BA49" si="59">BB45+BC45</f>
        <v>3755</v>
      </c>
      <c r="BB45" s="33">
        <v>695</v>
      </c>
      <c r="BC45" s="33">
        <v>3060</v>
      </c>
      <c r="BD45" s="60">
        <f>BE45+BF45</f>
        <v>4150281.59</v>
      </c>
      <c r="BE45" s="3">
        <v>768161.31</v>
      </c>
      <c r="BF45" s="3">
        <v>3382120.28</v>
      </c>
      <c r="BH45" s="62">
        <f t="shared" si="51"/>
        <v>109273919.02</v>
      </c>
    </row>
    <row r="46" spans="1:60" s="35" customFormat="1" ht="15" x14ac:dyDescent="0.25">
      <c r="A46" s="21" t="s">
        <v>34</v>
      </c>
      <c r="B46" s="57"/>
      <c r="C46" s="33"/>
      <c r="D46" s="33"/>
      <c r="E46" s="60"/>
      <c r="F46" s="34"/>
      <c r="G46" s="34"/>
      <c r="H46" s="57">
        <f t="shared" si="55"/>
        <v>0</v>
      </c>
      <c r="I46" s="33"/>
      <c r="J46" s="33"/>
      <c r="K46" s="60"/>
      <c r="L46" s="34"/>
      <c r="M46" s="34"/>
      <c r="N46" s="57">
        <f t="shared" si="56"/>
        <v>1350</v>
      </c>
      <c r="O46" s="33">
        <v>336</v>
      </c>
      <c r="P46" s="33">
        <v>1014</v>
      </c>
      <c r="Q46" s="60">
        <f>R46+S46</f>
        <v>630045</v>
      </c>
      <c r="R46" s="3">
        <v>156811.20000000001</v>
      </c>
      <c r="S46" s="3">
        <v>473233.8</v>
      </c>
      <c r="T46" s="60"/>
      <c r="U46" s="34"/>
      <c r="V46" s="34"/>
      <c r="W46" s="57">
        <f t="shared" si="57"/>
        <v>990</v>
      </c>
      <c r="X46" s="33">
        <v>309</v>
      </c>
      <c r="Y46" s="33">
        <v>681</v>
      </c>
      <c r="Z46" s="60">
        <f t="shared" si="52"/>
        <v>709998.3</v>
      </c>
      <c r="AA46" s="3">
        <v>221605.53</v>
      </c>
      <c r="AB46" s="3">
        <v>488392.77</v>
      </c>
      <c r="AC46" s="57"/>
      <c r="AD46" s="34"/>
      <c r="AE46" s="34"/>
      <c r="AF46" s="60"/>
      <c r="AG46" s="34"/>
      <c r="AH46" s="34"/>
      <c r="AI46" s="57">
        <f t="shared" si="58"/>
        <v>501</v>
      </c>
      <c r="AJ46" s="33">
        <v>155</v>
      </c>
      <c r="AK46" s="33">
        <v>346</v>
      </c>
      <c r="AL46" s="60">
        <f>AM46+AN46</f>
        <v>9239856.6999999993</v>
      </c>
      <c r="AM46" s="3">
        <v>2858638.3</v>
      </c>
      <c r="AN46" s="3">
        <v>6381218.4000000004</v>
      </c>
      <c r="AO46" s="57">
        <f t="shared" si="53"/>
        <v>262</v>
      </c>
      <c r="AP46" s="33">
        <v>84</v>
      </c>
      <c r="AQ46" s="33">
        <v>178</v>
      </c>
      <c r="AR46" s="60">
        <f t="shared" si="54"/>
        <v>1964631.79</v>
      </c>
      <c r="AS46" s="3">
        <v>629881.94999999995</v>
      </c>
      <c r="AT46" s="3">
        <v>1334749.8400000001</v>
      </c>
      <c r="AU46" s="57"/>
      <c r="AV46" s="33"/>
      <c r="AW46" s="33"/>
      <c r="AX46" s="60"/>
      <c r="AY46" s="34"/>
      <c r="AZ46" s="34"/>
      <c r="BA46" s="57">
        <f t="shared" si="59"/>
        <v>322</v>
      </c>
      <c r="BB46" s="33">
        <v>95</v>
      </c>
      <c r="BC46" s="33">
        <v>227</v>
      </c>
      <c r="BD46" s="60">
        <f>BE46+BF46</f>
        <v>195602.12</v>
      </c>
      <c r="BE46" s="3">
        <v>57708.7</v>
      </c>
      <c r="BF46" s="3">
        <v>137893.42000000001</v>
      </c>
      <c r="BH46" s="62">
        <f t="shared" si="51"/>
        <v>12740133.909999998</v>
      </c>
    </row>
    <row r="47" spans="1:60" s="35" customFormat="1" ht="30" x14ac:dyDescent="0.25">
      <c r="A47" s="21" t="s">
        <v>35</v>
      </c>
      <c r="B47" s="57"/>
      <c r="C47" s="33"/>
      <c r="D47" s="33"/>
      <c r="E47" s="60"/>
      <c r="F47" s="34"/>
      <c r="G47" s="34"/>
      <c r="H47" s="57">
        <f t="shared" si="55"/>
        <v>676</v>
      </c>
      <c r="I47" s="33">
        <v>488</v>
      </c>
      <c r="J47" s="33">
        <v>188</v>
      </c>
      <c r="K47" s="60">
        <f t="shared" ref="K47:K53" si="60">L47+M47</f>
        <v>45217.56</v>
      </c>
      <c r="L47" s="3">
        <v>32642.26</v>
      </c>
      <c r="M47" s="3">
        <v>12575.3</v>
      </c>
      <c r="N47" s="57">
        <f t="shared" si="56"/>
        <v>38912</v>
      </c>
      <c r="O47" s="33">
        <v>15237</v>
      </c>
      <c r="P47" s="33">
        <v>23675</v>
      </c>
      <c r="Q47" s="60">
        <f>R47+S47</f>
        <v>16273114.710000001</v>
      </c>
      <c r="R47" s="3">
        <v>6372158.9400000004</v>
      </c>
      <c r="S47" s="3">
        <v>9900955.7699999996</v>
      </c>
      <c r="T47" s="60"/>
      <c r="U47" s="34"/>
      <c r="V47" s="34"/>
      <c r="W47" s="57">
        <f t="shared" si="57"/>
        <v>1310</v>
      </c>
      <c r="X47" s="33">
        <v>505</v>
      </c>
      <c r="Y47" s="33">
        <v>805</v>
      </c>
      <c r="Z47" s="60">
        <f t="shared" si="52"/>
        <v>923672.47</v>
      </c>
      <c r="AA47" s="3">
        <v>356072.21</v>
      </c>
      <c r="AB47" s="3">
        <v>567600.26</v>
      </c>
      <c r="AC47" s="57"/>
      <c r="AD47" s="34"/>
      <c r="AE47" s="34"/>
      <c r="AF47" s="60"/>
      <c r="AG47" s="34"/>
      <c r="AH47" s="34"/>
      <c r="AI47" s="57">
        <f t="shared" si="58"/>
        <v>6958</v>
      </c>
      <c r="AJ47" s="33">
        <v>2121</v>
      </c>
      <c r="AK47" s="33">
        <v>4837</v>
      </c>
      <c r="AL47" s="60">
        <f>AM47+AN47</f>
        <v>211202939.59999999</v>
      </c>
      <c r="AM47" s="3">
        <v>64380775.350000001</v>
      </c>
      <c r="AN47" s="3">
        <v>146822164.25</v>
      </c>
      <c r="AO47" s="57">
        <f t="shared" si="53"/>
        <v>588</v>
      </c>
      <c r="AP47" s="33">
        <v>179</v>
      </c>
      <c r="AQ47" s="33">
        <v>409</v>
      </c>
      <c r="AR47" s="60">
        <f t="shared" si="54"/>
        <v>18266448.619999997</v>
      </c>
      <c r="AS47" s="3">
        <v>5560704.5999999996</v>
      </c>
      <c r="AT47" s="3">
        <v>12705744.02</v>
      </c>
      <c r="AU47" s="57">
        <f t="shared" ref="AU47:AU48" si="61">AV47+AW47</f>
        <v>3497</v>
      </c>
      <c r="AV47" s="33">
        <v>1271</v>
      </c>
      <c r="AW47" s="33">
        <v>2226</v>
      </c>
      <c r="AX47" s="60">
        <f>AY47+AZ47</f>
        <v>924851.59</v>
      </c>
      <c r="AY47" s="3">
        <v>336141.37</v>
      </c>
      <c r="AZ47" s="3">
        <v>588710.22</v>
      </c>
      <c r="BA47" s="57">
        <f t="shared" si="59"/>
        <v>6080</v>
      </c>
      <c r="BB47" s="33">
        <v>1555</v>
      </c>
      <c r="BC47" s="33">
        <v>4525</v>
      </c>
      <c r="BD47" s="60">
        <f>BE47+BF47</f>
        <v>6404509.6099999994</v>
      </c>
      <c r="BE47" s="3">
        <v>1637995.47</v>
      </c>
      <c r="BF47" s="3">
        <v>4766514.1399999997</v>
      </c>
      <c r="BH47" s="62">
        <f t="shared" si="51"/>
        <v>254040754.16000003</v>
      </c>
    </row>
    <row r="48" spans="1:60" s="35" customFormat="1" ht="30" x14ac:dyDescent="0.25">
      <c r="A48" s="21" t="s">
        <v>36</v>
      </c>
      <c r="B48" s="57"/>
      <c r="C48" s="33"/>
      <c r="D48" s="33"/>
      <c r="E48" s="60"/>
      <c r="F48" s="34"/>
      <c r="G48" s="34"/>
      <c r="H48" s="57">
        <f t="shared" si="55"/>
        <v>8901</v>
      </c>
      <c r="I48" s="33">
        <v>1231</v>
      </c>
      <c r="J48" s="33">
        <v>7670</v>
      </c>
      <c r="K48" s="60">
        <f t="shared" si="60"/>
        <v>655825.67999999993</v>
      </c>
      <c r="L48" s="3">
        <v>90700.08</v>
      </c>
      <c r="M48" s="3">
        <v>565125.6</v>
      </c>
      <c r="N48" s="57">
        <f t="shared" si="56"/>
        <v>8400</v>
      </c>
      <c r="O48" s="33">
        <v>1914</v>
      </c>
      <c r="P48" s="33">
        <v>6486</v>
      </c>
      <c r="Q48" s="60">
        <f>R48+S48</f>
        <v>3667860</v>
      </c>
      <c r="R48" s="3">
        <v>835748.1</v>
      </c>
      <c r="S48" s="3">
        <v>2832111.9</v>
      </c>
      <c r="T48" s="60"/>
      <c r="U48" s="34"/>
      <c r="V48" s="34"/>
      <c r="W48" s="57">
        <f t="shared" si="57"/>
        <v>100</v>
      </c>
      <c r="X48" s="33">
        <v>28</v>
      </c>
      <c r="Y48" s="33">
        <v>72</v>
      </c>
      <c r="Z48" s="60">
        <f t="shared" si="52"/>
        <v>64821</v>
      </c>
      <c r="AA48" s="3">
        <v>18149.88</v>
      </c>
      <c r="AB48" s="3">
        <v>46671.12</v>
      </c>
      <c r="AC48" s="57"/>
      <c r="AD48" s="34"/>
      <c r="AE48" s="34"/>
      <c r="AF48" s="60"/>
      <c r="AG48" s="34"/>
      <c r="AH48" s="34"/>
      <c r="AI48" s="57">
        <f t="shared" si="58"/>
        <v>2464</v>
      </c>
      <c r="AJ48" s="33">
        <v>1005</v>
      </c>
      <c r="AK48" s="33">
        <v>1459</v>
      </c>
      <c r="AL48" s="60">
        <f>AM48+AN48</f>
        <v>98563383.180000007</v>
      </c>
      <c r="AM48" s="3">
        <v>40201379.909999996</v>
      </c>
      <c r="AN48" s="3">
        <v>58362003.270000003</v>
      </c>
      <c r="AO48" s="57">
        <f t="shared" si="53"/>
        <v>592</v>
      </c>
      <c r="AP48" s="33">
        <v>228</v>
      </c>
      <c r="AQ48" s="33">
        <v>364</v>
      </c>
      <c r="AR48" s="60">
        <f t="shared" si="54"/>
        <v>14224595.829999998</v>
      </c>
      <c r="AS48" s="3">
        <v>5478391.6399999997</v>
      </c>
      <c r="AT48" s="3">
        <v>8746204.1899999995</v>
      </c>
      <c r="AU48" s="57">
        <f t="shared" si="61"/>
        <v>4486</v>
      </c>
      <c r="AV48" s="33">
        <v>1323</v>
      </c>
      <c r="AW48" s="33">
        <v>3163</v>
      </c>
      <c r="AX48" s="60">
        <f>AY48+AZ48</f>
        <v>1208282.42</v>
      </c>
      <c r="AY48" s="3">
        <v>356343.66</v>
      </c>
      <c r="AZ48" s="3">
        <v>851938.76</v>
      </c>
      <c r="BA48" s="57">
        <f t="shared" si="59"/>
        <v>873</v>
      </c>
      <c r="BB48" s="33">
        <v>316</v>
      </c>
      <c r="BC48" s="33">
        <v>557</v>
      </c>
      <c r="BD48" s="60">
        <f>BE48+BF48</f>
        <v>1893221.6099999999</v>
      </c>
      <c r="BE48" s="3">
        <v>685289.84</v>
      </c>
      <c r="BF48" s="3">
        <v>1207931.77</v>
      </c>
      <c r="BH48" s="62">
        <f t="shared" si="51"/>
        <v>120277989.72000001</v>
      </c>
    </row>
    <row r="49" spans="1:60" s="35" customFormat="1" ht="30" x14ac:dyDescent="0.25">
      <c r="A49" s="21" t="s">
        <v>55</v>
      </c>
      <c r="B49" s="57"/>
      <c r="C49" s="33"/>
      <c r="D49" s="33"/>
      <c r="E49" s="60"/>
      <c r="F49" s="34"/>
      <c r="G49" s="34"/>
      <c r="H49" s="57">
        <f t="shared" si="55"/>
        <v>2740</v>
      </c>
      <c r="I49" s="33">
        <v>520</v>
      </c>
      <c r="J49" s="33">
        <v>2220</v>
      </c>
      <c r="K49" s="60">
        <f t="shared" si="60"/>
        <v>153706.6</v>
      </c>
      <c r="L49" s="3">
        <v>29170.6</v>
      </c>
      <c r="M49" s="3">
        <v>124536</v>
      </c>
      <c r="N49" s="57">
        <f t="shared" si="56"/>
        <v>1548</v>
      </c>
      <c r="O49" s="33">
        <v>477</v>
      </c>
      <c r="P49" s="33">
        <v>1071</v>
      </c>
      <c r="Q49" s="60">
        <f>R49+S49</f>
        <v>509469.66</v>
      </c>
      <c r="R49" s="3">
        <v>156987.74</v>
      </c>
      <c r="S49" s="3">
        <v>352481.92</v>
      </c>
      <c r="T49" s="60"/>
      <c r="U49" s="34"/>
      <c r="V49" s="34"/>
      <c r="W49" s="57">
        <f t="shared" si="57"/>
        <v>5577</v>
      </c>
      <c r="X49" s="33">
        <v>1734</v>
      </c>
      <c r="Y49" s="33">
        <v>3843</v>
      </c>
      <c r="Z49" s="60">
        <f t="shared" si="52"/>
        <v>3927525.93</v>
      </c>
      <c r="AA49" s="3">
        <v>1221145.77</v>
      </c>
      <c r="AB49" s="3">
        <v>2706380.16</v>
      </c>
      <c r="AC49" s="57"/>
      <c r="AD49" s="34"/>
      <c r="AE49" s="34"/>
      <c r="AF49" s="60"/>
      <c r="AG49" s="34"/>
      <c r="AH49" s="34"/>
      <c r="AI49" s="57">
        <f t="shared" si="58"/>
        <v>227</v>
      </c>
      <c r="AJ49" s="33">
        <v>53</v>
      </c>
      <c r="AK49" s="33">
        <v>174</v>
      </c>
      <c r="AL49" s="60">
        <f>AM49+AN49</f>
        <v>6279885.6299999999</v>
      </c>
      <c r="AM49" s="3">
        <v>1466228.8</v>
      </c>
      <c r="AN49" s="3">
        <v>4813656.83</v>
      </c>
      <c r="AO49" s="57">
        <f t="shared" si="53"/>
        <v>57</v>
      </c>
      <c r="AP49" s="33">
        <v>18</v>
      </c>
      <c r="AQ49" s="33">
        <v>39</v>
      </c>
      <c r="AR49" s="60">
        <f t="shared" si="54"/>
        <v>465219.17</v>
      </c>
      <c r="AS49" s="3">
        <v>146911.32</v>
      </c>
      <c r="AT49" s="3">
        <v>318307.84999999998</v>
      </c>
      <c r="AU49" s="57"/>
      <c r="AV49" s="34"/>
      <c r="AW49" s="34"/>
      <c r="AX49" s="60"/>
      <c r="AY49" s="34"/>
      <c r="AZ49" s="34"/>
      <c r="BA49" s="57">
        <f t="shared" si="59"/>
        <v>152</v>
      </c>
      <c r="BB49" s="33">
        <v>58</v>
      </c>
      <c r="BC49" s="33">
        <v>94</v>
      </c>
      <c r="BD49" s="60">
        <f>BE49+BF49</f>
        <v>171749.6</v>
      </c>
      <c r="BE49" s="3">
        <v>65536.03</v>
      </c>
      <c r="BF49" s="3">
        <v>106213.57</v>
      </c>
      <c r="BH49" s="62">
        <f t="shared" si="51"/>
        <v>11507556.59</v>
      </c>
    </row>
    <row r="50" spans="1:60" s="35" customFormat="1" ht="15" x14ac:dyDescent="0.25">
      <c r="A50" s="21" t="s">
        <v>37</v>
      </c>
      <c r="B50" s="57"/>
      <c r="C50" s="33"/>
      <c r="D50" s="33"/>
      <c r="E50" s="60"/>
      <c r="F50" s="34"/>
      <c r="G50" s="34"/>
      <c r="H50" s="57">
        <f t="shared" si="55"/>
        <v>369</v>
      </c>
      <c r="I50" s="33">
        <v>144</v>
      </c>
      <c r="J50" s="33">
        <v>225</v>
      </c>
      <c r="K50" s="60">
        <f t="shared" si="60"/>
        <v>114556.05</v>
      </c>
      <c r="L50" s="3">
        <v>44704.800000000003</v>
      </c>
      <c r="M50" s="3">
        <v>69851.25</v>
      </c>
      <c r="N50" s="57"/>
      <c r="O50" s="34"/>
      <c r="P50" s="34"/>
      <c r="Q50" s="60"/>
      <c r="R50" s="34"/>
      <c r="S50" s="34"/>
      <c r="T50" s="60"/>
      <c r="U50" s="34"/>
      <c r="V50" s="34"/>
      <c r="W50" s="57">
        <f t="shared" si="57"/>
        <v>165</v>
      </c>
      <c r="X50" s="33">
        <v>56</v>
      </c>
      <c r="Y50" s="33">
        <v>109</v>
      </c>
      <c r="Z50" s="60">
        <f t="shared" si="52"/>
        <v>128058.15000000001</v>
      </c>
      <c r="AA50" s="3">
        <v>43462.16</v>
      </c>
      <c r="AB50" s="3">
        <v>84595.99</v>
      </c>
      <c r="AC50" s="57"/>
      <c r="AD50" s="34"/>
      <c r="AE50" s="34"/>
      <c r="AF50" s="60"/>
      <c r="AG50" s="34"/>
      <c r="AH50" s="34"/>
      <c r="AI50" s="57"/>
      <c r="AJ50" s="34"/>
      <c r="AK50" s="34"/>
      <c r="AL50" s="60"/>
      <c r="AM50" s="34"/>
      <c r="AN50" s="34"/>
      <c r="AO50" s="57"/>
      <c r="AP50" s="34"/>
      <c r="AQ50" s="34"/>
      <c r="AR50" s="60"/>
      <c r="AS50" s="34"/>
      <c r="AT50" s="34"/>
      <c r="AU50" s="57"/>
      <c r="AV50" s="34"/>
      <c r="AW50" s="34"/>
      <c r="AX50" s="60"/>
      <c r="AY50" s="34"/>
      <c r="AZ50" s="34"/>
      <c r="BA50" s="57"/>
      <c r="BB50" s="34"/>
      <c r="BC50" s="34"/>
      <c r="BD50" s="60"/>
      <c r="BE50" s="34"/>
      <c r="BF50" s="34"/>
      <c r="BH50" s="62">
        <f t="shared" si="51"/>
        <v>242614.2</v>
      </c>
    </row>
    <row r="51" spans="1:60" s="35" customFormat="1" ht="15" x14ac:dyDescent="0.25">
      <c r="A51" s="21" t="s">
        <v>38</v>
      </c>
      <c r="B51" s="57"/>
      <c r="C51" s="33"/>
      <c r="D51" s="33"/>
      <c r="E51" s="60"/>
      <c r="F51" s="34"/>
      <c r="G51" s="34"/>
      <c r="H51" s="57">
        <f t="shared" si="55"/>
        <v>300</v>
      </c>
      <c r="I51" s="33">
        <v>150</v>
      </c>
      <c r="J51" s="33">
        <v>150</v>
      </c>
      <c r="K51" s="60">
        <f t="shared" si="60"/>
        <v>93135</v>
      </c>
      <c r="L51" s="3">
        <v>46567.5</v>
      </c>
      <c r="M51" s="3">
        <v>46567.5</v>
      </c>
      <c r="N51" s="57"/>
      <c r="O51" s="34"/>
      <c r="P51" s="34"/>
      <c r="Q51" s="60"/>
      <c r="R51" s="34"/>
      <c r="S51" s="34"/>
      <c r="T51" s="60"/>
      <c r="U51" s="34"/>
      <c r="V51" s="34"/>
      <c r="W51" s="57">
        <f t="shared" si="57"/>
        <v>25</v>
      </c>
      <c r="X51" s="33">
        <v>9</v>
      </c>
      <c r="Y51" s="33">
        <v>16</v>
      </c>
      <c r="Z51" s="60">
        <f t="shared" si="52"/>
        <v>19402.75</v>
      </c>
      <c r="AA51" s="3">
        <v>6984.99</v>
      </c>
      <c r="AB51" s="3">
        <v>12417.76</v>
      </c>
      <c r="AC51" s="57"/>
      <c r="AD51" s="34"/>
      <c r="AE51" s="34"/>
      <c r="AF51" s="60"/>
      <c r="AG51" s="34"/>
      <c r="AH51" s="34"/>
      <c r="AI51" s="57"/>
      <c r="AJ51" s="34"/>
      <c r="AK51" s="34"/>
      <c r="AL51" s="60"/>
      <c r="AM51" s="34"/>
      <c r="AN51" s="34"/>
      <c r="AO51" s="57"/>
      <c r="AP51" s="34"/>
      <c r="AQ51" s="34"/>
      <c r="AR51" s="60"/>
      <c r="AS51" s="34"/>
      <c r="AT51" s="34"/>
      <c r="AU51" s="57"/>
      <c r="AV51" s="34"/>
      <c r="AW51" s="34"/>
      <c r="AX51" s="60"/>
      <c r="AY51" s="34"/>
      <c r="AZ51" s="34"/>
      <c r="BA51" s="57"/>
      <c r="BB51" s="34"/>
      <c r="BC51" s="34"/>
      <c r="BD51" s="60"/>
      <c r="BE51" s="34"/>
      <c r="BF51" s="34"/>
      <c r="BH51" s="62">
        <f t="shared" si="51"/>
        <v>112537.75</v>
      </c>
    </row>
    <row r="52" spans="1:60" s="35" customFormat="1" ht="15" x14ac:dyDescent="0.25">
      <c r="A52" s="21" t="s">
        <v>39</v>
      </c>
      <c r="B52" s="57"/>
      <c r="C52" s="33"/>
      <c r="D52" s="33"/>
      <c r="E52" s="60"/>
      <c r="F52" s="34"/>
      <c r="G52" s="34"/>
      <c r="H52" s="57">
        <f t="shared" si="55"/>
        <v>450</v>
      </c>
      <c r="I52" s="33">
        <v>172</v>
      </c>
      <c r="J52" s="33">
        <v>278</v>
      </c>
      <c r="K52" s="60">
        <f t="shared" si="60"/>
        <v>139702.5</v>
      </c>
      <c r="L52" s="3">
        <v>53397.4</v>
      </c>
      <c r="M52" s="3">
        <v>86305.1</v>
      </c>
      <c r="N52" s="57"/>
      <c r="O52" s="34"/>
      <c r="P52" s="34"/>
      <c r="Q52" s="60"/>
      <c r="R52" s="34"/>
      <c r="S52" s="34"/>
      <c r="T52" s="60"/>
      <c r="U52" s="34"/>
      <c r="V52" s="34"/>
      <c r="W52" s="57">
        <f t="shared" si="57"/>
        <v>900</v>
      </c>
      <c r="X52" s="33">
        <v>334</v>
      </c>
      <c r="Y52" s="33">
        <v>566</v>
      </c>
      <c r="Z52" s="60">
        <f t="shared" si="52"/>
        <v>1073360.1299999999</v>
      </c>
      <c r="AA52" s="3">
        <v>398335.87</v>
      </c>
      <c r="AB52" s="3">
        <v>675024.26</v>
      </c>
      <c r="AC52" s="57"/>
      <c r="AD52" s="34"/>
      <c r="AE52" s="34"/>
      <c r="AF52" s="60"/>
      <c r="AG52" s="34"/>
      <c r="AH52" s="34"/>
      <c r="AI52" s="57"/>
      <c r="AJ52" s="34"/>
      <c r="AK52" s="34"/>
      <c r="AL52" s="60"/>
      <c r="AM52" s="34"/>
      <c r="AN52" s="34"/>
      <c r="AO52" s="57"/>
      <c r="AP52" s="34"/>
      <c r="AQ52" s="34"/>
      <c r="AR52" s="60"/>
      <c r="AS52" s="34"/>
      <c r="AT52" s="34"/>
      <c r="AU52" s="57"/>
      <c r="AV52" s="34"/>
      <c r="AW52" s="34"/>
      <c r="AX52" s="60"/>
      <c r="AY52" s="34"/>
      <c r="AZ52" s="34"/>
      <c r="BA52" s="57"/>
      <c r="BB52" s="34"/>
      <c r="BC52" s="34"/>
      <c r="BD52" s="60"/>
      <c r="BE52" s="34"/>
      <c r="BF52" s="34"/>
      <c r="BH52" s="62">
        <f t="shared" si="51"/>
        <v>1213062.6299999999</v>
      </c>
    </row>
    <row r="53" spans="1:60" s="35" customFormat="1" ht="15" x14ac:dyDescent="0.25">
      <c r="A53" s="21" t="s">
        <v>40</v>
      </c>
      <c r="B53" s="57"/>
      <c r="C53" s="33"/>
      <c r="D53" s="33"/>
      <c r="E53" s="60"/>
      <c r="F53" s="34"/>
      <c r="G53" s="34"/>
      <c r="H53" s="57">
        <f t="shared" si="55"/>
        <v>183</v>
      </c>
      <c r="I53" s="33">
        <v>88</v>
      </c>
      <c r="J53" s="33">
        <v>95</v>
      </c>
      <c r="K53" s="60">
        <f t="shared" si="60"/>
        <v>56812.35</v>
      </c>
      <c r="L53" s="3">
        <v>27319.599999999999</v>
      </c>
      <c r="M53" s="3">
        <v>29492.75</v>
      </c>
      <c r="N53" s="57"/>
      <c r="O53" s="34"/>
      <c r="P53" s="34"/>
      <c r="Q53" s="60"/>
      <c r="R53" s="34"/>
      <c r="S53" s="34"/>
      <c r="T53" s="60"/>
      <c r="U53" s="34"/>
      <c r="V53" s="34"/>
      <c r="W53" s="57">
        <f t="shared" si="57"/>
        <v>99</v>
      </c>
      <c r="X53" s="33">
        <v>6</v>
      </c>
      <c r="Y53" s="33">
        <v>93</v>
      </c>
      <c r="Z53" s="60">
        <f t="shared" si="52"/>
        <v>76834.89</v>
      </c>
      <c r="AA53" s="3">
        <v>4656.66</v>
      </c>
      <c r="AB53" s="3">
        <v>72178.23</v>
      </c>
      <c r="AC53" s="57"/>
      <c r="AD53" s="34"/>
      <c r="AE53" s="34"/>
      <c r="AF53" s="60"/>
      <c r="AG53" s="34"/>
      <c r="AH53" s="34"/>
      <c r="AI53" s="57"/>
      <c r="AJ53" s="34"/>
      <c r="AK53" s="34"/>
      <c r="AL53" s="60"/>
      <c r="AM53" s="34"/>
      <c r="AN53" s="34"/>
      <c r="AO53" s="57"/>
      <c r="AP53" s="34"/>
      <c r="AQ53" s="34"/>
      <c r="AR53" s="60"/>
      <c r="AS53" s="34"/>
      <c r="AT53" s="34"/>
      <c r="AU53" s="57"/>
      <c r="AV53" s="34"/>
      <c r="AW53" s="34"/>
      <c r="AX53" s="60"/>
      <c r="AY53" s="34"/>
      <c r="AZ53" s="34"/>
      <c r="BA53" s="57"/>
      <c r="BB53" s="34"/>
      <c r="BC53" s="34"/>
      <c r="BD53" s="60"/>
      <c r="BE53" s="34"/>
      <c r="BF53" s="34"/>
      <c r="BH53" s="62">
        <f t="shared" si="51"/>
        <v>133647.24</v>
      </c>
    </row>
    <row r="54" spans="1:60" s="35" customFormat="1" ht="15" x14ac:dyDescent="0.25">
      <c r="A54" s="22" t="s">
        <v>41</v>
      </c>
      <c r="B54" s="57"/>
      <c r="C54" s="33"/>
      <c r="D54" s="33"/>
      <c r="E54" s="60"/>
      <c r="F54" s="34"/>
      <c r="G54" s="34"/>
      <c r="H54" s="57">
        <f t="shared" si="55"/>
        <v>0</v>
      </c>
      <c r="I54" s="33"/>
      <c r="J54" s="33"/>
      <c r="K54" s="60"/>
      <c r="L54" s="34"/>
      <c r="M54" s="34"/>
      <c r="N54" s="57"/>
      <c r="O54" s="34"/>
      <c r="P54" s="34"/>
      <c r="Q54" s="60"/>
      <c r="R54" s="34"/>
      <c r="S54" s="34"/>
      <c r="T54" s="60"/>
      <c r="U54" s="34"/>
      <c r="V54" s="34"/>
      <c r="W54" s="57">
        <f t="shared" si="57"/>
        <v>0</v>
      </c>
      <c r="X54" s="33"/>
      <c r="Y54" s="33"/>
      <c r="Z54" s="60"/>
      <c r="AA54" s="34"/>
      <c r="AB54" s="34"/>
      <c r="AC54" s="57"/>
      <c r="AD54" s="34"/>
      <c r="AE54" s="34"/>
      <c r="AF54" s="60"/>
      <c r="AG54" s="34"/>
      <c r="AH54" s="34"/>
      <c r="AI54" s="57"/>
      <c r="AJ54" s="34"/>
      <c r="AK54" s="34"/>
      <c r="AL54" s="60"/>
      <c r="AM54" s="34"/>
      <c r="AN54" s="34"/>
      <c r="AO54" s="57"/>
      <c r="AP54" s="34"/>
      <c r="AQ54" s="34"/>
      <c r="AR54" s="60"/>
      <c r="AS54" s="34"/>
      <c r="AT54" s="34"/>
      <c r="AU54" s="57"/>
      <c r="AV54" s="34"/>
      <c r="AW54" s="34"/>
      <c r="AX54" s="60"/>
      <c r="AY54" s="34"/>
      <c r="AZ54" s="34"/>
      <c r="BA54" s="57">
        <f>BB54+BC54</f>
        <v>251</v>
      </c>
      <c r="BB54" s="33">
        <v>70</v>
      </c>
      <c r="BC54" s="33">
        <v>181</v>
      </c>
      <c r="BD54" s="60">
        <f>BE54+BF54</f>
        <v>152472.46</v>
      </c>
      <c r="BE54" s="3">
        <v>42522.2</v>
      </c>
      <c r="BF54" s="3">
        <v>109950.26</v>
      </c>
      <c r="BH54" s="62">
        <f t="shared" si="51"/>
        <v>152472.46</v>
      </c>
    </row>
    <row r="55" spans="1:60" s="35" customFormat="1" ht="15" x14ac:dyDescent="0.25">
      <c r="A55" s="21" t="s">
        <v>42</v>
      </c>
      <c r="B55" s="57"/>
      <c r="C55" s="33"/>
      <c r="D55" s="33"/>
      <c r="E55" s="60"/>
      <c r="F55" s="34"/>
      <c r="G55" s="34"/>
      <c r="H55" s="57">
        <f t="shared" si="55"/>
        <v>8136</v>
      </c>
      <c r="I55" s="33">
        <v>2255</v>
      </c>
      <c r="J55" s="33">
        <v>5881</v>
      </c>
      <c r="K55" s="60">
        <f>L55+M55</f>
        <v>875551.65999999992</v>
      </c>
      <c r="L55" s="3">
        <v>242670.72</v>
      </c>
      <c r="M55" s="3">
        <v>632880.93999999994</v>
      </c>
      <c r="N55" s="57"/>
      <c r="O55" s="34"/>
      <c r="P55" s="34"/>
      <c r="Q55" s="60"/>
      <c r="R55" s="34"/>
      <c r="S55" s="34"/>
      <c r="T55" s="60"/>
      <c r="U55" s="34"/>
      <c r="V55" s="34"/>
      <c r="W55" s="57">
        <f t="shared" si="57"/>
        <v>16326</v>
      </c>
      <c r="X55" s="33">
        <v>2940</v>
      </c>
      <c r="Y55" s="33">
        <v>13386</v>
      </c>
      <c r="Z55" s="60">
        <f>AA55+AB55</f>
        <v>14410861</v>
      </c>
      <c r="AA55" s="3">
        <v>2595120.14</v>
      </c>
      <c r="AB55" s="3">
        <v>11815740.859999999</v>
      </c>
      <c r="AC55" s="57"/>
      <c r="AD55" s="34"/>
      <c r="AE55" s="34"/>
      <c r="AF55" s="60"/>
      <c r="AG55" s="34"/>
      <c r="AH55" s="34"/>
      <c r="AI55" s="57"/>
      <c r="AJ55" s="34"/>
      <c r="AK55" s="34"/>
      <c r="AL55" s="60"/>
      <c r="AM55" s="34"/>
      <c r="AN55" s="34"/>
      <c r="AO55" s="57"/>
      <c r="AP55" s="34"/>
      <c r="AQ55" s="34"/>
      <c r="AR55" s="60"/>
      <c r="AS55" s="34"/>
      <c r="AT55" s="34"/>
      <c r="AU55" s="57"/>
      <c r="AV55" s="34"/>
      <c r="AW55" s="34"/>
      <c r="AX55" s="60"/>
      <c r="AY55" s="34"/>
      <c r="AZ55" s="34"/>
      <c r="BA55" s="57"/>
      <c r="BB55" s="34"/>
      <c r="BC55" s="34"/>
      <c r="BD55" s="60"/>
      <c r="BE55" s="34"/>
      <c r="BF55" s="34"/>
      <c r="BH55" s="62">
        <f t="shared" si="51"/>
        <v>15286412.66</v>
      </c>
    </row>
    <row r="56" spans="1:60" s="35" customFormat="1" ht="15" x14ac:dyDescent="0.25">
      <c r="A56" s="21" t="s">
        <v>43</v>
      </c>
      <c r="B56" s="57"/>
      <c r="C56" s="33"/>
      <c r="D56" s="33"/>
      <c r="E56" s="60"/>
      <c r="F56" s="34"/>
      <c r="G56" s="34"/>
      <c r="H56" s="57">
        <f t="shared" si="55"/>
        <v>625</v>
      </c>
      <c r="I56" s="33">
        <v>246</v>
      </c>
      <c r="J56" s="33">
        <v>379</v>
      </c>
      <c r="K56" s="60">
        <f>L56+M56</f>
        <v>43225</v>
      </c>
      <c r="L56" s="3">
        <v>17013.36</v>
      </c>
      <c r="M56" s="3">
        <v>26211.64</v>
      </c>
      <c r="N56" s="57"/>
      <c r="O56" s="34"/>
      <c r="P56" s="34"/>
      <c r="Q56" s="60"/>
      <c r="R56" s="34"/>
      <c r="S56" s="34"/>
      <c r="T56" s="60"/>
      <c r="U56" s="34"/>
      <c r="V56" s="34"/>
      <c r="W56" s="57"/>
      <c r="X56" s="33"/>
      <c r="Y56" s="33"/>
      <c r="Z56" s="60"/>
      <c r="AA56" s="34"/>
      <c r="AB56" s="34"/>
      <c r="AC56" s="57"/>
      <c r="AD56" s="34"/>
      <c r="AE56" s="34"/>
      <c r="AF56" s="60"/>
      <c r="AG56" s="34"/>
      <c r="AH56" s="34"/>
      <c r="AI56" s="57"/>
      <c r="AJ56" s="34"/>
      <c r="AK56" s="34"/>
      <c r="AL56" s="60"/>
      <c r="AM56" s="34"/>
      <c r="AN56" s="34"/>
      <c r="AO56" s="57"/>
      <c r="AP56" s="34"/>
      <c r="AQ56" s="34"/>
      <c r="AR56" s="60"/>
      <c r="AS56" s="34"/>
      <c r="AT56" s="34"/>
      <c r="AU56" s="57"/>
      <c r="AV56" s="34"/>
      <c r="AW56" s="34"/>
      <c r="AX56" s="60"/>
      <c r="AY56" s="34"/>
      <c r="AZ56" s="34"/>
      <c r="BA56" s="57">
        <f>BB56+BC56</f>
        <v>22559</v>
      </c>
      <c r="BB56" s="33">
        <v>15615</v>
      </c>
      <c r="BC56" s="33">
        <v>6944</v>
      </c>
      <c r="BD56" s="60">
        <f>BE56+BF56</f>
        <v>107791813.35999998</v>
      </c>
      <c r="BE56" s="3">
        <v>74611869.569999993</v>
      </c>
      <c r="BF56" s="3">
        <v>33179943.789999999</v>
      </c>
      <c r="BH56" s="62">
        <f t="shared" si="51"/>
        <v>107835038.35999998</v>
      </c>
    </row>
    <row r="57" spans="1:60" s="35" customFormat="1" ht="15" x14ac:dyDescent="0.25">
      <c r="A57" s="21" t="s">
        <v>44</v>
      </c>
      <c r="B57" s="57"/>
      <c r="C57" s="33"/>
      <c r="D57" s="33"/>
      <c r="E57" s="60"/>
      <c r="F57" s="34"/>
      <c r="G57" s="34"/>
      <c r="H57" s="57">
        <f t="shared" si="55"/>
        <v>216</v>
      </c>
      <c r="I57" s="33">
        <v>41</v>
      </c>
      <c r="J57" s="33">
        <v>175</v>
      </c>
      <c r="K57" s="60">
        <f>L57+M57</f>
        <v>74040.3</v>
      </c>
      <c r="L57" s="3">
        <v>14053.95</v>
      </c>
      <c r="M57" s="3">
        <v>59986.35</v>
      </c>
      <c r="N57" s="57"/>
      <c r="O57" s="34"/>
      <c r="P57" s="34"/>
      <c r="Q57" s="60"/>
      <c r="R57" s="34"/>
      <c r="S57" s="34"/>
      <c r="T57" s="60"/>
      <c r="U57" s="34"/>
      <c r="V57" s="34"/>
      <c r="W57" s="57">
        <f t="shared" ref="W57:W66" si="62">X57+Y57</f>
        <v>1009</v>
      </c>
      <c r="X57" s="33">
        <v>362</v>
      </c>
      <c r="Y57" s="33">
        <v>647</v>
      </c>
      <c r="Z57" s="60">
        <f t="shared" ref="Z57:Z66" si="63">AA57+AB57</f>
        <v>825580.99</v>
      </c>
      <c r="AA57" s="3">
        <v>296194.57</v>
      </c>
      <c r="AB57" s="3">
        <v>529386.42000000004</v>
      </c>
      <c r="AC57" s="57"/>
      <c r="AD57" s="34"/>
      <c r="AE57" s="34"/>
      <c r="AF57" s="60"/>
      <c r="AG57" s="34"/>
      <c r="AH57" s="34"/>
      <c r="AI57" s="57"/>
      <c r="AJ57" s="34"/>
      <c r="AK57" s="34"/>
      <c r="AL57" s="60"/>
      <c r="AM57" s="34"/>
      <c r="AN57" s="34"/>
      <c r="AO57" s="57"/>
      <c r="AP57" s="34"/>
      <c r="AQ57" s="34"/>
      <c r="AR57" s="60"/>
      <c r="AS57" s="34"/>
      <c r="AT57" s="34"/>
      <c r="AU57" s="57"/>
      <c r="AV57" s="34"/>
      <c r="AW57" s="34"/>
      <c r="AX57" s="60"/>
      <c r="AY57" s="34"/>
      <c r="AZ57" s="34"/>
      <c r="BA57" s="57"/>
      <c r="BB57" s="34"/>
      <c r="BC57" s="34"/>
      <c r="BD57" s="60"/>
      <c r="BE57" s="34"/>
      <c r="BF57" s="34"/>
      <c r="BH57" s="62">
        <f t="shared" si="51"/>
        <v>899621.29</v>
      </c>
    </row>
    <row r="58" spans="1:60" s="35" customFormat="1" ht="15" x14ac:dyDescent="0.25">
      <c r="A58" s="21" t="s">
        <v>45</v>
      </c>
      <c r="B58" s="57"/>
      <c r="C58" s="33"/>
      <c r="D58" s="33"/>
      <c r="E58" s="60"/>
      <c r="F58" s="34"/>
      <c r="G58" s="34"/>
      <c r="H58" s="57">
        <f t="shared" si="55"/>
        <v>0</v>
      </c>
      <c r="I58" s="33"/>
      <c r="J58" s="33"/>
      <c r="K58" s="60"/>
      <c r="L58" s="34"/>
      <c r="M58" s="34"/>
      <c r="N58" s="57"/>
      <c r="O58" s="34"/>
      <c r="P58" s="34"/>
      <c r="Q58" s="60"/>
      <c r="R58" s="34"/>
      <c r="S58" s="34"/>
      <c r="T58" s="60"/>
      <c r="U58" s="34"/>
      <c r="V58" s="34"/>
      <c r="W58" s="57">
        <f t="shared" si="62"/>
        <v>163</v>
      </c>
      <c r="X58" s="33">
        <v>41</v>
      </c>
      <c r="Y58" s="33">
        <v>122</v>
      </c>
      <c r="Z58" s="60">
        <f t="shared" si="63"/>
        <v>155544.25</v>
      </c>
      <c r="AA58" s="3">
        <v>39124.629999999997</v>
      </c>
      <c r="AB58" s="3">
        <v>116419.62</v>
      </c>
      <c r="AC58" s="57"/>
      <c r="AD58" s="34"/>
      <c r="AE58" s="34"/>
      <c r="AF58" s="60"/>
      <c r="AG58" s="34"/>
      <c r="AH58" s="34"/>
      <c r="AI58" s="57"/>
      <c r="AJ58" s="34"/>
      <c r="AK58" s="34"/>
      <c r="AL58" s="60"/>
      <c r="AM58" s="34"/>
      <c r="AN58" s="34"/>
      <c r="AO58" s="57"/>
      <c r="AP58" s="34"/>
      <c r="AQ58" s="34"/>
      <c r="AR58" s="60"/>
      <c r="AS58" s="34"/>
      <c r="AT58" s="34"/>
      <c r="AU58" s="57"/>
      <c r="AV58" s="34"/>
      <c r="AW58" s="34"/>
      <c r="AX58" s="60"/>
      <c r="AY58" s="34"/>
      <c r="AZ58" s="34"/>
      <c r="BA58" s="57">
        <f>BB58+BC58</f>
        <v>225</v>
      </c>
      <c r="BB58" s="33">
        <v>47</v>
      </c>
      <c r="BC58" s="33">
        <v>178</v>
      </c>
      <c r="BD58" s="60">
        <f>BE58+BF58</f>
        <v>136678.5</v>
      </c>
      <c r="BE58" s="3">
        <v>28550.62</v>
      </c>
      <c r="BF58" s="3">
        <v>108127.88</v>
      </c>
      <c r="BH58" s="62">
        <f t="shared" si="51"/>
        <v>292222.75</v>
      </c>
    </row>
    <row r="59" spans="1:60" s="35" customFormat="1" ht="15" x14ac:dyDescent="0.25">
      <c r="A59" s="21" t="s">
        <v>46</v>
      </c>
      <c r="B59" s="57"/>
      <c r="C59" s="33"/>
      <c r="D59" s="33"/>
      <c r="E59" s="60"/>
      <c r="F59" s="34"/>
      <c r="G59" s="34"/>
      <c r="H59" s="57">
        <f t="shared" si="55"/>
        <v>9</v>
      </c>
      <c r="I59" s="33">
        <v>3</v>
      </c>
      <c r="J59" s="33">
        <v>6</v>
      </c>
      <c r="K59" s="60">
        <f t="shared" ref="K59:K66" si="64">L59+M59</f>
        <v>684</v>
      </c>
      <c r="L59" s="3">
        <v>228</v>
      </c>
      <c r="M59" s="3">
        <v>456</v>
      </c>
      <c r="N59" s="57"/>
      <c r="O59" s="34"/>
      <c r="P59" s="34"/>
      <c r="Q59" s="60"/>
      <c r="R59" s="34"/>
      <c r="S59" s="34"/>
      <c r="T59" s="60"/>
      <c r="U59" s="34"/>
      <c r="V59" s="34"/>
      <c r="W59" s="57">
        <f t="shared" si="62"/>
        <v>474</v>
      </c>
      <c r="X59" s="33">
        <v>71</v>
      </c>
      <c r="Y59" s="33">
        <v>403</v>
      </c>
      <c r="Z59" s="60">
        <f t="shared" si="63"/>
        <v>333402.12</v>
      </c>
      <c r="AA59" s="3">
        <v>49939.98</v>
      </c>
      <c r="AB59" s="3">
        <v>283462.14</v>
      </c>
      <c r="AC59" s="57"/>
      <c r="AD59" s="34"/>
      <c r="AE59" s="34"/>
      <c r="AF59" s="60"/>
      <c r="AG59" s="34"/>
      <c r="AH59" s="34"/>
      <c r="AI59" s="57"/>
      <c r="AJ59" s="34"/>
      <c r="AK59" s="34"/>
      <c r="AL59" s="60"/>
      <c r="AM59" s="34"/>
      <c r="AN59" s="34"/>
      <c r="AO59" s="57"/>
      <c r="AP59" s="34"/>
      <c r="AQ59" s="34"/>
      <c r="AR59" s="60"/>
      <c r="AS59" s="34"/>
      <c r="AT59" s="34"/>
      <c r="AU59" s="57"/>
      <c r="AV59" s="34"/>
      <c r="AW59" s="34"/>
      <c r="AX59" s="60"/>
      <c r="AY59" s="34"/>
      <c r="AZ59" s="34"/>
      <c r="BA59" s="57"/>
      <c r="BB59" s="34"/>
      <c r="BC59" s="34"/>
      <c r="BD59" s="60"/>
      <c r="BE59" s="34"/>
      <c r="BF59" s="34"/>
      <c r="BH59" s="62">
        <f t="shared" si="51"/>
        <v>334086.12</v>
      </c>
    </row>
    <row r="60" spans="1:60" s="35" customFormat="1" ht="45" x14ac:dyDescent="0.25">
      <c r="A60" s="21" t="s">
        <v>61</v>
      </c>
      <c r="B60" s="57"/>
      <c r="C60" s="33"/>
      <c r="D60" s="33"/>
      <c r="E60" s="60"/>
      <c r="F60" s="34"/>
      <c r="G60" s="34"/>
      <c r="H60" s="57">
        <f t="shared" si="55"/>
        <v>6569</v>
      </c>
      <c r="I60" s="33">
        <v>1273</v>
      </c>
      <c r="J60" s="33">
        <v>5296</v>
      </c>
      <c r="K60" s="60">
        <f t="shared" si="64"/>
        <v>799055.79999999993</v>
      </c>
      <c r="L60" s="3">
        <v>154848.23000000001</v>
      </c>
      <c r="M60" s="3">
        <v>644207.56999999995</v>
      </c>
      <c r="N60" s="57"/>
      <c r="O60" s="34"/>
      <c r="P60" s="34"/>
      <c r="Q60" s="60"/>
      <c r="R60" s="34"/>
      <c r="S60" s="34"/>
      <c r="T60" s="60">
        <f>U60+V60</f>
        <v>235345.92000000001</v>
      </c>
      <c r="U60" s="3">
        <v>64620.41</v>
      </c>
      <c r="V60" s="3">
        <v>170725.51</v>
      </c>
      <c r="W60" s="57">
        <f t="shared" si="62"/>
        <v>4620</v>
      </c>
      <c r="X60" s="33">
        <v>966</v>
      </c>
      <c r="Y60" s="33">
        <v>3654</v>
      </c>
      <c r="Z60" s="60">
        <f t="shared" si="63"/>
        <v>3182273.4</v>
      </c>
      <c r="AA60" s="3">
        <v>665384.43999999994</v>
      </c>
      <c r="AB60" s="3">
        <v>2516888.96</v>
      </c>
      <c r="AC60" s="57">
        <f t="shared" ref="AC60:AC64" si="65">AD60+AE60</f>
        <v>450</v>
      </c>
      <c r="AD60" s="33">
        <v>117</v>
      </c>
      <c r="AE60" s="33">
        <v>333</v>
      </c>
      <c r="AF60" s="60">
        <f>AG60+AH60</f>
        <v>215866.88</v>
      </c>
      <c r="AG60" s="3">
        <v>56125.39</v>
      </c>
      <c r="AH60" s="3">
        <v>159741.49</v>
      </c>
      <c r="AI60" s="57">
        <f t="shared" ref="AI60:AI65" si="66">AJ60+AK60</f>
        <v>60</v>
      </c>
      <c r="AJ60" s="33">
        <v>21</v>
      </c>
      <c r="AK60" s="33">
        <v>39</v>
      </c>
      <c r="AL60" s="60">
        <f t="shared" ref="AL60:AL65" si="67">AM60+AN60</f>
        <v>924132.89</v>
      </c>
      <c r="AM60" s="3">
        <v>323446.51</v>
      </c>
      <c r="AN60" s="3">
        <v>600686.38</v>
      </c>
      <c r="AO60" s="57">
        <f t="shared" ref="AO60:AO65" si="68">AP60+AQ60</f>
        <v>222</v>
      </c>
      <c r="AP60" s="33">
        <v>58</v>
      </c>
      <c r="AQ60" s="33">
        <v>164</v>
      </c>
      <c r="AR60" s="60">
        <f t="shared" ref="AR60:AR66" si="69">AS60+AT60</f>
        <v>2152540.79</v>
      </c>
      <c r="AS60" s="3">
        <v>562375.52</v>
      </c>
      <c r="AT60" s="3">
        <v>1590165.27</v>
      </c>
      <c r="AU60" s="57">
        <f t="shared" ref="AU60:AU62" si="70">AV60+AW60</f>
        <v>2726</v>
      </c>
      <c r="AV60" s="33">
        <v>593</v>
      </c>
      <c r="AW60" s="33">
        <v>2133</v>
      </c>
      <c r="AX60" s="60">
        <f>AY60+AZ60</f>
        <v>503406.94</v>
      </c>
      <c r="AY60" s="3">
        <v>109508.55</v>
      </c>
      <c r="AZ60" s="3">
        <v>393898.39</v>
      </c>
      <c r="BA60" s="57"/>
      <c r="BB60" s="34"/>
      <c r="BC60" s="34"/>
      <c r="BD60" s="60"/>
      <c r="BE60" s="34"/>
      <c r="BF60" s="34"/>
      <c r="BH60" s="62">
        <f t="shared" si="51"/>
        <v>8012622.6200000001</v>
      </c>
    </row>
    <row r="61" spans="1:60" s="35" customFormat="1" ht="15" x14ac:dyDescent="0.25">
      <c r="A61" s="21" t="s">
        <v>125</v>
      </c>
      <c r="B61" s="57">
        <f t="shared" ref="B61:B64" si="71">C61+D61</f>
        <v>996</v>
      </c>
      <c r="C61" s="33">
        <v>309</v>
      </c>
      <c r="D61" s="33">
        <v>687</v>
      </c>
      <c r="E61" s="60">
        <f>F61+G61</f>
        <v>1646960.71</v>
      </c>
      <c r="F61" s="3">
        <v>510954.68</v>
      </c>
      <c r="G61" s="3">
        <v>1136006.03</v>
      </c>
      <c r="H61" s="57">
        <f t="shared" si="55"/>
        <v>1271</v>
      </c>
      <c r="I61" s="33">
        <v>377</v>
      </c>
      <c r="J61" s="33">
        <v>894</v>
      </c>
      <c r="K61" s="60">
        <f t="shared" si="64"/>
        <v>134079.84</v>
      </c>
      <c r="L61" s="3">
        <v>39770.339999999997</v>
      </c>
      <c r="M61" s="3">
        <v>94309.5</v>
      </c>
      <c r="N61" s="57"/>
      <c r="O61" s="34"/>
      <c r="P61" s="34"/>
      <c r="Q61" s="60"/>
      <c r="R61" s="34"/>
      <c r="S61" s="34"/>
      <c r="T61" s="60">
        <f>U61+V61</f>
        <v>1332741.99</v>
      </c>
      <c r="U61" s="3">
        <v>514669.22</v>
      </c>
      <c r="V61" s="3">
        <v>818072.77</v>
      </c>
      <c r="W61" s="57">
        <f t="shared" si="62"/>
        <v>4878</v>
      </c>
      <c r="X61" s="33">
        <v>1925</v>
      </c>
      <c r="Y61" s="33">
        <v>2953</v>
      </c>
      <c r="Z61" s="60">
        <f t="shared" si="63"/>
        <v>3410072.63</v>
      </c>
      <c r="AA61" s="3">
        <v>1345713.37</v>
      </c>
      <c r="AB61" s="3">
        <v>2064359.26</v>
      </c>
      <c r="AC61" s="57">
        <f t="shared" si="65"/>
        <v>1869</v>
      </c>
      <c r="AD61" s="33">
        <v>693</v>
      </c>
      <c r="AE61" s="33">
        <v>1176</v>
      </c>
      <c r="AF61" s="60">
        <f>AG61+AH61</f>
        <v>795753.58000000007</v>
      </c>
      <c r="AG61" s="3">
        <v>295054.7</v>
      </c>
      <c r="AH61" s="3">
        <v>500698.88</v>
      </c>
      <c r="AI61" s="57">
        <f t="shared" si="66"/>
        <v>447</v>
      </c>
      <c r="AJ61" s="33">
        <v>183</v>
      </c>
      <c r="AK61" s="33">
        <v>264</v>
      </c>
      <c r="AL61" s="60">
        <f t="shared" si="67"/>
        <v>7431500.0600000005</v>
      </c>
      <c r="AM61" s="3">
        <v>3042426.2</v>
      </c>
      <c r="AN61" s="3">
        <v>4389073.8600000003</v>
      </c>
      <c r="AO61" s="57">
        <f t="shared" si="68"/>
        <v>163</v>
      </c>
      <c r="AP61" s="33">
        <v>77</v>
      </c>
      <c r="AQ61" s="33">
        <v>86</v>
      </c>
      <c r="AR61" s="60">
        <f t="shared" si="69"/>
        <v>776501.94</v>
      </c>
      <c r="AS61" s="3">
        <v>366813.8</v>
      </c>
      <c r="AT61" s="3">
        <v>409688.14</v>
      </c>
      <c r="AU61" s="57">
        <f t="shared" si="70"/>
        <v>4502</v>
      </c>
      <c r="AV61" s="33">
        <v>1067</v>
      </c>
      <c r="AW61" s="33">
        <v>3435</v>
      </c>
      <c r="AX61" s="60">
        <f>AY61+AZ61</f>
        <v>813865.72</v>
      </c>
      <c r="AY61" s="3">
        <v>192890.88</v>
      </c>
      <c r="AZ61" s="3">
        <v>620974.84</v>
      </c>
      <c r="BA61" s="57">
        <f t="shared" ref="BA61:BA65" si="72">BB61+BC61</f>
        <v>64</v>
      </c>
      <c r="BB61" s="33">
        <v>33</v>
      </c>
      <c r="BC61" s="33">
        <v>31</v>
      </c>
      <c r="BD61" s="60">
        <f>BE61+BF61</f>
        <v>44884.479999999996</v>
      </c>
      <c r="BE61" s="3">
        <v>23143.56</v>
      </c>
      <c r="BF61" s="3">
        <v>21740.92</v>
      </c>
      <c r="BH61" s="62">
        <f t="shared" si="51"/>
        <v>16386360.950000001</v>
      </c>
    </row>
    <row r="62" spans="1:60" s="35" customFormat="1" ht="15" x14ac:dyDescent="0.25">
      <c r="A62" s="21" t="s">
        <v>126</v>
      </c>
      <c r="B62" s="57">
        <f t="shared" si="71"/>
        <v>920</v>
      </c>
      <c r="C62" s="33">
        <v>600</v>
      </c>
      <c r="D62" s="33">
        <v>320</v>
      </c>
      <c r="E62" s="60">
        <f>F62+G62</f>
        <v>1521289</v>
      </c>
      <c r="F62" s="3">
        <v>992145</v>
      </c>
      <c r="G62" s="3">
        <v>529144</v>
      </c>
      <c r="H62" s="57">
        <f t="shared" si="55"/>
        <v>1279</v>
      </c>
      <c r="I62" s="33">
        <v>810</v>
      </c>
      <c r="J62" s="33">
        <v>469</v>
      </c>
      <c r="K62" s="60">
        <f t="shared" si="64"/>
        <v>293289.48</v>
      </c>
      <c r="L62" s="3">
        <v>185742.36</v>
      </c>
      <c r="M62" s="3">
        <v>107547.12</v>
      </c>
      <c r="N62" s="57"/>
      <c r="O62" s="34"/>
      <c r="P62" s="34"/>
      <c r="Q62" s="60"/>
      <c r="R62" s="34"/>
      <c r="S62" s="34"/>
      <c r="T62" s="60">
        <f>U62+V62</f>
        <v>1465040.88</v>
      </c>
      <c r="U62" s="3">
        <v>660117.26</v>
      </c>
      <c r="V62" s="3">
        <v>804923.62</v>
      </c>
      <c r="W62" s="57">
        <f t="shared" si="62"/>
        <v>4357</v>
      </c>
      <c r="X62" s="33">
        <v>2273</v>
      </c>
      <c r="Y62" s="33">
        <v>2084</v>
      </c>
      <c r="Z62" s="60">
        <f t="shared" si="63"/>
        <v>3103634.1</v>
      </c>
      <c r="AA62" s="3">
        <v>1619132.5</v>
      </c>
      <c r="AB62" s="3">
        <v>1484501.6</v>
      </c>
      <c r="AC62" s="57">
        <f t="shared" si="65"/>
        <v>1756</v>
      </c>
      <c r="AD62" s="33">
        <v>814</v>
      </c>
      <c r="AE62" s="33">
        <v>942</v>
      </c>
      <c r="AF62" s="60">
        <f>AG62+AH62</f>
        <v>866433.47</v>
      </c>
      <c r="AG62" s="3">
        <v>401638.29</v>
      </c>
      <c r="AH62" s="3">
        <v>464795.18</v>
      </c>
      <c r="AI62" s="57">
        <f t="shared" si="66"/>
        <v>433</v>
      </c>
      <c r="AJ62" s="33">
        <v>188</v>
      </c>
      <c r="AK62" s="33">
        <v>245</v>
      </c>
      <c r="AL62" s="60">
        <f t="shared" si="67"/>
        <v>6952283.3100000005</v>
      </c>
      <c r="AM62" s="3">
        <v>3018543.33</v>
      </c>
      <c r="AN62" s="3">
        <v>3933739.98</v>
      </c>
      <c r="AO62" s="57">
        <f t="shared" si="68"/>
        <v>168</v>
      </c>
      <c r="AP62" s="33">
        <v>45</v>
      </c>
      <c r="AQ62" s="33">
        <v>123</v>
      </c>
      <c r="AR62" s="60">
        <f t="shared" si="69"/>
        <v>813207.56</v>
      </c>
      <c r="AS62" s="3">
        <v>217823.45</v>
      </c>
      <c r="AT62" s="3">
        <v>595384.11</v>
      </c>
      <c r="AU62" s="57">
        <f t="shared" si="70"/>
        <v>2142</v>
      </c>
      <c r="AV62" s="33">
        <v>1204</v>
      </c>
      <c r="AW62" s="33">
        <v>938</v>
      </c>
      <c r="AX62" s="60">
        <f>AY62+AZ62</f>
        <v>213000.47999999998</v>
      </c>
      <c r="AY62" s="3">
        <v>119725.75999999999</v>
      </c>
      <c r="AZ62" s="3">
        <v>93274.72</v>
      </c>
      <c r="BA62" s="57">
        <f t="shared" si="72"/>
        <v>165</v>
      </c>
      <c r="BB62" s="33">
        <v>73</v>
      </c>
      <c r="BC62" s="33">
        <v>92</v>
      </c>
      <c r="BD62" s="60">
        <f>BE62+BF62</f>
        <v>115717.8</v>
      </c>
      <c r="BE62" s="3">
        <v>51196.36</v>
      </c>
      <c r="BF62" s="3">
        <v>64521.440000000002</v>
      </c>
      <c r="BH62" s="62">
        <f t="shared" si="51"/>
        <v>15343896.080000002</v>
      </c>
    </row>
    <row r="63" spans="1:60" s="35" customFormat="1" ht="15" x14ac:dyDescent="0.25">
      <c r="A63" s="21" t="s">
        <v>47</v>
      </c>
      <c r="B63" s="57">
        <f t="shared" si="71"/>
        <v>369</v>
      </c>
      <c r="C63" s="33">
        <v>9</v>
      </c>
      <c r="D63" s="33">
        <v>360</v>
      </c>
      <c r="E63" s="60">
        <f>F63+G63</f>
        <v>610169.17000000004</v>
      </c>
      <c r="F63" s="3">
        <v>14882.17</v>
      </c>
      <c r="G63" s="3">
        <v>595287</v>
      </c>
      <c r="H63" s="57">
        <f t="shared" si="55"/>
        <v>499</v>
      </c>
      <c r="I63" s="33">
        <v>50</v>
      </c>
      <c r="J63" s="33">
        <v>449</v>
      </c>
      <c r="K63" s="60">
        <f t="shared" si="64"/>
        <v>62520.32</v>
      </c>
      <c r="L63" s="3">
        <v>6264.56</v>
      </c>
      <c r="M63" s="3">
        <v>56255.76</v>
      </c>
      <c r="N63" s="57"/>
      <c r="O63" s="34"/>
      <c r="P63" s="34"/>
      <c r="Q63" s="60"/>
      <c r="R63" s="34"/>
      <c r="S63" s="34"/>
      <c r="T63" s="60">
        <f>U63+V63</f>
        <v>544569.76</v>
      </c>
      <c r="U63" s="3">
        <v>82044.41</v>
      </c>
      <c r="V63" s="3">
        <v>462525.35</v>
      </c>
      <c r="W63" s="57">
        <f t="shared" si="62"/>
        <v>1939</v>
      </c>
      <c r="X63" s="33">
        <v>44</v>
      </c>
      <c r="Y63" s="33">
        <v>1895</v>
      </c>
      <c r="Z63" s="60">
        <f t="shared" si="63"/>
        <v>1561847.2000000002</v>
      </c>
      <c r="AA63" s="3">
        <v>35441.61</v>
      </c>
      <c r="AB63" s="3">
        <v>1526405.59</v>
      </c>
      <c r="AC63" s="57">
        <f t="shared" si="65"/>
        <v>817</v>
      </c>
      <c r="AD63" s="33">
        <v>25</v>
      </c>
      <c r="AE63" s="33">
        <v>792</v>
      </c>
      <c r="AF63" s="60">
        <f>AG63+AH63</f>
        <v>336002.69999999995</v>
      </c>
      <c r="AG63" s="3">
        <v>10281.6</v>
      </c>
      <c r="AH63" s="3">
        <v>325721.09999999998</v>
      </c>
      <c r="AI63" s="57">
        <f t="shared" si="66"/>
        <v>113</v>
      </c>
      <c r="AJ63" s="33">
        <v>2</v>
      </c>
      <c r="AK63" s="33">
        <v>111</v>
      </c>
      <c r="AL63" s="60">
        <f t="shared" si="67"/>
        <v>2115803.31</v>
      </c>
      <c r="AM63" s="3">
        <v>37447.85</v>
      </c>
      <c r="AN63" s="3">
        <v>2078355.46</v>
      </c>
      <c r="AO63" s="57">
        <f t="shared" si="68"/>
        <v>69</v>
      </c>
      <c r="AP63" s="33">
        <v>3</v>
      </c>
      <c r="AQ63" s="33">
        <v>66</v>
      </c>
      <c r="AR63" s="60">
        <f t="shared" si="69"/>
        <v>351680.93</v>
      </c>
      <c r="AS63" s="3">
        <v>15290.48</v>
      </c>
      <c r="AT63" s="3">
        <v>336390.45</v>
      </c>
      <c r="AU63" s="57"/>
      <c r="AV63" s="33"/>
      <c r="AW63" s="33"/>
      <c r="AX63" s="60"/>
      <c r="AY63" s="34"/>
      <c r="AZ63" s="34"/>
      <c r="BA63" s="57">
        <f t="shared" si="72"/>
        <v>23</v>
      </c>
      <c r="BB63" s="33">
        <v>11</v>
      </c>
      <c r="BC63" s="33">
        <v>12</v>
      </c>
      <c r="BD63" s="60">
        <f>BE63+BF63</f>
        <v>16130.36</v>
      </c>
      <c r="BE63" s="3">
        <v>7714.52</v>
      </c>
      <c r="BF63" s="3">
        <v>8415.84</v>
      </c>
      <c r="BH63" s="62">
        <f t="shared" si="51"/>
        <v>5598723.7500000009</v>
      </c>
    </row>
    <row r="64" spans="1:60" s="35" customFormat="1" ht="15" x14ac:dyDescent="0.25">
      <c r="A64" s="21" t="s">
        <v>127</v>
      </c>
      <c r="B64" s="57">
        <f t="shared" si="71"/>
        <v>1704</v>
      </c>
      <c r="C64" s="33">
        <v>602</v>
      </c>
      <c r="D64" s="33">
        <v>1102</v>
      </c>
      <c r="E64" s="60">
        <f>F64+G64</f>
        <v>2817691.79</v>
      </c>
      <c r="F64" s="3">
        <v>995452.15</v>
      </c>
      <c r="G64" s="3">
        <v>1822239.64</v>
      </c>
      <c r="H64" s="57">
        <f t="shared" si="55"/>
        <v>2463</v>
      </c>
      <c r="I64" s="33">
        <v>812</v>
      </c>
      <c r="J64" s="33">
        <v>1651</v>
      </c>
      <c r="K64" s="60">
        <f t="shared" si="64"/>
        <v>238979.40999999997</v>
      </c>
      <c r="L64" s="3">
        <v>78786.55</v>
      </c>
      <c r="M64" s="3">
        <v>160192.85999999999</v>
      </c>
      <c r="N64" s="57"/>
      <c r="O64" s="34"/>
      <c r="P64" s="34"/>
      <c r="Q64" s="60"/>
      <c r="R64" s="34"/>
      <c r="S64" s="34"/>
      <c r="T64" s="60">
        <f>U64+V64</f>
        <v>2811632.92</v>
      </c>
      <c r="U64" s="3">
        <v>751107.65</v>
      </c>
      <c r="V64" s="3">
        <v>2060525.27</v>
      </c>
      <c r="W64" s="57">
        <f t="shared" si="62"/>
        <v>6818</v>
      </c>
      <c r="X64" s="33">
        <v>2923</v>
      </c>
      <c r="Y64" s="33">
        <v>3895</v>
      </c>
      <c r="Z64" s="60">
        <f t="shared" si="63"/>
        <v>5500036.3700000001</v>
      </c>
      <c r="AA64" s="3">
        <v>2357965.14</v>
      </c>
      <c r="AB64" s="3">
        <v>3142071.23</v>
      </c>
      <c r="AC64" s="57">
        <f t="shared" si="65"/>
        <v>3192</v>
      </c>
      <c r="AD64" s="33">
        <v>1353</v>
      </c>
      <c r="AE64" s="33">
        <v>1839</v>
      </c>
      <c r="AF64" s="60">
        <f>AG64+AH64</f>
        <v>1487017.83</v>
      </c>
      <c r="AG64" s="3">
        <v>630305.49</v>
      </c>
      <c r="AH64" s="3">
        <v>856712.34</v>
      </c>
      <c r="AI64" s="57">
        <f t="shared" si="66"/>
        <v>683</v>
      </c>
      <c r="AJ64" s="33">
        <v>350</v>
      </c>
      <c r="AK64" s="33">
        <v>333</v>
      </c>
      <c r="AL64" s="60">
        <f t="shared" si="67"/>
        <v>11306547.030000001</v>
      </c>
      <c r="AM64" s="3">
        <v>5793984.5700000003</v>
      </c>
      <c r="AN64" s="3">
        <v>5512562.46</v>
      </c>
      <c r="AO64" s="57">
        <f t="shared" si="68"/>
        <v>231</v>
      </c>
      <c r="AP64" s="33">
        <v>92</v>
      </c>
      <c r="AQ64" s="33">
        <v>139</v>
      </c>
      <c r="AR64" s="60">
        <f t="shared" si="69"/>
        <v>1830028.83</v>
      </c>
      <c r="AS64" s="3">
        <v>728842.65</v>
      </c>
      <c r="AT64" s="3">
        <v>1101186.18</v>
      </c>
      <c r="AU64" s="57">
        <f t="shared" ref="AU64:AU65" si="73">AV64+AW64</f>
        <v>4842</v>
      </c>
      <c r="AV64" s="33">
        <v>1881</v>
      </c>
      <c r="AW64" s="33">
        <v>2961</v>
      </c>
      <c r="AX64" s="60">
        <f>AY64+AZ64</f>
        <v>481488.48000000004</v>
      </c>
      <c r="AY64" s="3">
        <v>187046.64</v>
      </c>
      <c r="AZ64" s="3">
        <v>294441.84000000003</v>
      </c>
      <c r="BA64" s="57">
        <f t="shared" si="72"/>
        <v>375</v>
      </c>
      <c r="BB64" s="33">
        <v>202</v>
      </c>
      <c r="BC64" s="33">
        <v>173</v>
      </c>
      <c r="BD64" s="60">
        <f>BE64+BF64</f>
        <v>262995</v>
      </c>
      <c r="BE64" s="3">
        <v>141666.64000000001</v>
      </c>
      <c r="BF64" s="3">
        <v>121328.36</v>
      </c>
      <c r="BH64" s="62">
        <f t="shared" si="51"/>
        <v>26736417.66</v>
      </c>
    </row>
    <row r="65" spans="1:60" s="35" customFormat="1" ht="45" x14ac:dyDescent="0.25">
      <c r="A65" s="22" t="s">
        <v>56</v>
      </c>
      <c r="B65" s="57"/>
      <c r="C65" s="33"/>
      <c r="D65" s="33"/>
      <c r="E65" s="60"/>
      <c r="F65" s="34"/>
      <c r="G65" s="34"/>
      <c r="H65" s="57">
        <f t="shared" si="55"/>
        <v>5304</v>
      </c>
      <c r="I65" s="33">
        <v>1363</v>
      </c>
      <c r="J65" s="33">
        <v>3941</v>
      </c>
      <c r="K65" s="60">
        <f t="shared" si="64"/>
        <v>566289.19999999995</v>
      </c>
      <c r="L65" s="3">
        <v>145522.66</v>
      </c>
      <c r="M65" s="3">
        <v>420766.54</v>
      </c>
      <c r="N65" s="57">
        <f>O65+P65</f>
        <v>8005</v>
      </c>
      <c r="O65" s="33">
        <v>2706</v>
      </c>
      <c r="P65" s="33">
        <v>5299</v>
      </c>
      <c r="Q65" s="60">
        <f>R65+S65</f>
        <v>3318843.06</v>
      </c>
      <c r="R65" s="3">
        <v>1121897.48</v>
      </c>
      <c r="S65" s="3">
        <v>2196945.58</v>
      </c>
      <c r="T65" s="60"/>
      <c r="U65" s="34"/>
      <c r="V65" s="34"/>
      <c r="W65" s="57">
        <f t="shared" si="62"/>
        <v>9625</v>
      </c>
      <c r="X65" s="33">
        <v>2941</v>
      </c>
      <c r="Y65" s="33">
        <v>6684</v>
      </c>
      <c r="Z65" s="60">
        <f t="shared" si="63"/>
        <v>6612337.5899999999</v>
      </c>
      <c r="AA65" s="3">
        <v>2020455.57</v>
      </c>
      <c r="AB65" s="3">
        <v>4591882.0199999996</v>
      </c>
      <c r="AC65" s="57"/>
      <c r="AD65" s="33"/>
      <c r="AE65" s="33"/>
      <c r="AF65" s="60"/>
      <c r="AG65" s="34"/>
      <c r="AH65" s="34"/>
      <c r="AI65" s="57">
        <f t="shared" si="66"/>
        <v>3962</v>
      </c>
      <c r="AJ65" s="33">
        <v>998</v>
      </c>
      <c r="AK65" s="33">
        <v>2964</v>
      </c>
      <c r="AL65" s="60">
        <f t="shared" si="67"/>
        <v>93682887.00999999</v>
      </c>
      <c r="AM65" s="3">
        <v>23598061.899999999</v>
      </c>
      <c r="AN65" s="3">
        <v>70084825.109999999</v>
      </c>
      <c r="AO65" s="57">
        <f t="shared" si="68"/>
        <v>39</v>
      </c>
      <c r="AP65" s="33">
        <v>12</v>
      </c>
      <c r="AQ65" s="33">
        <v>27</v>
      </c>
      <c r="AR65" s="60">
        <f t="shared" si="69"/>
        <v>322445.29000000004</v>
      </c>
      <c r="AS65" s="3">
        <v>99213.94</v>
      </c>
      <c r="AT65" s="3">
        <v>223231.35</v>
      </c>
      <c r="AU65" s="57">
        <f t="shared" si="73"/>
        <v>420</v>
      </c>
      <c r="AV65" s="33">
        <v>44</v>
      </c>
      <c r="AW65" s="33">
        <v>376</v>
      </c>
      <c r="AX65" s="60">
        <f>AY65+AZ65</f>
        <v>41764.800000000003</v>
      </c>
      <c r="AY65" s="3">
        <v>4375.3599999999997</v>
      </c>
      <c r="AZ65" s="3">
        <v>37389.440000000002</v>
      </c>
      <c r="BA65" s="57">
        <f t="shared" si="72"/>
        <v>4320</v>
      </c>
      <c r="BB65" s="33">
        <v>998</v>
      </c>
      <c r="BC65" s="33">
        <v>3322</v>
      </c>
      <c r="BD65" s="60">
        <f>BE65+BF65</f>
        <v>4960239.2699999996</v>
      </c>
      <c r="BE65" s="3">
        <v>1145907.1299999999</v>
      </c>
      <c r="BF65" s="3">
        <v>3814332.14</v>
      </c>
      <c r="BH65" s="62">
        <f t="shared" si="51"/>
        <v>109504806.21999998</v>
      </c>
    </row>
    <row r="66" spans="1:60" s="35" customFormat="1" ht="15" x14ac:dyDescent="0.25">
      <c r="A66" s="21" t="s">
        <v>48</v>
      </c>
      <c r="B66" s="57">
        <f t="shared" ref="B66:B69" si="74">C66+D66</f>
        <v>141</v>
      </c>
      <c r="C66" s="33">
        <v>1</v>
      </c>
      <c r="D66" s="33">
        <v>140</v>
      </c>
      <c r="E66" s="60">
        <f>F66+G66</f>
        <v>233154.07</v>
      </c>
      <c r="F66" s="3">
        <v>1653.57</v>
      </c>
      <c r="G66" s="3">
        <v>231500.5</v>
      </c>
      <c r="H66" s="57">
        <f t="shared" si="55"/>
        <v>123</v>
      </c>
      <c r="I66" s="33">
        <v>5</v>
      </c>
      <c r="J66" s="33">
        <v>118</v>
      </c>
      <c r="K66" s="60">
        <f t="shared" si="64"/>
        <v>12946.24</v>
      </c>
      <c r="L66" s="3">
        <v>526.27</v>
      </c>
      <c r="M66" s="3">
        <v>12419.97</v>
      </c>
      <c r="N66" s="57"/>
      <c r="O66" s="34"/>
      <c r="P66" s="34"/>
      <c r="Q66" s="60"/>
      <c r="R66" s="34"/>
      <c r="S66" s="34"/>
      <c r="T66" s="60">
        <f>U66+V66</f>
        <v>124563.89</v>
      </c>
      <c r="U66" s="3">
        <v>33971.97</v>
      </c>
      <c r="V66" s="3">
        <v>90591.92</v>
      </c>
      <c r="W66" s="57">
        <f t="shared" si="62"/>
        <v>675</v>
      </c>
      <c r="X66" s="33">
        <v>18</v>
      </c>
      <c r="Y66" s="33">
        <v>657</v>
      </c>
      <c r="Z66" s="60">
        <f t="shared" si="63"/>
        <v>585242.63</v>
      </c>
      <c r="AA66" s="3">
        <v>15606.47</v>
      </c>
      <c r="AB66" s="3">
        <v>569636.16</v>
      </c>
      <c r="AC66" s="57">
        <f>AD66+AE66</f>
        <v>382</v>
      </c>
      <c r="AD66" s="33">
        <v>12</v>
      </c>
      <c r="AE66" s="33">
        <v>370</v>
      </c>
      <c r="AF66" s="60">
        <f t="shared" ref="AF66:AF77" si="75">AG66+AH66</f>
        <v>162336.16</v>
      </c>
      <c r="AG66" s="3">
        <v>5099.57</v>
      </c>
      <c r="AH66" s="3">
        <v>157236.59</v>
      </c>
      <c r="AI66" s="57"/>
      <c r="AJ66" s="33"/>
      <c r="AK66" s="33"/>
      <c r="AL66" s="60"/>
      <c r="AM66" s="34"/>
      <c r="AN66" s="34"/>
      <c r="AO66" s="57">
        <f>AP66+AQ66</f>
        <v>63</v>
      </c>
      <c r="AP66" s="33">
        <v>2</v>
      </c>
      <c r="AQ66" s="33">
        <v>61</v>
      </c>
      <c r="AR66" s="60">
        <f t="shared" si="69"/>
        <v>641573.68000000005</v>
      </c>
      <c r="AS66" s="3">
        <v>20367.419999999998</v>
      </c>
      <c r="AT66" s="3">
        <v>621206.26</v>
      </c>
      <c r="AU66" s="57"/>
      <c r="AV66" s="33"/>
      <c r="AW66" s="33"/>
      <c r="AX66" s="60"/>
      <c r="AY66" s="34"/>
      <c r="AZ66" s="34"/>
      <c r="BA66" s="57"/>
      <c r="BB66" s="34"/>
      <c r="BC66" s="34"/>
      <c r="BD66" s="60"/>
      <c r="BE66" s="34"/>
      <c r="BF66" s="34"/>
      <c r="BH66" s="62">
        <f t="shared" si="51"/>
        <v>1759816.67</v>
      </c>
    </row>
    <row r="67" spans="1:60" s="35" customFormat="1" ht="30" x14ac:dyDescent="0.25">
      <c r="A67" s="21" t="s">
        <v>139</v>
      </c>
      <c r="B67" s="57">
        <f t="shared" si="74"/>
        <v>47572</v>
      </c>
      <c r="C67" s="33">
        <v>13828</v>
      </c>
      <c r="D67" s="33">
        <v>33744</v>
      </c>
      <c r="E67" s="60">
        <f>F67+G67</f>
        <v>90635962.700000003</v>
      </c>
      <c r="F67" s="3">
        <v>26345625.41</v>
      </c>
      <c r="G67" s="3">
        <v>64290337.289999999</v>
      </c>
      <c r="H67" s="57"/>
      <c r="I67" s="34"/>
      <c r="J67" s="34"/>
      <c r="K67" s="60"/>
      <c r="L67" s="34"/>
      <c r="M67" s="34"/>
      <c r="N67" s="57"/>
      <c r="O67" s="34"/>
      <c r="P67" s="34"/>
      <c r="Q67" s="60"/>
      <c r="R67" s="34"/>
      <c r="S67" s="34"/>
      <c r="T67" s="60"/>
      <c r="U67" s="34"/>
      <c r="V67" s="34"/>
      <c r="W67" s="57"/>
      <c r="X67" s="33"/>
      <c r="Y67" s="33"/>
      <c r="Z67" s="60"/>
      <c r="AA67" s="34"/>
      <c r="AB67" s="34"/>
      <c r="AC67" s="57">
        <f>AD67+AE67</f>
        <v>14500</v>
      </c>
      <c r="AD67" s="33">
        <v>2880</v>
      </c>
      <c r="AE67" s="33">
        <v>11620</v>
      </c>
      <c r="AF67" s="60">
        <f t="shared" si="75"/>
        <v>6509167.6600000001</v>
      </c>
      <c r="AG67" s="3">
        <v>1292855.3700000001</v>
      </c>
      <c r="AH67" s="3">
        <v>5216312.29</v>
      </c>
      <c r="AI67" s="57"/>
      <c r="AJ67" s="33"/>
      <c r="AK67" s="33"/>
      <c r="AL67" s="60"/>
      <c r="AM67" s="34"/>
      <c r="AN67" s="34"/>
      <c r="AO67" s="57"/>
      <c r="AP67" s="33"/>
      <c r="AQ67" s="33"/>
      <c r="AR67" s="60"/>
      <c r="AS67" s="34"/>
      <c r="AT67" s="34"/>
      <c r="AU67" s="57"/>
      <c r="AV67" s="33"/>
      <c r="AW67" s="33"/>
      <c r="AX67" s="60"/>
      <c r="AY67" s="34"/>
      <c r="AZ67" s="34"/>
      <c r="BA67" s="57"/>
      <c r="BB67" s="34"/>
      <c r="BC67" s="34"/>
      <c r="BD67" s="60"/>
      <c r="BE67" s="34"/>
      <c r="BF67" s="34"/>
      <c r="BH67" s="62">
        <f t="shared" si="51"/>
        <v>97145130.359999999</v>
      </c>
    </row>
    <row r="68" spans="1:60" s="35" customFormat="1" ht="15" x14ac:dyDescent="0.25">
      <c r="A68" s="21" t="s">
        <v>128</v>
      </c>
      <c r="B68" s="57">
        <f t="shared" si="74"/>
        <v>961</v>
      </c>
      <c r="C68" s="33">
        <v>266</v>
      </c>
      <c r="D68" s="33">
        <v>695</v>
      </c>
      <c r="E68" s="60">
        <f>F68+G68</f>
        <v>1589085.57</v>
      </c>
      <c r="F68" s="3">
        <v>439850.95</v>
      </c>
      <c r="G68" s="3">
        <v>1149234.6200000001</v>
      </c>
      <c r="H68" s="57">
        <f t="shared" ref="H68:H77" si="76">I68+J68</f>
        <v>1307</v>
      </c>
      <c r="I68" s="33">
        <v>426</v>
      </c>
      <c r="J68" s="33">
        <v>881</v>
      </c>
      <c r="K68" s="60">
        <f t="shared" ref="K68:K77" si="77">L68+M68</f>
        <v>120821.56</v>
      </c>
      <c r="L68" s="3">
        <v>39380.25</v>
      </c>
      <c r="M68" s="3">
        <v>81441.31</v>
      </c>
      <c r="N68" s="57"/>
      <c r="O68" s="34"/>
      <c r="P68" s="34"/>
      <c r="Q68" s="60"/>
      <c r="R68" s="34"/>
      <c r="S68" s="34"/>
      <c r="T68" s="60">
        <f>U68+V68</f>
        <v>1530963.64</v>
      </c>
      <c r="U68" s="3">
        <v>494649.16</v>
      </c>
      <c r="V68" s="3">
        <v>1036314.48</v>
      </c>
      <c r="W68" s="57">
        <f t="shared" ref="W68:W77" si="78">X68+Y68</f>
        <v>4627</v>
      </c>
      <c r="X68" s="33">
        <v>1784</v>
      </c>
      <c r="Y68" s="33">
        <v>2843</v>
      </c>
      <c r="Z68" s="60">
        <f t="shared" ref="Z68:Z77" si="79">AA68+AB68</f>
        <v>3472876.99</v>
      </c>
      <c r="AA68" s="3">
        <v>1339012.8700000001</v>
      </c>
      <c r="AB68" s="3">
        <v>2133864.12</v>
      </c>
      <c r="AC68" s="57">
        <f t="shared" ref="AC68:AC70" si="80">AD68+AE68</f>
        <v>1809</v>
      </c>
      <c r="AD68" s="33">
        <v>709</v>
      </c>
      <c r="AE68" s="33">
        <v>1100</v>
      </c>
      <c r="AF68" s="60">
        <f t="shared" si="75"/>
        <v>975295.46</v>
      </c>
      <c r="AG68" s="3">
        <v>382246.81</v>
      </c>
      <c r="AH68" s="3">
        <v>593048.65</v>
      </c>
      <c r="AI68" s="57">
        <f t="shared" ref="AI68:AI69" si="81">AJ68+AK68</f>
        <v>388</v>
      </c>
      <c r="AJ68" s="33">
        <v>110</v>
      </c>
      <c r="AK68" s="33">
        <v>278</v>
      </c>
      <c r="AL68" s="60">
        <f>AM68+AN68</f>
        <v>7007294.96</v>
      </c>
      <c r="AM68" s="3">
        <v>1986604.24</v>
      </c>
      <c r="AN68" s="3">
        <v>5020690.72</v>
      </c>
      <c r="AO68" s="57">
        <f t="shared" ref="AO68:AO69" si="82">AP68+AQ68</f>
        <v>151</v>
      </c>
      <c r="AP68" s="33">
        <v>50</v>
      </c>
      <c r="AQ68" s="33">
        <v>101</v>
      </c>
      <c r="AR68" s="60">
        <f>AS68+AT68</f>
        <v>1623490.9</v>
      </c>
      <c r="AS68" s="3">
        <v>537579.77</v>
      </c>
      <c r="AT68" s="3">
        <v>1085911.1299999999</v>
      </c>
      <c r="AU68" s="57">
        <f t="shared" ref="AU68:AU69" si="83">AV68+AW68</f>
        <v>2076</v>
      </c>
      <c r="AV68" s="33">
        <v>792</v>
      </c>
      <c r="AW68" s="33">
        <v>1284</v>
      </c>
      <c r="AX68" s="60">
        <f>AY68+AZ68</f>
        <v>206437.44</v>
      </c>
      <c r="AY68" s="3">
        <v>78756.479999999996</v>
      </c>
      <c r="AZ68" s="3">
        <v>127680.96000000001</v>
      </c>
      <c r="BA68" s="57">
        <f t="shared" ref="BA68:BA70" si="84">BB68+BC68</f>
        <v>177</v>
      </c>
      <c r="BB68" s="33">
        <v>68</v>
      </c>
      <c r="BC68" s="33">
        <v>109</v>
      </c>
      <c r="BD68" s="60">
        <f t="shared" ref="BD68:BD79" si="85">BE68+BF68</f>
        <v>124133.64000000001</v>
      </c>
      <c r="BE68" s="3">
        <v>47689.760000000002</v>
      </c>
      <c r="BF68" s="3">
        <v>76443.88</v>
      </c>
      <c r="BH68" s="62">
        <f t="shared" si="51"/>
        <v>16650400.16</v>
      </c>
    </row>
    <row r="69" spans="1:60" s="35" customFormat="1" ht="15" x14ac:dyDescent="0.25">
      <c r="A69" s="21" t="s">
        <v>129</v>
      </c>
      <c r="B69" s="57">
        <f t="shared" si="74"/>
        <v>1283</v>
      </c>
      <c r="C69" s="33">
        <v>39</v>
      </c>
      <c r="D69" s="33">
        <v>1244</v>
      </c>
      <c r="E69" s="60">
        <f>F69+G69</f>
        <v>2121536.7200000002</v>
      </c>
      <c r="F69" s="3">
        <v>64489.42</v>
      </c>
      <c r="G69" s="3">
        <v>2057047.3</v>
      </c>
      <c r="H69" s="57">
        <f t="shared" si="76"/>
        <v>1830</v>
      </c>
      <c r="I69" s="33">
        <v>42</v>
      </c>
      <c r="J69" s="33">
        <v>1788</v>
      </c>
      <c r="K69" s="60">
        <f t="shared" si="77"/>
        <v>358784.49000000005</v>
      </c>
      <c r="L69" s="3">
        <v>8234.4</v>
      </c>
      <c r="M69" s="3">
        <v>350550.09</v>
      </c>
      <c r="N69" s="57"/>
      <c r="O69" s="34"/>
      <c r="P69" s="34"/>
      <c r="Q69" s="60"/>
      <c r="R69" s="34"/>
      <c r="S69" s="34"/>
      <c r="T69" s="60">
        <f>U69+V69</f>
        <v>1901423.1300000001</v>
      </c>
      <c r="U69" s="3">
        <v>256870.77</v>
      </c>
      <c r="V69" s="3">
        <v>1644552.36</v>
      </c>
      <c r="W69" s="57">
        <f t="shared" si="78"/>
        <v>5633</v>
      </c>
      <c r="X69" s="33">
        <v>169</v>
      </c>
      <c r="Y69" s="33">
        <v>5464</v>
      </c>
      <c r="Z69" s="60">
        <f t="shared" si="79"/>
        <v>4006301.1599999997</v>
      </c>
      <c r="AA69" s="3">
        <v>120196.15</v>
      </c>
      <c r="AB69" s="3">
        <v>3886105.01</v>
      </c>
      <c r="AC69" s="57">
        <f t="shared" si="80"/>
        <v>2430</v>
      </c>
      <c r="AD69" s="33">
        <v>17</v>
      </c>
      <c r="AE69" s="33">
        <v>2413</v>
      </c>
      <c r="AF69" s="60">
        <f t="shared" si="75"/>
        <v>1112906.43</v>
      </c>
      <c r="AG69" s="3">
        <v>7785.77</v>
      </c>
      <c r="AH69" s="3">
        <v>1105120.6599999999</v>
      </c>
      <c r="AI69" s="57">
        <f t="shared" si="81"/>
        <v>606</v>
      </c>
      <c r="AJ69" s="33">
        <v>6</v>
      </c>
      <c r="AK69" s="33">
        <v>600</v>
      </c>
      <c r="AL69" s="60">
        <f>AM69+AN69</f>
        <v>10661356.83</v>
      </c>
      <c r="AM69" s="3">
        <v>105557.99</v>
      </c>
      <c r="AN69" s="3">
        <v>10555798.84</v>
      </c>
      <c r="AO69" s="57">
        <f t="shared" si="82"/>
        <v>212</v>
      </c>
      <c r="AP69" s="33">
        <v>1</v>
      </c>
      <c r="AQ69" s="33">
        <v>211</v>
      </c>
      <c r="AR69" s="60">
        <f>AS69+AT69</f>
        <v>2305060.3200000003</v>
      </c>
      <c r="AS69" s="3">
        <v>10872.93</v>
      </c>
      <c r="AT69" s="3">
        <v>2294187.39</v>
      </c>
      <c r="AU69" s="57">
        <f t="shared" si="83"/>
        <v>2979</v>
      </c>
      <c r="AV69" s="33">
        <v>48</v>
      </c>
      <c r="AW69" s="33">
        <v>2931</v>
      </c>
      <c r="AX69" s="60">
        <f>AY69+AZ69</f>
        <v>296231.76</v>
      </c>
      <c r="AY69" s="3">
        <v>4773.12</v>
      </c>
      <c r="AZ69" s="3">
        <v>291458.64</v>
      </c>
      <c r="BA69" s="57">
        <f t="shared" si="84"/>
        <v>501</v>
      </c>
      <c r="BB69" s="33">
        <v>37</v>
      </c>
      <c r="BC69" s="33">
        <v>464</v>
      </c>
      <c r="BD69" s="60">
        <f t="shared" si="85"/>
        <v>351361.32</v>
      </c>
      <c r="BE69" s="3">
        <v>25948.84</v>
      </c>
      <c r="BF69" s="3">
        <v>325412.47999999998</v>
      </c>
      <c r="BH69" s="62">
        <f t="shared" si="51"/>
        <v>23114962.16</v>
      </c>
    </row>
    <row r="70" spans="1:60" s="35" customFormat="1" ht="30" x14ac:dyDescent="0.25">
      <c r="A70" s="21" t="s">
        <v>49</v>
      </c>
      <c r="B70" s="57"/>
      <c r="C70" s="33"/>
      <c r="D70" s="33"/>
      <c r="E70" s="60"/>
      <c r="F70" s="34"/>
      <c r="G70" s="34"/>
      <c r="H70" s="57">
        <f t="shared" si="76"/>
        <v>101856</v>
      </c>
      <c r="I70" s="33">
        <v>30015</v>
      </c>
      <c r="J70" s="33">
        <v>71841</v>
      </c>
      <c r="K70" s="60">
        <f t="shared" si="77"/>
        <v>33920109.310000002</v>
      </c>
      <c r="L70" s="3">
        <v>9995602.4299999997</v>
      </c>
      <c r="M70" s="3">
        <v>23924506.879999999</v>
      </c>
      <c r="N70" s="57"/>
      <c r="O70" s="34"/>
      <c r="P70" s="34"/>
      <c r="Q70" s="60"/>
      <c r="R70" s="34"/>
      <c r="S70" s="34"/>
      <c r="T70" s="60"/>
      <c r="U70" s="34"/>
      <c r="V70" s="34"/>
      <c r="W70" s="57">
        <f t="shared" si="78"/>
        <v>15421</v>
      </c>
      <c r="X70" s="33">
        <v>4915</v>
      </c>
      <c r="Y70" s="33">
        <v>10506</v>
      </c>
      <c r="Z70" s="60">
        <f t="shared" si="79"/>
        <v>12564942.309999999</v>
      </c>
      <c r="AA70" s="3">
        <v>4004713.8</v>
      </c>
      <c r="AB70" s="3">
        <v>8560228.5099999998</v>
      </c>
      <c r="AC70" s="57">
        <f t="shared" si="80"/>
        <v>2500</v>
      </c>
      <c r="AD70" s="33">
        <v>662</v>
      </c>
      <c r="AE70" s="33">
        <v>1838</v>
      </c>
      <c r="AF70" s="60">
        <f t="shared" si="75"/>
        <v>592874.58000000007</v>
      </c>
      <c r="AG70" s="3">
        <v>156993.19</v>
      </c>
      <c r="AH70" s="3">
        <v>435881.39</v>
      </c>
      <c r="AI70" s="57"/>
      <c r="AJ70" s="33"/>
      <c r="AK70" s="33"/>
      <c r="AL70" s="60"/>
      <c r="AM70" s="34"/>
      <c r="AN70" s="34"/>
      <c r="AO70" s="57"/>
      <c r="AP70" s="33"/>
      <c r="AQ70" s="33"/>
      <c r="AR70" s="60"/>
      <c r="AS70" s="34"/>
      <c r="AT70" s="34"/>
      <c r="AU70" s="57"/>
      <c r="AV70" s="33"/>
      <c r="AW70" s="33"/>
      <c r="AX70" s="60"/>
      <c r="AY70" s="34"/>
      <c r="AZ70" s="34"/>
      <c r="BA70" s="57">
        <f t="shared" si="84"/>
        <v>18</v>
      </c>
      <c r="BB70" s="33">
        <v>3</v>
      </c>
      <c r="BC70" s="33">
        <v>15</v>
      </c>
      <c r="BD70" s="60">
        <f t="shared" si="85"/>
        <v>127089</v>
      </c>
      <c r="BE70" s="3">
        <v>21181.5</v>
      </c>
      <c r="BF70" s="3">
        <v>105907.5</v>
      </c>
      <c r="BH70" s="62">
        <f t="shared" si="51"/>
        <v>47205015.200000003</v>
      </c>
    </row>
    <row r="71" spans="1:60" s="35" customFormat="1" ht="15" x14ac:dyDescent="0.25">
      <c r="A71" s="21" t="s">
        <v>130</v>
      </c>
      <c r="B71" s="57">
        <f t="shared" ref="B71:B74" si="86">C71+D71</f>
        <v>1245</v>
      </c>
      <c r="C71" s="33">
        <v>114</v>
      </c>
      <c r="D71" s="33">
        <v>1131</v>
      </c>
      <c r="E71" s="60">
        <f>F71+G71</f>
        <v>2082137.08</v>
      </c>
      <c r="F71" s="3">
        <v>190653.52</v>
      </c>
      <c r="G71" s="3">
        <v>1891483.56</v>
      </c>
      <c r="H71" s="57">
        <f t="shared" si="76"/>
        <v>1864</v>
      </c>
      <c r="I71" s="33">
        <v>87</v>
      </c>
      <c r="J71" s="33">
        <v>1777</v>
      </c>
      <c r="K71" s="60">
        <f t="shared" si="77"/>
        <v>281609.51999999996</v>
      </c>
      <c r="L71" s="3">
        <v>13143.79</v>
      </c>
      <c r="M71" s="3">
        <v>268465.73</v>
      </c>
      <c r="N71" s="57"/>
      <c r="O71" s="34"/>
      <c r="P71" s="34"/>
      <c r="Q71" s="60"/>
      <c r="R71" s="34"/>
      <c r="S71" s="34"/>
      <c r="T71" s="60">
        <f t="shared" ref="T71:T77" si="87">U71+V71</f>
        <v>2326162.4099999997</v>
      </c>
      <c r="U71" s="3">
        <v>162381.4</v>
      </c>
      <c r="V71" s="3">
        <v>2163781.0099999998</v>
      </c>
      <c r="W71" s="57">
        <f t="shared" si="78"/>
        <v>5585</v>
      </c>
      <c r="X71" s="33">
        <v>427</v>
      </c>
      <c r="Y71" s="33">
        <v>5158</v>
      </c>
      <c r="Z71" s="60">
        <f t="shared" si="79"/>
        <v>3856895.6300000004</v>
      </c>
      <c r="AA71" s="3">
        <v>294878.14</v>
      </c>
      <c r="AB71" s="3">
        <v>3562017.49</v>
      </c>
      <c r="AC71" s="57">
        <f t="shared" ref="AC71:AC77" si="88">AD71+AE71</f>
        <v>2335</v>
      </c>
      <c r="AD71" s="33">
        <v>283</v>
      </c>
      <c r="AE71" s="33">
        <v>2052</v>
      </c>
      <c r="AF71" s="60">
        <f t="shared" si="75"/>
        <v>1207953.81</v>
      </c>
      <c r="AG71" s="3">
        <v>146402.97</v>
      </c>
      <c r="AH71" s="3">
        <v>1061550.8400000001</v>
      </c>
      <c r="AI71" s="57">
        <f t="shared" ref="AI71:AI78" si="89">AJ71+AK71</f>
        <v>535</v>
      </c>
      <c r="AJ71" s="33">
        <v>60</v>
      </c>
      <c r="AK71" s="33">
        <v>475</v>
      </c>
      <c r="AL71" s="60">
        <f t="shared" ref="AL71:AL78" si="90">AM71+AN71</f>
        <v>9483548.0800000001</v>
      </c>
      <c r="AM71" s="3">
        <v>1063575.49</v>
      </c>
      <c r="AN71" s="3">
        <v>8419972.5899999999</v>
      </c>
      <c r="AO71" s="57">
        <f t="shared" ref="AO71:AO78" si="91">AP71+AQ71</f>
        <v>186</v>
      </c>
      <c r="AP71" s="33">
        <v>14</v>
      </c>
      <c r="AQ71" s="33">
        <v>172</v>
      </c>
      <c r="AR71" s="60">
        <f t="shared" ref="AR71:AR78" si="92">AS71+AT71</f>
        <v>933258.04</v>
      </c>
      <c r="AS71" s="3">
        <v>70245.23</v>
      </c>
      <c r="AT71" s="3">
        <v>863012.81</v>
      </c>
      <c r="AU71" s="57">
        <f t="shared" ref="AU71:AU72" si="93">AV71+AW71</f>
        <v>2425</v>
      </c>
      <c r="AV71" s="33">
        <v>78</v>
      </c>
      <c r="AW71" s="33">
        <v>2347</v>
      </c>
      <c r="AX71" s="60">
        <f>AY71+AZ71</f>
        <v>307491.5</v>
      </c>
      <c r="AY71" s="3">
        <v>9890.4500000000007</v>
      </c>
      <c r="AZ71" s="3">
        <v>297601.05</v>
      </c>
      <c r="BA71" s="57">
        <f t="shared" ref="BA71:BA94" si="94">BB71+BC71</f>
        <v>226</v>
      </c>
      <c r="BB71" s="33">
        <v>15</v>
      </c>
      <c r="BC71" s="33">
        <v>211</v>
      </c>
      <c r="BD71" s="60">
        <f t="shared" si="85"/>
        <v>158498.31999999998</v>
      </c>
      <c r="BE71" s="3">
        <v>10519.8</v>
      </c>
      <c r="BF71" s="3">
        <v>147978.51999999999</v>
      </c>
      <c r="BH71" s="62">
        <f t="shared" ref="BH71:BH94" si="95">E71+K71+Q71+T71+Z71+AF71+AL71+AR71+AX71+BD71</f>
        <v>20637554.390000001</v>
      </c>
    </row>
    <row r="72" spans="1:60" s="35" customFormat="1" ht="15" x14ac:dyDescent="0.25">
      <c r="A72" s="21" t="s">
        <v>131</v>
      </c>
      <c r="B72" s="57">
        <f t="shared" si="86"/>
        <v>1260</v>
      </c>
      <c r="C72" s="33">
        <v>242</v>
      </c>
      <c r="D72" s="33">
        <v>1018</v>
      </c>
      <c r="E72" s="60">
        <f>F72+G72</f>
        <v>2083504.4900000002</v>
      </c>
      <c r="F72" s="3">
        <v>400165.15</v>
      </c>
      <c r="G72" s="3">
        <v>1683339.34</v>
      </c>
      <c r="H72" s="57">
        <f t="shared" si="76"/>
        <v>1584</v>
      </c>
      <c r="I72" s="33">
        <v>252</v>
      </c>
      <c r="J72" s="33">
        <v>1332</v>
      </c>
      <c r="K72" s="60">
        <f t="shared" si="77"/>
        <v>393321.62</v>
      </c>
      <c r="L72" s="3">
        <v>62573.89</v>
      </c>
      <c r="M72" s="3">
        <v>330747.73</v>
      </c>
      <c r="N72" s="57"/>
      <c r="O72" s="34"/>
      <c r="P72" s="34"/>
      <c r="Q72" s="60"/>
      <c r="R72" s="34"/>
      <c r="S72" s="34"/>
      <c r="T72" s="60">
        <f t="shared" si="87"/>
        <v>1577056.67</v>
      </c>
      <c r="U72" s="3">
        <v>437149.04</v>
      </c>
      <c r="V72" s="3">
        <v>1139907.6299999999</v>
      </c>
      <c r="W72" s="57">
        <f t="shared" si="78"/>
        <v>5590</v>
      </c>
      <c r="X72" s="33">
        <v>1136</v>
      </c>
      <c r="Y72" s="33">
        <v>4454</v>
      </c>
      <c r="Z72" s="60">
        <f t="shared" si="79"/>
        <v>3885498.7399999998</v>
      </c>
      <c r="AA72" s="3">
        <v>789611.19</v>
      </c>
      <c r="AB72" s="3">
        <v>3095887.55</v>
      </c>
      <c r="AC72" s="57">
        <f t="shared" si="88"/>
        <v>2366</v>
      </c>
      <c r="AD72" s="33">
        <v>548</v>
      </c>
      <c r="AE72" s="33">
        <v>1818</v>
      </c>
      <c r="AF72" s="60">
        <f t="shared" si="75"/>
        <v>1066984.97</v>
      </c>
      <c r="AG72" s="3">
        <v>247129.23</v>
      </c>
      <c r="AH72" s="3">
        <v>819855.74</v>
      </c>
      <c r="AI72" s="57">
        <f t="shared" si="89"/>
        <v>555</v>
      </c>
      <c r="AJ72" s="33">
        <v>135</v>
      </c>
      <c r="AK72" s="33">
        <v>420</v>
      </c>
      <c r="AL72" s="60">
        <f t="shared" si="90"/>
        <v>10103294.459999999</v>
      </c>
      <c r="AM72" s="3">
        <v>2457558.11</v>
      </c>
      <c r="AN72" s="3">
        <v>7645736.3499999996</v>
      </c>
      <c r="AO72" s="57">
        <f t="shared" si="91"/>
        <v>185</v>
      </c>
      <c r="AP72" s="33">
        <v>39</v>
      </c>
      <c r="AQ72" s="33">
        <v>146</v>
      </c>
      <c r="AR72" s="60">
        <f t="shared" si="92"/>
        <v>824809.03</v>
      </c>
      <c r="AS72" s="3">
        <v>173878.66</v>
      </c>
      <c r="AT72" s="3">
        <v>650930.37</v>
      </c>
      <c r="AU72" s="57">
        <f t="shared" si="93"/>
        <v>1638</v>
      </c>
      <c r="AV72" s="33">
        <v>359</v>
      </c>
      <c r="AW72" s="33">
        <v>1279</v>
      </c>
      <c r="AX72" s="60">
        <f>AY72+AZ72</f>
        <v>162882.72</v>
      </c>
      <c r="AY72" s="3">
        <v>35698.959999999999</v>
      </c>
      <c r="AZ72" s="3">
        <v>127183.76</v>
      </c>
      <c r="BA72" s="57">
        <f t="shared" si="94"/>
        <v>232</v>
      </c>
      <c r="BB72" s="33">
        <v>50</v>
      </c>
      <c r="BC72" s="33">
        <v>182</v>
      </c>
      <c r="BD72" s="60">
        <f t="shared" si="85"/>
        <v>162706.23999999999</v>
      </c>
      <c r="BE72" s="3">
        <v>35066</v>
      </c>
      <c r="BF72" s="3">
        <v>127640.24</v>
      </c>
      <c r="BH72" s="62">
        <f t="shared" si="95"/>
        <v>20260058.939999998</v>
      </c>
    </row>
    <row r="73" spans="1:60" s="35" customFormat="1" ht="15" x14ac:dyDescent="0.25">
      <c r="A73" s="21" t="s">
        <v>50</v>
      </c>
      <c r="B73" s="57">
        <f t="shared" si="86"/>
        <v>303</v>
      </c>
      <c r="C73" s="33">
        <v>29</v>
      </c>
      <c r="D73" s="33">
        <v>274</v>
      </c>
      <c r="E73" s="60">
        <f>F73+G73</f>
        <v>501033.22</v>
      </c>
      <c r="F73" s="3">
        <v>47953.67</v>
      </c>
      <c r="G73" s="3">
        <v>453079.55</v>
      </c>
      <c r="H73" s="57">
        <f t="shared" si="76"/>
        <v>413</v>
      </c>
      <c r="I73" s="33">
        <v>29</v>
      </c>
      <c r="J73" s="33">
        <v>384</v>
      </c>
      <c r="K73" s="60">
        <f t="shared" si="77"/>
        <v>49654.86</v>
      </c>
      <c r="L73" s="3">
        <v>3486.66</v>
      </c>
      <c r="M73" s="3">
        <v>46168.2</v>
      </c>
      <c r="N73" s="57"/>
      <c r="O73" s="34"/>
      <c r="P73" s="34"/>
      <c r="Q73" s="60"/>
      <c r="R73" s="34"/>
      <c r="S73" s="34"/>
      <c r="T73" s="60">
        <f t="shared" si="87"/>
        <v>464284.35</v>
      </c>
      <c r="U73" s="3">
        <v>74213.09</v>
      </c>
      <c r="V73" s="3">
        <v>390071.26</v>
      </c>
      <c r="W73" s="57">
        <f t="shared" si="78"/>
        <v>1370</v>
      </c>
      <c r="X73" s="33">
        <v>81</v>
      </c>
      <c r="Y73" s="33">
        <v>1289</v>
      </c>
      <c r="Z73" s="60">
        <f t="shared" si="79"/>
        <v>998138.17</v>
      </c>
      <c r="AA73" s="3">
        <v>59014.01</v>
      </c>
      <c r="AB73" s="3">
        <v>939124.16</v>
      </c>
      <c r="AC73" s="57">
        <f t="shared" si="88"/>
        <v>657</v>
      </c>
      <c r="AD73" s="33">
        <v>23</v>
      </c>
      <c r="AE73" s="33">
        <v>634</v>
      </c>
      <c r="AF73" s="60">
        <f t="shared" si="75"/>
        <v>313525.75999999995</v>
      </c>
      <c r="AG73" s="3">
        <v>10975.79</v>
      </c>
      <c r="AH73" s="3">
        <v>302549.96999999997</v>
      </c>
      <c r="AI73" s="57">
        <f t="shared" si="89"/>
        <v>84</v>
      </c>
      <c r="AJ73" s="33">
        <v>2</v>
      </c>
      <c r="AK73" s="33">
        <v>82</v>
      </c>
      <c r="AL73" s="60">
        <f t="shared" si="90"/>
        <v>1546951.0499999998</v>
      </c>
      <c r="AM73" s="3">
        <v>36832.17</v>
      </c>
      <c r="AN73" s="3">
        <v>1510118.88</v>
      </c>
      <c r="AO73" s="57">
        <f t="shared" si="91"/>
        <v>48</v>
      </c>
      <c r="AP73" s="33">
        <v>8</v>
      </c>
      <c r="AQ73" s="33">
        <v>40</v>
      </c>
      <c r="AR73" s="60">
        <f t="shared" si="92"/>
        <v>224836.09</v>
      </c>
      <c r="AS73" s="3">
        <v>37472.68</v>
      </c>
      <c r="AT73" s="3">
        <v>187363.41</v>
      </c>
      <c r="AU73" s="57"/>
      <c r="AV73" s="33"/>
      <c r="AW73" s="33"/>
      <c r="AX73" s="60"/>
      <c r="AY73" s="34"/>
      <c r="AZ73" s="34"/>
      <c r="BA73" s="57">
        <f t="shared" si="94"/>
        <v>28</v>
      </c>
      <c r="BB73" s="33">
        <v>6</v>
      </c>
      <c r="BC73" s="33">
        <v>22</v>
      </c>
      <c r="BD73" s="60">
        <f t="shared" si="85"/>
        <v>19636.96</v>
      </c>
      <c r="BE73" s="3">
        <v>4207.92</v>
      </c>
      <c r="BF73" s="3">
        <v>15429.04</v>
      </c>
      <c r="BH73" s="62">
        <f t="shared" si="95"/>
        <v>4118060.4599999995</v>
      </c>
    </row>
    <row r="74" spans="1:60" s="35" customFormat="1" ht="15" x14ac:dyDescent="0.25">
      <c r="A74" s="21" t="s">
        <v>132</v>
      </c>
      <c r="B74" s="57">
        <f t="shared" si="86"/>
        <v>2563</v>
      </c>
      <c r="C74" s="33">
        <v>871</v>
      </c>
      <c r="D74" s="33">
        <v>1692</v>
      </c>
      <c r="E74" s="60">
        <f>F74+G74</f>
        <v>4238112.71</v>
      </c>
      <c r="F74" s="3">
        <v>1440263.82</v>
      </c>
      <c r="G74" s="3">
        <v>2797848.89</v>
      </c>
      <c r="H74" s="57">
        <f t="shared" si="76"/>
        <v>5307</v>
      </c>
      <c r="I74" s="33">
        <v>1638</v>
      </c>
      <c r="J74" s="33">
        <v>3669</v>
      </c>
      <c r="K74" s="60">
        <f t="shared" si="77"/>
        <v>945583.39999999991</v>
      </c>
      <c r="L74" s="3">
        <v>291853.33</v>
      </c>
      <c r="M74" s="3">
        <v>653730.06999999995</v>
      </c>
      <c r="N74" s="57"/>
      <c r="O74" s="34"/>
      <c r="P74" s="34"/>
      <c r="Q74" s="60"/>
      <c r="R74" s="34"/>
      <c r="S74" s="34"/>
      <c r="T74" s="60">
        <f t="shared" si="87"/>
        <v>3937737.92</v>
      </c>
      <c r="U74" s="3">
        <v>898099.63</v>
      </c>
      <c r="V74" s="3">
        <v>3039638.29</v>
      </c>
      <c r="W74" s="57">
        <f t="shared" si="78"/>
        <v>11612</v>
      </c>
      <c r="X74" s="33">
        <v>3869</v>
      </c>
      <c r="Y74" s="33">
        <v>7743</v>
      </c>
      <c r="Z74" s="60">
        <f t="shared" si="79"/>
        <v>7943395.6600000001</v>
      </c>
      <c r="AA74" s="3">
        <v>2646658.44</v>
      </c>
      <c r="AB74" s="3">
        <v>5296737.22</v>
      </c>
      <c r="AC74" s="57">
        <f t="shared" si="88"/>
        <v>4780</v>
      </c>
      <c r="AD74" s="33">
        <v>1153</v>
      </c>
      <c r="AE74" s="33">
        <v>3627</v>
      </c>
      <c r="AF74" s="60">
        <f t="shared" si="75"/>
        <v>2128798.15</v>
      </c>
      <c r="AG74" s="3">
        <v>513494.62</v>
      </c>
      <c r="AH74" s="3">
        <v>1615303.53</v>
      </c>
      <c r="AI74" s="57">
        <f t="shared" si="89"/>
        <v>875</v>
      </c>
      <c r="AJ74" s="33">
        <v>381</v>
      </c>
      <c r="AK74" s="33">
        <v>494</v>
      </c>
      <c r="AL74" s="60">
        <f t="shared" si="90"/>
        <v>19149210.240000002</v>
      </c>
      <c r="AM74" s="3">
        <v>8338113.2599999998</v>
      </c>
      <c r="AN74" s="3">
        <v>10811096.98</v>
      </c>
      <c r="AO74" s="57">
        <f t="shared" si="91"/>
        <v>417</v>
      </c>
      <c r="AP74" s="33">
        <v>164</v>
      </c>
      <c r="AQ74" s="33">
        <v>253</v>
      </c>
      <c r="AR74" s="60">
        <f t="shared" si="92"/>
        <v>4455086.7799999993</v>
      </c>
      <c r="AS74" s="3">
        <v>1752120.46</v>
      </c>
      <c r="AT74" s="3">
        <v>2702966.32</v>
      </c>
      <c r="AU74" s="57">
        <f t="shared" ref="AU74:AU77" si="96">AV74+AW74</f>
        <v>4627</v>
      </c>
      <c r="AV74" s="33">
        <v>1685</v>
      </c>
      <c r="AW74" s="33">
        <v>2942</v>
      </c>
      <c r="AX74" s="60">
        <f>AY74+AZ74</f>
        <v>506833.88</v>
      </c>
      <c r="AY74" s="3">
        <v>184572.1</v>
      </c>
      <c r="AZ74" s="3">
        <v>322261.78000000003</v>
      </c>
      <c r="BA74" s="57">
        <f t="shared" si="94"/>
        <v>749</v>
      </c>
      <c r="BB74" s="33">
        <v>121</v>
      </c>
      <c r="BC74" s="33">
        <v>628</v>
      </c>
      <c r="BD74" s="60">
        <f t="shared" si="85"/>
        <v>525288.68000000005</v>
      </c>
      <c r="BE74" s="3">
        <v>84859.72</v>
      </c>
      <c r="BF74" s="3">
        <v>440428.96</v>
      </c>
      <c r="BH74" s="62">
        <f t="shared" si="95"/>
        <v>43830047.420000002</v>
      </c>
    </row>
    <row r="75" spans="1:60" s="35" customFormat="1" ht="30" x14ac:dyDescent="0.25">
      <c r="A75" s="21" t="s">
        <v>60</v>
      </c>
      <c r="B75" s="57"/>
      <c r="C75" s="33"/>
      <c r="D75" s="33"/>
      <c r="E75" s="60"/>
      <c r="F75" s="34"/>
      <c r="G75" s="34"/>
      <c r="H75" s="57">
        <f t="shared" si="76"/>
        <v>6243</v>
      </c>
      <c r="I75" s="33">
        <v>2248</v>
      </c>
      <c r="J75" s="33">
        <v>3995</v>
      </c>
      <c r="K75" s="60">
        <f t="shared" si="77"/>
        <v>476254.39</v>
      </c>
      <c r="L75" s="3">
        <v>171491.25</v>
      </c>
      <c r="M75" s="3">
        <v>304763.14</v>
      </c>
      <c r="N75" s="57"/>
      <c r="O75" s="34"/>
      <c r="P75" s="34"/>
      <c r="Q75" s="60"/>
      <c r="R75" s="34"/>
      <c r="S75" s="34"/>
      <c r="T75" s="60">
        <f t="shared" si="87"/>
        <v>8264463.4100000001</v>
      </c>
      <c r="U75" s="3">
        <v>4118366.76</v>
      </c>
      <c r="V75" s="3">
        <v>4146096.65</v>
      </c>
      <c r="W75" s="57">
        <f t="shared" si="78"/>
        <v>30870</v>
      </c>
      <c r="X75" s="33">
        <v>17252</v>
      </c>
      <c r="Y75" s="33">
        <v>13618</v>
      </c>
      <c r="Z75" s="60">
        <f t="shared" si="79"/>
        <v>22481266.84</v>
      </c>
      <c r="AA75" s="3">
        <v>12563874.810000001</v>
      </c>
      <c r="AB75" s="3">
        <v>9917392.0299999993</v>
      </c>
      <c r="AC75" s="57">
        <f t="shared" si="88"/>
        <v>7876</v>
      </c>
      <c r="AD75" s="33">
        <v>4165</v>
      </c>
      <c r="AE75" s="33">
        <v>3711</v>
      </c>
      <c r="AF75" s="60">
        <f t="shared" si="75"/>
        <v>3126685.4699999997</v>
      </c>
      <c r="AG75" s="3">
        <v>1653459.24</v>
      </c>
      <c r="AH75" s="3">
        <v>1473226.23</v>
      </c>
      <c r="AI75" s="57">
        <f t="shared" si="89"/>
        <v>5169</v>
      </c>
      <c r="AJ75" s="33">
        <v>2056</v>
      </c>
      <c r="AK75" s="33">
        <v>3113</v>
      </c>
      <c r="AL75" s="60">
        <f t="shared" si="90"/>
        <v>119721824.81</v>
      </c>
      <c r="AM75" s="3">
        <v>47620056.450000003</v>
      </c>
      <c r="AN75" s="3">
        <v>72101768.359999999</v>
      </c>
      <c r="AO75" s="57">
        <f t="shared" si="91"/>
        <v>703</v>
      </c>
      <c r="AP75" s="33">
        <v>410</v>
      </c>
      <c r="AQ75" s="33">
        <v>293</v>
      </c>
      <c r="AR75" s="60">
        <f t="shared" si="92"/>
        <v>5098502.51</v>
      </c>
      <c r="AS75" s="3">
        <v>2973522.09</v>
      </c>
      <c r="AT75" s="3">
        <v>2124980.42</v>
      </c>
      <c r="AU75" s="57">
        <f t="shared" si="96"/>
        <v>15358</v>
      </c>
      <c r="AV75" s="33">
        <v>9610</v>
      </c>
      <c r="AW75" s="33">
        <v>5748</v>
      </c>
      <c r="AX75" s="60">
        <f>AY75+AZ75</f>
        <v>3039717.41</v>
      </c>
      <c r="AY75" s="3">
        <v>1902050.03</v>
      </c>
      <c r="AZ75" s="3">
        <v>1137667.3799999999</v>
      </c>
      <c r="BA75" s="57">
        <f t="shared" si="94"/>
        <v>4864</v>
      </c>
      <c r="BB75" s="33">
        <v>2120</v>
      </c>
      <c r="BC75" s="33">
        <v>2744</v>
      </c>
      <c r="BD75" s="60">
        <f t="shared" si="85"/>
        <v>5780424.5899999999</v>
      </c>
      <c r="BE75" s="3">
        <v>2519428.48</v>
      </c>
      <c r="BF75" s="3">
        <v>3260996.11</v>
      </c>
      <c r="BH75" s="62">
        <f t="shared" si="95"/>
        <v>167989139.43000001</v>
      </c>
    </row>
    <row r="76" spans="1:60" s="35" customFormat="1" ht="30" x14ac:dyDescent="0.25">
      <c r="A76" s="21" t="s">
        <v>51</v>
      </c>
      <c r="B76" s="57"/>
      <c r="C76" s="33"/>
      <c r="D76" s="33"/>
      <c r="E76" s="60"/>
      <c r="F76" s="34"/>
      <c r="G76" s="34"/>
      <c r="H76" s="57">
        <f t="shared" si="76"/>
        <v>2950</v>
      </c>
      <c r="I76" s="33">
        <v>515</v>
      </c>
      <c r="J76" s="33">
        <v>2435</v>
      </c>
      <c r="K76" s="60">
        <f t="shared" si="77"/>
        <v>761265.73</v>
      </c>
      <c r="L76" s="3">
        <v>132898.93</v>
      </c>
      <c r="M76" s="3">
        <v>628366.80000000005</v>
      </c>
      <c r="N76" s="57"/>
      <c r="O76" s="34"/>
      <c r="P76" s="34"/>
      <c r="Q76" s="60"/>
      <c r="R76" s="34"/>
      <c r="S76" s="34"/>
      <c r="T76" s="60">
        <f t="shared" si="87"/>
        <v>2781835.92</v>
      </c>
      <c r="U76" s="3">
        <v>857957.53</v>
      </c>
      <c r="V76" s="3">
        <v>1923878.39</v>
      </c>
      <c r="W76" s="57">
        <f t="shared" si="78"/>
        <v>35640</v>
      </c>
      <c r="X76" s="33">
        <v>8514</v>
      </c>
      <c r="Y76" s="33">
        <v>27126</v>
      </c>
      <c r="Z76" s="60">
        <f t="shared" si="79"/>
        <v>26299747.549999997</v>
      </c>
      <c r="AA76" s="3">
        <v>6282717.4699999997</v>
      </c>
      <c r="AB76" s="3">
        <v>20017030.079999998</v>
      </c>
      <c r="AC76" s="57">
        <f t="shared" si="88"/>
        <v>6667</v>
      </c>
      <c r="AD76" s="33">
        <v>1980</v>
      </c>
      <c r="AE76" s="33">
        <v>4687</v>
      </c>
      <c r="AF76" s="60">
        <f t="shared" si="75"/>
        <v>3586606.12</v>
      </c>
      <c r="AG76" s="3">
        <v>1065168.76</v>
      </c>
      <c r="AH76" s="3">
        <v>2521437.36</v>
      </c>
      <c r="AI76" s="57">
        <f t="shared" si="89"/>
        <v>4870</v>
      </c>
      <c r="AJ76" s="33">
        <v>1288</v>
      </c>
      <c r="AK76" s="33">
        <v>3582</v>
      </c>
      <c r="AL76" s="60">
        <f t="shared" si="90"/>
        <v>93411143.439999998</v>
      </c>
      <c r="AM76" s="3">
        <v>24705041.629999999</v>
      </c>
      <c r="AN76" s="3">
        <v>68706101.810000002</v>
      </c>
      <c r="AO76" s="57">
        <f t="shared" si="91"/>
        <v>686</v>
      </c>
      <c r="AP76" s="33">
        <v>192</v>
      </c>
      <c r="AQ76" s="33">
        <v>494</v>
      </c>
      <c r="AR76" s="60">
        <f t="shared" si="92"/>
        <v>4942308.4399999995</v>
      </c>
      <c r="AS76" s="3">
        <v>1383270</v>
      </c>
      <c r="AT76" s="3">
        <v>3559038.44</v>
      </c>
      <c r="AU76" s="57">
        <f t="shared" si="96"/>
        <v>19511</v>
      </c>
      <c r="AV76" s="33">
        <v>5632</v>
      </c>
      <c r="AW76" s="33">
        <v>13879</v>
      </c>
      <c r="AX76" s="60">
        <f>AY76+AZ76</f>
        <v>2942247.2800000003</v>
      </c>
      <c r="AY76" s="3">
        <v>849302.27</v>
      </c>
      <c r="AZ76" s="3">
        <v>2092945.01</v>
      </c>
      <c r="BA76" s="57">
        <f t="shared" si="94"/>
        <v>4918</v>
      </c>
      <c r="BB76" s="33">
        <v>1007</v>
      </c>
      <c r="BC76" s="33">
        <v>3911</v>
      </c>
      <c r="BD76" s="60">
        <f t="shared" si="85"/>
        <v>4738753.6499999994</v>
      </c>
      <c r="BE76" s="3">
        <v>970297.87</v>
      </c>
      <c r="BF76" s="3">
        <v>3768455.78</v>
      </c>
      <c r="BH76" s="62">
        <f t="shared" si="95"/>
        <v>139463908.13</v>
      </c>
    </row>
    <row r="77" spans="1:60" s="35" customFormat="1" ht="15" x14ac:dyDescent="0.25">
      <c r="A77" s="21" t="s">
        <v>133</v>
      </c>
      <c r="B77" s="57">
        <f>C77+D77</f>
        <v>2548</v>
      </c>
      <c r="C77" s="33">
        <v>97</v>
      </c>
      <c r="D77" s="33">
        <v>2451</v>
      </c>
      <c r="E77" s="60">
        <f>F77+G77</f>
        <v>4276549.6500000004</v>
      </c>
      <c r="F77" s="3">
        <v>162804.28</v>
      </c>
      <c r="G77" s="3">
        <v>4113745.37</v>
      </c>
      <c r="H77" s="57">
        <f t="shared" si="76"/>
        <v>4438</v>
      </c>
      <c r="I77" s="33">
        <v>296</v>
      </c>
      <c r="J77" s="33">
        <v>4142</v>
      </c>
      <c r="K77" s="60">
        <f t="shared" si="77"/>
        <v>687985.63</v>
      </c>
      <c r="L77" s="3">
        <v>45886.38</v>
      </c>
      <c r="M77" s="3">
        <v>642099.25</v>
      </c>
      <c r="N77" s="57"/>
      <c r="O77" s="34"/>
      <c r="P77" s="34"/>
      <c r="Q77" s="60"/>
      <c r="R77" s="34"/>
      <c r="S77" s="34"/>
      <c r="T77" s="60">
        <f t="shared" si="87"/>
        <v>4655176.72</v>
      </c>
      <c r="U77" s="3">
        <v>826695.18</v>
      </c>
      <c r="V77" s="3">
        <v>3828481.54</v>
      </c>
      <c r="W77" s="57">
        <f t="shared" si="78"/>
        <v>13024</v>
      </c>
      <c r="X77" s="33">
        <v>621</v>
      </c>
      <c r="Y77" s="33">
        <v>12403</v>
      </c>
      <c r="Z77" s="60">
        <f t="shared" si="79"/>
        <v>9207414.9300000016</v>
      </c>
      <c r="AA77" s="3">
        <v>439020.63</v>
      </c>
      <c r="AB77" s="3">
        <v>8768394.3000000007</v>
      </c>
      <c r="AC77" s="57">
        <f t="shared" si="88"/>
        <v>5331</v>
      </c>
      <c r="AD77" s="33">
        <v>142</v>
      </c>
      <c r="AE77" s="33">
        <v>5189</v>
      </c>
      <c r="AF77" s="60">
        <f t="shared" si="75"/>
        <v>2137446.84</v>
      </c>
      <c r="AG77" s="3">
        <v>56934.43</v>
      </c>
      <c r="AH77" s="3">
        <v>2080512.41</v>
      </c>
      <c r="AI77" s="57">
        <f t="shared" si="89"/>
        <v>1265</v>
      </c>
      <c r="AJ77" s="33">
        <v>31</v>
      </c>
      <c r="AK77" s="33">
        <v>1234</v>
      </c>
      <c r="AL77" s="60">
        <f t="shared" si="90"/>
        <v>19239878.860000003</v>
      </c>
      <c r="AM77" s="3">
        <v>471491.1</v>
      </c>
      <c r="AN77" s="3">
        <v>18768387.760000002</v>
      </c>
      <c r="AO77" s="57">
        <f t="shared" si="91"/>
        <v>501</v>
      </c>
      <c r="AP77" s="33">
        <v>12</v>
      </c>
      <c r="AQ77" s="33">
        <v>489</v>
      </c>
      <c r="AR77" s="60">
        <f t="shared" si="92"/>
        <v>5185525.2700000005</v>
      </c>
      <c r="AS77" s="3">
        <v>124204.2</v>
      </c>
      <c r="AT77" s="3">
        <v>5061321.07</v>
      </c>
      <c r="AU77" s="57">
        <f t="shared" si="96"/>
        <v>5751</v>
      </c>
      <c r="AV77" s="33">
        <v>270</v>
      </c>
      <c r="AW77" s="33">
        <v>5481</v>
      </c>
      <c r="AX77" s="60">
        <f>AY77+AZ77</f>
        <v>712054.44000000006</v>
      </c>
      <c r="AY77" s="3">
        <v>33429.79</v>
      </c>
      <c r="AZ77" s="3">
        <v>678624.65</v>
      </c>
      <c r="BA77" s="57">
        <f t="shared" si="94"/>
        <v>501</v>
      </c>
      <c r="BB77" s="33">
        <v>31</v>
      </c>
      <c r="BC77" s="33">
        <v>470</v>
      </c>
      <c r="BD77" s="60">
        <f t="shared" si="85"/>
        <v>351361.32</v>
      </c>
      <c r="BE77" s="3">
        <v>21740.92</v>
      </c>
      <c r="BF77" s="3">
        <v>329620.40000000002</v>
      </c>
      <c r="BH77" s="62">
        <f t="shared" si="95"/>
        <v>46453393.660000004</v>
      </c>
    </row>
    <row r="78" spans="1:60" s="35" customFormat="1" ht="15" x14ac:dyDescent="0.25">
      <c r="A78" s="21" t="s">
        <v>52</v>
      </c>
      <c r="B78" s="57"/>
      <c r="C78" s="33"/>
      <c r="D78" s="33"/>
      <c r="E78" s="60"/>
      <c r="F78" s="34"/>
      <c r="G78" s="34"/>
      <c r="H78" s="57"/>
      <c r="I78" s="33"/>
      <c r="J78" s="33"/>
      <c r="K78" s="60"/>
      <c r="L78" s="34"/>
      <c r="M78" s="34"/>
      <c r="N78" s="57"/>
      <c r="O78" s="34"/>
      <c r="P78" s="34"/>
      <c r="Q78" s="60"/>
      <c r="R78" s="34"/>
      <c r="S78" s="34"/>
      <c r="T78" s="60"/>
      <c r="U78" s="34"/>
      <c r="V78" s="34"/>
      <c r="W78" s="57"/>
      <c r="X78" s="34"/>
      <c r="Y78" s="34"/>
      <c r="Z78" s="60"/>
      <c r="AA78" s="34"/>
      <c r="AB78" s="34"/>
      <c r="AC78" s="57"/>
      <c r="AD78" s="34"/>
      <c r="AE78" s="34"/>
      <c r="AF78" s="60"/>
      <c r="AG78" s="34"/>
      <c r="AH78" s="34"/>
      <c r="AI78" s="57">
        <f t="shared" si="89"/>
        <v>115</v>
      </c>
      <c r="AJ78" s="33">
        <v>33</v>
      </c>
      <c r="AK78" s="33">
        <v>82</v>
      </c>
      <c r="AL78" s="60">
        <f t="shared" si="90"/>
        <v>19408205</v>
      </c>
      <c r="AM78" s="3">
        <v>5569311</v>
      </c>
      <c r="AN78" s="3">
        <v>13838894</v>
      </c>
      <c r="AO78" s="50">
        <f t="shared" si="91"/>
        <v>250</v>
      </c>
      <c r="AP78" s="33">
        <v>76</v>
      </c>
      <c r="AQ78" s="33">
        <v>174</v>
      </c>
      <c r="AR78" s="60">
        <f t="shared" si="92"/>
        <v>3319331.9699999997</v>
      </c>
      <c r="AS78" s="3">
        <v>1009076.92</v>
      </c>
      <c r="AT78" s="3">
        <v>2310255.0499999998</v>
      </c>
      <c r="AU78" s="57"/>
      <c r="AV78" s="33"/>
      <c r="AW78" s="33"/>
      <c r="AX78" s="60"/>
      <c r="AY78" s="34"/>
      <c r="AZ78" s="34"/>
      <c r="BA78" s="57">
        <f t="shared" si="94"/>
        <v>1875</v>
      </c>
      <c r="BB78" s="33">
        <v>620</v>
      </c>
      <c r="BC78" s="33">
        <v>1255</v>
      </c>
      <c r="BD78" s="60">
        <f t="shared" si="85"/>
        <v>3446069.25</v>
      </c>
      <c r="BE78" s="3">
        <v>1139500.23</v>
      </c>
      <c r="BF78" s="3">
        <v>2306569.02</v>
      </c>
      <c r="BH78" s="62">
        <f t="shared" si="95"/>
        <v>26173606.219999999</v>
      </c>
    </row>
    <row r="79" spans="1:60" s="35" customFormat="1" ht="45" x14ac:dyDescent="0.25">
      <c r="A79" s="21" t="s">
        <v>53</v>
      </c>
      <c r="B79" s="57"/>
      <c r="C79" s="33"/>
      <c r="D79" s="33"/>
      <c r="E79" s="60"/>
      <c r="F79" s="34"/>
      <c r="G79" s="34"/>
      <c r="H79" s="57"/>
      <c r="I79" s="33"/>
      <c r="J79" s="33"/>
      <c r="K79" s="60"/>
      <c r="L79" s="34"/>
      <c r="M79" s="34"/>
      <c r="N79" s="57"/>
      <c r="O79" s="34"/>
      <c r="P79" s="34"/>
      <c r="Q79" s="60"/>
      <c r="R79" s="34"/>
      <c r="S79" s="34"/>
      <c r="T79" s="60"/>
      <c r="U79" s="34"/>
      <c r="V79" s="34"/>
      <c r="W79" s="57"/>
      <c r="X79" s="33"/>
      <c r="Y79" s="33"/>
      <c r="Z79" s="60"/>
      <c r="AA79" s="34"/>
      <c r="AB79" s="34"/>
      <c r="AC79" s="57"/>
      <c r="AD79" s="34"/>
      <c r="AE79" s="34"/>
      <c r="AF79" s="60"/>
      <c r="AG79" s="34"/>
      <c r="AH79" s="34"/>
      <c r="AI79" s="57"/>
      <c r="AJ79" s="34"/>
      <c r="AK79" s="34"/>
      <c r="AL79" s="60"/>
      <c r="AM79" s="34"/>
      <c r="AN79" s="34"/>
      <c r="AO79" s="57"/>
      <c r="AP79" s="33"/>
      <c r="AQ79" s="33"/>
      <c r="AR79" s="60"/>
      <c r="AS79" s="34"/>
      <c r="AT79" s="34"/>
      <c r="AU79" s="57"/>
      <c r="AV79" s="33"/>
      <c r="AW79" s="33"/>
      <c r="AX79" s="60"/>
      <c r="AY79" s="34"/>
      <c r="AZ79" s="34"/>
      <c r="BA79" s="57">
        <f t="shared" si="94"/>
        <v>1000</v>
      </c>
      <c r="BB79" s="33">
        <v>353</v>
      </c>
      <c r="BC79" s="33">
        <v>647</v>
      </c>
      <c r="BD79" s="60">
        <f t="shared" si="85"/>
        <v>1669495.01</v>
      </c>
      <c r="BE79" s="3">
        <v>589331.74</v>
      </c>
      <c r="BF79" s="3">
        <v>1080163.27</v>
      </c>
      <c r="BH79" s="62">
        <f t="shared" si="95"/>
        <v>1669495.01</v>
      </c>
    </row>
    <row r="80" spans="1:60" ht="15.75" x14ac:dyDescent="0.25">
      <c r="A80" s="106" t="s">
        <v>83</v>
      </c>
      <c r="B80" s="50"/>
      <c r="C80" s="11"/>
      <c r="D80" s="11"/>
      <c r="E80" s="76"/>
      <c r="F80" s="3"/>
      <c r="G80" s="3"/>
      <c r="H80" s="57">
        <f t="shared" ref="H80:H84" si="97">I80+J80</f>
        <v>25</v>
      </c>
      <c r="I80" s="11">
        <v>6</v>
      </c>
      <c r="J80" s="11">
        <v>19</v>
      </c>
      <c r="K80" s="60">
        <f>L80+M80</f>
        <v>7761.25</v>
      </c>
      <c r="L80" s="3">
        <v>1862.7</v>
      </c>
      <c r="M80" s="3">
        <v>5898.55</v>
      </c>
      <c r="N80" s="50"/>
      <c r="O80" s="3"/>
      <c r="P80" s="3"/>
      <c r="Q80" s="76"/>
      <c r="R80" s="3"/>
      <c r="S80" s="3"/>
      <c r="T80" s="76"/>
      <c r="U80" s="3"/>
      <c r="V80" s="3"/>
      <c r="W80" s="57">
        <f t="shared" ref="W80:W84" si="98">X80+Y80</f>
        <v>30</v>
      </c>
      <c r="X80" s="11">
        <v>9</v>
      </c>
      <c r="Y80" s="11">
        <v>21</v>
      </c>
      <c r="Z80" s="60">
        <f>AA80+AB80</f>
        <v>23283.3</v>
      </c>
      <c r="AA80" s="3">
        <v>6984.99</v>
      </c>
      <c r="AB80" s="3">
        <v>16298.31</v>
      </c>
      <c r="AC80" s="50"/>
      <c r="AD80" s="3"/>
      <c r="AE80" s="3"/>
      <c r="AF80" s="76"/>
      <c r="AG80" s="3"/>
      <c r="AH80" s="3"/>
      <c r="AI80" s="50"/>
      <c r="AJ80" s="3"/>
      <c r="AK80" s="3"/>
      <c r="AL80" s="76"/>
      <c r="AM80" s="3"/>
      <c r="AN80" s="3"/>
      <c r="AO80" s="50"/>
      <c r="AP80" s="11"/>
      <c r="AQ80" s="11"/>
      <c r="AR80" s="76"/>
      <c r="AS80" s="3"/>
      <c r="AT80" s="3"/>
      <c r="AU80" s="50"/>
      <c r="AV80" s="11"/>
      <c r="AW80" s="11"/>
      <c r="AX80" s="76"/>
      <c r="AY80" s="3"/>
      <c r="AZ80" s="3"/>
      <c r="BA80" s="50"/>
      <c r="BB80" s="33"/>
      <c r="BC80" s="33"/>
      <c r="BD80" s="76"/>
      <c r="BE80" s="3"/>
      <c r="BF80" s="3"/>
      <c r="BH80" s="62">
        <f t="shared" si="95"/>
        <v>31044.55</v>
      </c>
    </row>
    <row r="81" spans="1:60" ht="15.75" x14ac:dyDescent="0.25">
      <c r="A81" s="106" t="s">
        <v>84</v>
      </c>
      <c r="B81" s="50"/>
      <c r="C81" s="11"/>
      <c r="D81" s="11"/>
      <c r="E81" s="76"/>
      <c r="F81" s="3"/>
      <c r="G81" s="3"/>
      <c r="H81" s="57">
        <f t="shared" si="97"/>
        <v>895</v>
      </c>
      <c r="I81" s="11">
        <v>237</v>
      </c>
      <c r="J81" s="11">
        <v>658</v>
      </c>
      <c r="K81" s="60">
        <f>L81+M81</f>
        <v>277852.75</v>
      </c>
      <c r="L81" s="3">
        <v>73576.649999999994</v>
      </c>
      <c r="M81" s="3">
        <v>204276.1</v>
      </c>
      <c r="N81" s="50"/>
      <c r="O81" s="3"/>
      <c r="P81" s="3"/>
      <c r="Q81" s="76"/>
      <c r="R81" s="3"/>
      <c r="S81" s="3"/>
      <c r="T81" s="76"/>
      <c r="U81" s="3"/>
      <c r="V81" s="3"/>
      <c r="W81" s="57">
        <f t="shared" si="98"/>
        <v>1383</v>
      </c>
      <c r="X81" s="11">
        <v>399</v>
      </c>
      <c r="Y81" s="11">
        <v>984</v>
      </c>
      <c r="Z81" s="60">
        <f>AA81+AB81</f>
        <v>698499</v>
      </c>
      <c r="AA81" s="3">
        <v>201519.23</v>
      </c>
      <c r="AB81" s="3">
        <v>496979.77</v>
      </c>
      <c r="AC81" s="50"/>
      <c r="AD81" s="3"/>
      <c r="AE81" s="3"/>
      <c r="AF81" s="76"/>
      <c r="AG81" s="3"/>
      <c r="AH81" s="3"/>
      <c r="AI81" s="50"/>
      <c r="AJ81" s="3"/>
      <c r="AK81" s="3"/>
      <c r="AL81" s="76"/>
      <c r="AM81" s="3"/>
      <c r="AN81" s="3"/>
      <c r="AO81" s="50"/>
      <c r="AP81" s="11"/>
      <c r="AQ81" s="11"/>
      <c r="AR81" s="76"/>
      <c r="AS81" s="3"/>
      <c r="AT81" s="3"/>
      <c r="AU81" s="50"/>
      <c r="AV81" s="11"/>
      <c r="AW81" s="11"/>
      <c r="AX81" s="76"/>
      <c r="AY81" s="3"/>
      <c r="AZ81" s="3"/>
      <c r="BA81" s="50"/>
      <c r="BB81" s="33"/>
      <c r="BC81" s="33"/>
      <c r="BD81" s="76"/>
      <c r="BE81" s="3"/>
      <c r="BF81" s="3"/>
      <c r="BH81" s="62">
        <f t="shared" si="95"/>
        <v>976351.75</v>
      </c>
    </row>
    <row r="82" spans="1:60" ht="15.75" x14ac:dyDescent="0.25">
      <c r="A82" s="106" t="s">
        <v>85</v>
      </c>
      <c r="B82" s="50"/>
      <c r="C82" s="11"/>
      <c r="D82" s="11"/>
      <c r="E82" s="76"/>
      <c r="F82" s="3"/>
      <c r="G82" s="3"/>
      <c r="H82" s="57">
        <f t="shared" si="97"/>
        <v>25</v>
      </c>
      <c r="I82" s="11">
        <v>6</v>
      </c>
      <c r="J82" s="11">
        <v>19</v>
      </c>
      <c r="K82" s="60">
        <f>L82+M82</f>
        <v>7761.25</v>
      </c>
      <c r="L82" s="3">
        <v>1862.7</v>
      </c>
      <c r="M82" s="3">
        <v>5898.55</v>
      </c>
      <c r="N82" s="50"/>
      <c r="O82" s="3"/>
      <c r="P82" s="3"/>
      <c r="Q82" s="76"/>
      <c r="R82" s="3"/>
      <c r="S82" s="3"/>
      <c r="T82" s="76"/>
      <c r="U82" s="3"/>
      <c r="V82" s="3"/>
      <c r="W82" s="57">
        <f t="shared" si="98"/>
        <v>250</v>
      </c>
      <c r="X82" s="11">
        <v>72</v>
      </c>
      <c r="Y82" s="11">
        <v>178</v>
      </c>
      <c r="Z82" s="60">
        <f>AA82+AB82</f>
        <v>194027.5</v>
      </c>
      <c r="AA82" s="3">
        <v>55879.92</v>
      </c>
      <c r="AB82" s="3">
        <v>138147.57999999999</v>
      </c>
      <c r="AC82" s="50"/>
      <c r="AD82" s="3"/>
      <c r="AE82" s="3"/>
      <c r="AF82" s="76"/>
      <c r="AG82" s="3"/>
      <c r="AH82" s="3"/>
      <c r="AI82" s="50"/>
      <c r="AJ82" s="3"/>
      <c r="AK82" s="3"/>
      <c r="AL82" s="76"/>
      <c r="AM82" s="3"/>
      <c r="AN82" s="3"/>
      <c r="AO82" s="50"/>
      <c r="AP82" s="11"/>
      <c r="AQ82" s="11"/>
      <c r="AR82" s="76"/>
      <c r="AS82" s="3"/>
      <c r="AT82" s="3"/>
      <c r="AU82" s="50"/>
      <c r="AV82" s="11"/>
      <c r="AW82" s="11"/>
      <c r="AX82" s="76"/>
      <c r="AY82" s="3"/>
      <c r="AZ82" s="3"/>
      <c r="BA82" s="50"/>
      <c r="BB82" s="33"/>
      <c r="BC82" s="33"/>
      <c r="BD82" s="76"/>
      <c r="BE82" s="3"/>
      <c r="BF82" s="3"/>
      <c r="BH82" s="62">
        <f t="shared" si="95"/>
        <v>201788.75</v>
      </c>
    </row>
    <row r="83" spans="1:60" ht="15.75" x14ac:dyDescent="0.25">
      <c r="A83" s="106" t="s">
        <v>86</v>
      </c>
      <c r="B83" s="50"/>
      <c r="C83" s="11"/>
      <c r="D83" s="11"/>
      <c r="E83" s="76"/>
      <c r="F83" s="3"/>
      <c r="G83" s="3"/>
      <c r="H83" s="57">
        <f t="shared" si="97"/>
        <v>251</v>
      </c>
      <c r="I83" s="11">
        <v>66</v>
      </c>
      <c r="J83" s="11">
        <v>185</v>
      </c>
      <c r="K83" s="60">
        <f>L83+M83</f>
        <v>26136.449999999997</v>
      </c>
      <c r="L83" s="3">
        <v>6872.53</v>
      </c>
      <c r="M83" s="3">
        <v>19263.919999999998</v>
      </c>
      <c r="N83" s="50"/>
      <c r="O83" s="3"/>
      <c r="P83" s="3"/>
      <c r="Q83" s="76"/>
      <c r="R83" s="3"/>
      <c r="S83" s="3"/>
      <c r="T83" s="76"/>
      <c r="U83" s="3"/>
      <c r="V83" s="3"/>
      <c r="W83" s="57">
        <f t="shared" si="98"/>
        <v>2255</v>
      </c>
      <c r="X83" s="11">
        <v>636</v>
      </c>
      <c r="Y83" s="11">
        <v>1619</v>
      </c>
      <c r="Z83" s="60">
        <f>AA83+AB83</f>
        <v>2223039.96</v>
      </c>
      <c r="AA83" s="3">
        <v>626985.99</v>
      </c>
      <c r="AB83" s="3">
        <v>1596053.97</v>
      </c>
      <c r="AC83" s="50"/>
      <c r="AD83" s="3"/>
      <c r="AE83" s="3"/>
      <c r="AF83" s="76"/>
      <c r="AG83" s="3"/>
      <c r="AH83" s="3"/>
      <c r="AI83" s="50"/>
      <c r="AJ83" s="3"/>
      <c r="AK83" s="3"/>
      <c r="AL83" s="76"/>
      <c r="AM83" s="3"/>
      <c r="AN83" s="3"/>
      <c r="AO83" s="50"/>
      <c r="AP83" s="11"/>
      <c r="AQ83" s="11"/>
      <c r="AR83" s="76"/>
      <c r="AS83" s="3"/>
      <c r="AT83" s="3"/>
      <c r="AU83" s="50"/>
      <c r="AV83" s="11"/>
      <c r="AW83" s="11"/>
      <c r="AX83" s="76"/>
      <c r="AY83" s="3"/>
      <c r="AZ83" s="3"/>
      <c r="BA83" s="57">
        <f t="shared" si="94"/>
        <v>450</v>
      </c>
      <c r="BB83" s="33">
        <v>129</v>
      </c>
      <c r="BC83" s="33">
        <v>321</v>
      </c>
      <c r="BD83" s="60">
        <f>BE83+BF83</f>
        <v>273357</v>
      </c>
      <c r="BE83" s="3">
        <v>78362.34</v>
      </c>
      <c r="BF83" s="3">
        <v>194994.66</v>
      </c>
      <c r="BH83" s="62">
        <f t="shared" si="95"/>
        <v>2522533.41</v>
      </c>
    </row>
    <row r="84" spans="1:60" ht="15.75" x14ac:dyDescent="0.25">
      <c r="A84" s="106" t="s">
        <v>87</v>
      </c>
      <c r="B84" s="50"/>
      <c r="C84" s="11"/>
      <c r="D84" s="11"/>
      <c r="E84" s="76"/>
      <c r="F84" s="3"/>
      <c r="G84" s="3"/>
      <c r="H84" s="57">
        <f t="shared" si="97"/>
        <v>1277</v>
      </c>
      <c r="I84" s="11">
        <v>336</v>
      </c>
      <c r="J84" s="11">
        <v>941</v>
      </c>
      <c r="K84" s="60">
        <f>L84+M84</f>
        <v>151520.64000000001</v>
      </c>
      <c r="L84" s="3">
        <v>39867.61</v>
      </c>
      <c r="M84" s="3">
        <v>111653.03</v>
      </c>
      <c r="N84" s="50"/>
      <c r="O84" s="3"/>
      <c r="P84" s="3"/>
      <c r="Q84" s="76"/>
      <c r="R84" s="3"/>
      <c r="S84" s="3"/>
      <c r="T84" s="76"/>
      <c r="U84" s="3"/>
      <c r="V84" s="3"/>
      <c r="W84" s="57">
        <f t="shared" si="98"/>
        <v>1952</v>
      </c>
      <c r="X84" s="11">
        <v>558</v>
      </c>
      <c r="Y84" s="11">
        <v>1394</v>
      </c>
      <c r="Z84" s="60">
        <f>AA84+AB84</f>
        <v>1382647.28</v>
      </c>
      <c r="AA84" s="3">
        <v>395244.46</v>
      </c>
      <c r="AB84" s="3">
        <v>987402.82</v>
      </c>
      <c r="AC84" s="50"/>
      <c r="AD84" s="3"/>
      <c r="AE84" s="3"/>
      <c r="AF84" s="76"/>
      <c r="AG84" s="3"/>
      <c r="AH84" s="3"/>
      <c r="AI84" s="50"/>
      <c r="AJ84" s="3"/>
      <c r="AK84" s="3"/>
      <c r="AL84" s="76"/>
      <c r="AM84" s="3"/>
      <c r="AN84" s="3"/>
      <c r="AO84" s="50"/>
      <c r="AP84" s="11"/>
      <c r="AQ84" s="11"/>
      <c r="AR84" s="76"/>
      <c r="AS84" s="3"/>
      <c r="AT84" s="3"/>
      <c r="AU84" s="50">
        <f t="shared" ref="AU84" si="99">AV84+AW84</f>
        <v>801</v>
      </c>
      <c r="AV84" s="33">
        <v>252</v>
      </c>
      <c r="AW84" s="33">
        <v>549</v>
      </c>
      <c r="AX84" s="60">
        <f>AY84+AZ84</f>
        <v>79651.44</v>
      </c>
      <c r="AY84" s="3">
        <v>25058.880000000001</v>
      </c>
      <c r="AZ84" s="3">
        <v>54592.56</v>
      </c>
      <c r="BA84" s="50"/>
      <c r="BB84" s="33"/>
      <c r="BC84" s="33"/>
      <c r="BD84" s="76"/>
      <c r="BE84" s="3"/>
      <c r="BF84" s="3"/>
      <c r="BH84" s="62">
        <f t="shared" si="95"/>
        <v>1613819.3599999999</v>
      </c>
    </row>
    <row r="85" spans="1:60" ht="15.75" x14ac:dyDescent="0.25">
      <c r="A85" s="106" t="s">
        <v>88</v>
      </c>
      <c r="B85" s="50"/>
      <c r="C85" s="11"/>
      <c r="D85" s="11"/>
      <c r="E85" s="76"/>
      <c r="F85" s="3"/>
      <c r="G85" s="3"/>
      <c r="H85" s="50"/>
      <c r="I85" s="11"/>
      <c r="J85" s="11"/>
      <c r="K85" s="76"/>
      <c r="L85" s="3"/>
      <c r="M85" s="3"/>
      <c r="N85" s="50"/>
      <c r="O85" s="3"/>
      <c r="P85" s="3"/>
      <c r="Q85" s="76"/>
      <c r="R85" s="3"/>
      <c r="S85" s="3"/>
      <c r="T85" s="76"/>
      <c r="U85" s="3"/>
      <c r="V85" s="3"/>
      <c r="W85" s="50"/>
      <c r="X85" s="11"/>
      <c r="Y85" s="11"/>
      <c r="Z85" s="76"/>
      <c r="AA85" s="3"/>
      <c r="AB85" s="3"/>
      <c r="AC85" s="50"/>
      <c r="AD85" s="3"/>
      <c r="AE85" s="3"/>
      <c r="AF85" s="76"/>
      <c r="AG85" s="3"/>
      <c r="AH85" s="3"/>
      <c r="AI85" s="57"/>
      <c r="AJ85" s="11"/>
      <c r="AK85" s="11"/>
      <c r="AL85" s="76"/>
      <c r="AM85" s="3"/>
      <c r="AN85" s="3"/>
      <c r="AO85" s="50"/>
      <c r="AP85" s="11"/>
      <c r="AQ85" s="11"/>
      <c r="AR85" s="76"/>
      <c r="AS85" s="3"/>
      <c r="AT85" s="3"/>
      <c r="AU85" s="50"/>
      <c r="AV85" s="11"/>
      <c r="AW85" s="11"/>
      <c r="AX85" s="76"/>
      <c r="AY85" s="3"/>
      <c r="AZ85" s="3"/>
      <c r="BA85" s="50"/>
      <c r="BB85" s="33"/>
      <c r="BC85" s="33"/>
      <c r="BD85" s="76"/>
      <c r="BE85" s="3"/>
      <c r="BF85" s="3"/>
      <c r="BH85" s="62">
        <f t="shared" si="95"/>
        <v>0</v>
      </c>
    </row>
    <row r="86" spans="1:60" ht="15.75" x14ac:dyDescent="0.25">
      <c r="A86" s="106" t="s">
        <v>89</v>
      </c>
      <c r="B86" s="50"/>
      <c r="C86" s="11"/>
      <c r="D86" s="11"/>
      <c r="E86" s="76"/>
      <c r="F86" s="3"/>
      <c r="G86" s="3"/>
      <c r="H86" s="50"/>
      <c r="I86" s="11"/>
      <c r="J86" s="11"/>
      <c r="K86" s="76"/>
      <c r="L86" s="3"/>
      <c r="M86" s="3"/>
      <c r="N86" s="50"/>
      <c r="O86" s="3"/>
      <c r="P86" s="3"/>
      <c r="Q86" s="76"/>
      <c r="R86" s="3"/>
      <c r="S86" s="3"/>
      <c r="T86" s="76"/>
      <c r="U86" s="3"/>
      <c r="V86" s="3"/>
      <c r="W86" s="50"/>
      <c r="X86" s="11"/>
      <c r="Y86" s="11"/>
      <c r="Z86" s="76"/>
      <c r="AA86" s="3"/>
      <c r="AB86" s="3"/>
      <c r="AC86" s="50"/>
      <c r="AD86" s="3"/>
      <c r="AE86" s="3"/>
      <c r="AF86" s="76"/>
      <c r="AG86" s="3"/>
      <c r="AH86" s="3"/>
      <c r="AI86" s="50"/>
      <c r="AJ86" s="3"/>
      <c r="AK86" s="3"/>
      <c r="AL86" s="76"/>
      <c r="AM86" s="3"/>
      <c r="AN86" s="3"/>
      <c r="AO86" s="50">
        <f t="shared" ref="AO86" si="100">AP86+AQ86</f>
        <v>80</v>
      </c>
      <c r="AP86" s="11">
        <v>24</v>
      </c>
      <c r="AQ86" s="11">
        <v>56</v>
      </c>
      <c r="AR86" s="76">
        <f>AS86+AT86</f>
        <v>1450501.44</v>
      </c>
      <c r="AS86" s="3">
        <v>435150.43</v>
      </c>
      <c r="AT86" s="3">
        <v>1015351.01</v>
      </c>
      <c r="AU86" s="50"/>
      <c r="AV86" s="11"/>
      <c r="AW86" s="11"/>
      <c r="AX86" s="76"/>
      <c r="AY86" s="3"/>
      <c r="AZ86" s="3"/>
      <c r="BA86" s="50"/>
      <c r="BB86" s="33"/>
      <c r="BC86" s="33"/>
      <c r="BD86" s="76"/>
      <c r="BE86" s="3"/>
      <c r="BF86" s="3"/>
      <c r="BH86" s="62">
        <f t="shared" si="95"/>
        <v>1450501.44</v>
      </c>
    </row>
    <row r="87" spans="1:60" ht="15.75" x14ac:dyDescent="0.25">
      <c r="A87" s="106" t="s">
        <v>90</v>
      </c>
      <c r="B87" s="50"/>
      <c r="C87" s="11"/>
      <c r="D87" s="11"/>
      <c r="E87" s="76"/>
      <c r="F87" s="3"/>
      <c r="G87" s="3"/>
      <c r="H87" s="50"/>
      <c r="I87" s="11"/>
      <c r="J87" s="11"/>
      <c r="K87" s="76"/>
      <c r="L87" s="3"/>
      <c r="M87" s="3"/>
      <c r="N87" s="50"/>
      <c r="O87" s="3"/>
      <c r="P87" s="3"/>
      <c r="Q87" s="76"/>
      <c r="R87" s="3"/>
      <c r="S87" s="3"/>
      <c r="T87" s="76"/>
      <c r="U87" s="3"/>
      <c r="V87" s="3"/>
      <c r="W87" s="50"/>
      <c r="X87" s="11"/>
      <c r="Y87" s="11"/>
      <c r="Z87" s="76"/>
      <c r="AA87" s="3"/>
      <c r="AB87" s="3"/>
      <c r="AC87" s="50"/>
      <c r="AD87" s="3"/>
      <c r="AE87" s="3"/>
      <c r="AF87" s="76"/>
      <c r="AG87" s="3"/>
      <c r="AH87" s="3"/>
      <c r="AI87" s="50"/>
      <c r="AJ87" s="3"/>
      <c r="AK87" s="3"/>
      <c r="AL87" s="76"/>
      <c r="AM87" s="3"/>
      <c r="AN87" s="3"/>
      <c r="AO87" s="50"/>
      <c r="AP87" s="3"/>
      <c r="AQ87" s="3"/>
      <c r="AR87" s="76"/>
      <c r="AS87" s="3"/>
      <c r="AT87" s="3"/>
      <c r="AU87" s="50"/>
      <c r="AV87" s="11"/>
      <c r="AW87" s="11"/>
      <c r="AX87" s="76"/>
      <c r="AY87" s="3"/>
      <c r="AZ87" s="3"/>
      <c r="BA87" s="57">
        <f t="shared" si="94"/>
        <v>1056</v>
      </c>
      <c r="BB87" s="33">
        <v>495</v>
      </c>
      <c r="BC87" s="33">
        <v>561</v>
      </c>
      <c r="BD87" s="60">
        <f>BE87+BF87</f>
        <v>1571882.5499999998</v>
      </c>
      <c r="BE87" s="3">
        <v>736819.95</v>
      </c>
      <c r="BF87" s="3">
        <v>835062.6</v>
      </c>
      <c r="BH87" s="62">
        <f t="shared" si="95"/>
        <v>1571882.5499999998</v>
      </c>
    </row>
    <row r="88" spans="1:60" ht="15.75" x14ac:dyDescent="0.25">
      <c r="A88" s="106" t="s">
        <v>91</v>
      </c>
      <c r="B88" s="50"/>
      <c r="C88" s="11"/>
      <c r="D88" s="11"/>
      <c r="E88" s="76"/>
      <c r="F88" s="3"/>
      <c r="G88" s="3"/>
      <c r="H88" s="50"/>
      <c r="I88" s="11"/>
      <c r="J88" s="11"/>
      <c r="K88" s="76"/>
      <c r="L88" s="3"/>
      <c r="M88" s="3"/>
      <c r="N88" s="50"/>
      <c r="O88" s="3"/>
      <c r="P88" s="3"/>
      <c r="Q88" s="76"/>
      <c r="R88" s="3"/>
      <c r="S88" s="3"/>
      <c r="T88" s="76"/>
      <c r="U88" s="3"/>
      <c r="V88" s="3"/>
      <c r="W88" s="50"/>
      <c r="X88" s="3"/>
      <c r="Y88" s="3"/>
      <c r="Z88" s="76"/>
      <c r="AA88" s="3"/>
      <c r="AB88" s="3"/>
      <c r="AC88" s="50"/>
      <c r="AD88" s="3"/>
      <c r="AE88" s="3"/>
      <c r="AF88" s="76"/>
      <c r="AG88" s="3"/>
      <c r="AH88" s="3"/>
      <c r="AI88" s="50"/>
      <c r="AJ88" s="3"/>
      <c r="AK88" s="3"/>
      <c r="AL88" s="76"/>
      <c r="AM88" s="3"/>
      <c r="AN88" s="3"/>
      <c r="AO88" s="50"/>
      <c r="AP88" s="3"/>
      <c r="AQ88" s="3"/>
      <c r="AR88" s="76"/>
      <c r="AS88" s="3"/>
      <c r="AT88" s="3"/>
      <c r="AU88" s="50"/>
      <c r="AV88" s="11"/>
      <c r="AW88" s="11"/>
      <c r="AX88" s="76"/>
      <c r="AY88" s="3"/>
      <c r="AZ88" s="3"/>
      <c r="BA88" s="57">
        <f t="shared" si="94"/>
        <v>326</v>
      </c>
      <c r="BB88" s="33">
        <v>150</v>
      </c>
      <c r="BC88" s="33">
        <v>176</v>
      </c>
      <c r="BD88" s="60">
        <f>BE88+BF88</f>
        <v>576830.55000000005</v>
      </c>
      <c r="BE88" s="3">
        <v>265412.83</v>
      </c>
      <c r="BF88" s="3">
        <v>311417.71999999997</v>
      </c>
      <c r="BH88" s="62">
        <f t="shared" si="95"/>
        <v>576830.55000000005</v>
      </c>
    </row>
    <row r="89" spans="1:60" ht="15.75" x14ac:dyDescent="0.25">
      <c r="A89" s="106" t="s">
        <v>92</v>
      </c>
      <c r="B89" s="50"/>
      <c r="C89" s="11"/>
      <c r="D89" s="11"/>
      <c r="E89" s="76"/>
      <c r="F89" s="3"/>
      <c r="G89" s="3"/>
      <c r="H89" s="50"/>
      <c r="I89" s="11"/>
      <c r="J89" s="11"/>
      <c r="K89" s="76"/>
      <c r="L89" s="3"/>
      <c r="M89" s="3"/>
      <c r="N89" s="50"/>
      <c r="O89" s="3"/>
      <c r="P89" s="3"/>
      <c r="Q89" s="76"/>
      <c r="R89" s="3"/>
      <c r="S89" s="3"/>
      <c r="T89" s="76"/>
      <c r="U89" s="3"/>
      <c r="V89" s="3"/>
      <c r="W89" s="50"/>
      <c r="X89" s="3"/>
      <c r="Y89" s="3"/>
      <c r="Z89" s="76"/>
      <c r="AA89" s="3"/>
      <c r="AB89" s="3"/>
      <c r="AC89" s="50"/>
      <c r="AD89" s="3"/>
      <c r="AE89" s="3"/>
      <c r="AF89" s="76"/>
      <c r="AG89" s="3"/>
      <c r="AH89" s="3"/>
      <c r="AI89" s="50"/>
      <c r="AJ89" s="3"/>
      <c r="AK89" s="3"/>
      <c r="AL89" s="76"/>
      <c r="AM89" s="3"/>
      <c r="AN89" s="3"/>
      <c r="AO89" s="50"/>
      <c r="AP89" s="3"/>
      <c r="AQ89" s="3"/>
      <c r="AR89" s="76"/>
      <c r="AS89" s="3"/>
      <c r="AT89" s="3"/>
      <c r="AU89" s="50"/>
      <c r="AV89" s="11"/>
      <c r="AW89" s="11"/>
      <c r="AX89" s="76"/>
      <c r="AY89" s="3"/>
      <c r="AZ89" s="3"/>
      <c r="BA89" s="57">
        <f t="shared" si="94"/>
        <v>456</v>
      </c>
      <c r="BB89" s="33">
        <v>213</v>
      </c>
      <c r="BC89" s="33">
        <v>243</v>
      </c>
      <c r="BD89" s="60">
        <f>BE89+BF89</f>
        <v>1354750.7999999998</v>
      </c>
      <c r="BE89" s="3">
        <v>632811.23</v>
      </c>
      <c r="BF89" s="3">
        <v>721939.57</v>
      </c>
      <c r="BH89" s="62">
        <f t="shared" si="95"/>
        <v>1354750.7999999998</v>
      </c>
    </row>
    <row r="90" spans="1:60" ht="15.75" x14ac:dyDescent="0.25">
      <c r="A90" s="130" t="s">
        <v>136</v>
      </c>
      <c r="B90" s="50"/>
      <c r="C90" s="11"/>
      <c r="D90" s="11"/>
      <c r="E90" s="76"/>
      <c r="F90" s="3"/>
      <c r="G90" s="3"/>
      <c r="H90" s="50"/>
      <c r="I90" s="11"/>
      <c r="J90" s="11"/>
      <c r="K90" s="76"/>
      <c r="L90" s="3"/>
      <c r="M90" s="3"/>
      <c r="N90" s="50"/>
      <c r="O90" s="3"/>
      <c r="P90" s="3"/>
      <c r="Q90" s="76"/>
      <c r="R90" s="3"/>
      <c r="S90" s="3"/>
      <c r="T90" s="76"/>
      <c r="U90" s="3"/>
      <c r="V90" s="3"/>
      <c r="W90" s="50"/>
      <c r="X90" s="3"/>
      <c r="Y90" s="3"/>
      <c r="Z90" s="76"/>
      <c r="AA90" s="3"/>
      <c r="AB90" s="3"/>
      <c r="AC90" s="50"/>
      <c r="AD90" s="3"/>
      <c r="AE90" s="3"/>
      <c r="AF90" s="76"/>
      <c r="AG90" s="3"/>
      <c r="AH90" s="3"/>
      <c r="AI90" s="50"/>
      <c r="AJ90" s="3"/>
      <c r="AK90" s="3"/>
      <c r="AL90" s="76"/>
      <c r="AM90" s="3"/>
      <c r="AN90" s="3"/>
      <c r="AO90" s="50"/>
      <c r="AP90" s="3"/>
      <c r="AQ90" s="3"/>
      <c r="AR90" s="76"/>
      <c r="AS90" s="3"/>
      <c r="AT90" s="3"/>
      <c r="AU90" s="50"/>
      <c r="AV90" s="11"/>
      <c r="AW90" s="11"/>
      <c r="AX90" s="76"/>
      <c r="AY90" s="3"/>
      <c r="AZ90" s="3"/>
      <c r="BA90" s="57"/>
      <c r="BB90" s="33"/>
      <c r="BC90" s="33"/>
      <c r="BD90" s="60"/>
      <c r="BE90" s="3"/>
      <c r="BF90" s="3"/>
      <c r="BH90" s="62">
        <f t="shared" si="95"/>
        <v>0</v>
      </c>
    </row>
    <row r="91" spans="1:60" ht="15.75" x14ac:dyDescent="0.25">
      <c r="A91" s="130" t="s">
        <v>137</v>
      </c>
      <c r="B91" s="50"/>
      <c r="C91" s="11"/>
      <c r="D91" s="11"/>
      <c r="E91" s="76"/>
      <c r="F91" s="3"/>
      <c r="G91" s="3"/>
      <c r="H91" s="50"/>
      <c r="I91" s="11"/>
      <c r="J91" s="11"/>
      <c r="K91" s="76"/>
      <c r="L91" s="3"/>
      <c r="M91" s="3"/>
      <c r="N91" s="50"/>
      <c r="O91" s="3"/>
      <c r="P91" s="3"/>
      <c r="Q91" s="76"/>
      <c r="R91" s="3"/>
      <c r="S91" s="3"/>
      <c r="T91" s="76"/>
      <c r="U91" s="3"/>
      <c r="V91" s="3"/>
      <c r="W91" s="50"/>
      <c r="X91" s="3"/>
      <c r="Y91" s="3"/>
      <c r="Z91" s="76"/>
      <c r="AA91" s="3"/>
      <c r="AB91" s="3"/>
      <c r="AC91" s="50"/>
      <c r="AD91" s="3"/>
      <c r="AE91" s="3"/>
      <c r="AF91" s="76"/>
      <c r="AG91" s="3"/>
      <c r="AH91" s="3"/>
      <c r="AI91" s="50"/>
      <c r="AJ91" s="3"/>
      <c r="AK91" s="3"/>
      <c r="AL91" s="76"/>
      <c r="AM91" s="3"/>
      <c r="AN91" s="3"/>
      <c r="AO91" s="50"/>
      <c r="AP91" s="3"/>
      <c r="AQ91" s="3"/>
      <c r="AR91" s="76"/>
      <c r="AS91" s="3"/>
      <c r="AT91" s="3"/>
      <c r="AU91" s="50"/>
      <c r="AV91" s="11"/>
      <c r="AW91" s="11"/>
      <c r="AX91" s="76"/>
      <c r="AY91" s="3"/>
      <c r="AZ91" s="3"/>
      <c r="BA91" s="57"/>
      <c r="BB91" s="33"/>
      <c r="BC91" s="33"/>
      <c r="BD91" s="60"/>
      <c r="BE91" s="3"/>
      <c r="BF91" s="3"/>
      <c r="BH91" s="62">
        <f t="shared" si="95"/>
        <v>0</v>
      </c>
    </row>
    <row r="92" spans="1:60" ht="31.5" x14ac:dyDescent="0.25">
      <c r="A92" s="130" t="s">
        <v>135</v>
      </c>
      <c r="B92" s="50"/>
      <c r="C92" s="11"/>
      <c r="D92" s="11"/>
      <c r="E92" s="76"/>
      <c r="F92" s="3"/>
      <c r="G92" s="3"/>
      <c r="H92" s="50"/>
      <c r="I92" s="11"/>
      <c r="J92" s="11"/>
      <c r="K92" s="76"/>
      <c r="L92" s="3"/>
      <c r="M92" s="3"/>
      <c r="N92" s="50"/>
      <c r="O92" s="3"/>
      <c r="P92" s="3"/>
      <c r="Q92" s="76"/>
      <c r="R92" s="3"/>
      <c r="S92" s="3"/>
      <c r="T92" s="76"/>
      <c r="U92" s="3"/>
      <c r="V92" s="3"/>
      <c r="W92" s="50"/>
      <c r="X92" s="3"/>
      <c r="Y92" s="3"/>
      <c r="Z92" s="76"/>
      <c r="AA92" s="3"/>
      <c r="AB92" s="3"/>
      <c r="AC92" s="50"/>
      <c r="AD92" s="3"/>
      <c r="AE92" s="3"/>
      <c r="AF92" s="76"/>
      <c r="AG92" s="3"/>
      <c r="AH92" s="3"/>
      <c r="AI92" s="50"/>
      <c r="AJ92" s="3"/>
      <c r="AK92" s="3"/>
      <c r="AL92" s="76"/>
      <c r="AM92" s="3"/>
      <c r="AN92" s="3"/>
      <c r="AO92" s="50"/>
      <c r="AP92" s="11"/>
      <c r="AQ92" s="11"/>
      <c r="AR92" s="76"/>
      <c r="AS92" s="3"/>
      <c r="AT92" s="3"/>
      <c r="AU92" s="50"/>
      <c r="AV92" s="11"/>
      <c r="AW92" s="11"/>
      <c r="AX92" s="76"/>
      <c r="AY92" s="3"/>
      <c r="AZ92" s="3"/>
      <c r="BA92" s="57"/>
      <c r="BB92" s="33"/>
      <c r="BC92" s="33"/>
      <c r="BD92" s="60"/>
      <c r="BE92" s="3"/>
      <c r="BF92" s="3"/>
      <c r="BH92" s="62">
        <f t="shared" si="95"/>
        <v>0</v>
      </c>
    </row>
    <row r="93" spans="1:60" ht="15.75" x14ac:dyDescent="0.25">
      <c r="A93" s="130" t="s">
        <v>138</v>
      </c>
      <c r="B93" s="50"/>
      <c r="C93" s="11"/>
      <c r="D93" s="11"/>
      <c r="E93" s="76"/>
      <c r="F93" s="3"/>
      <c r="G93" s="3"/>
      <c r="H93" s="50"/>
      <c r="I93" s="11"/>
      <c r="J93" s="11"/>
      <c r="K93" s="76"/>
      <c r="L93" s="3"/>
      <c r="M93" s="3"/>
      <c r="N93" s="50"/>
      <c r="O93" s="3"/>
      <c r="P93" s="3"/>
      <c r="Q93" s="76"/>
      <c r="R93" s="3"/>
      <c r="S93" s="3"/>
      <c r="T93" s="76"/>
      <c r="U93" s="3"/>
      <c r="V93" s="3"/>
      <c r="W93" s="50"/>
      <c r="X93" s="3"/>
      <c r="Y93" s="3"/>
      <c r="Z93" s="76"/>
      <c r="AA93" s="3"/>
      <c r="AB93" s="3"/>
      <c r="AC93" s="50"/>
      <c r="AD93" s="3"/>
      <c r="AE93" s="3"/>
      <c r="AF93" s="76"/>
      <c r="AG93" s="3"/>
      <c r="AH93" s="3"/>
      <c r="AI93" s="50"/>
      <c r="AJ93" s="3"/>
      <c r="AK93" s="3"/>
      <c r="AL93" s="76"/>
      <c r="AM93" s="3"/>
      <c r="AN93" s="3"/>
      <c r="AO93" s="50"/>
      <c r="AP93" s="11"/>
      <c r="AQ93" s="11"/>
      <c r="AR93" s="76"/>
      <c r="AS93" s="3"/>
      <c r="AT93" s="3"/>
      <c r="AU93" s="50"/>
      <c r="AV93" s="11"/>
      <c r="AW93" s="11"/>
      <c r="AX93" s="76"/>
      <c r="AY93" s="3"/>
      <c r="AZ93" s="3"/>
      <c r="BA93" s="50">
        <f>BB93+BC93</f>
        <v>246</v>
      </c>
      <c r="BB93" s="11">
        <v>123</v>
      </c>
      <c r="BC93" s="11">
        <v>123</v>
      </c>
      <c r="BD93" s="76">
        <f>BE93+BF93</f>
        <v>149435.16</v>
      </c>
      <c r="BE93" s="3">
        <v>74717.58</v>
      </c>
      <c r="BF93" s="3">
        <v>74717.58</v>
      </c>
      <c r="BH93" s="62">
        <f t="shared" si="95"/>
        <v>149435.16</v>
      </c>
    </row>
    <row r="94" spans="1:60" s="35" customFormat="1" ht="15" x14ac:dyDescent="0.25">
      <c r="A94" s="21" t="s">
        <v>54</v>
      </c>
      <c r="B94" s="57"/>
      <c r="C94" s="33"/>
      <c r="D94" s="33"/>
      <c r="E94" s="60"/>
      <c r="F94" s="34"/>
      <c r="G94" s="34"/>
      <c r="H94" s="57"/>
      <c r="I94" s="33"/>
      <c r="J94" s="33"/>
      <c r="K94" s="60"/>
      <c r="L94" s="34"/>
      <c r="M94" s="34"/>
      <c r="N94" s="57"/>
      <c r="O94" s="34"/>
      <c r="P94" s="34"/>
      <c r="Q94" s="60"/>
      <c r="R94" s="34"/>
      <c r="S94" s="34"/>
      <c r="T94" s="60"/>
      <c r="U94" s="34"/>
      <c r="V94" s="34"/>
      <c r="W94" s="57"/>
      <c r="X94" s="34"/>
      <c r="Y94" s="34"/>
      <c r="Z94" s="60"/>
      <c r="AA94" s="34"/>
      <c r="AB94" s="34"/>
      <c r="AC94" s="57"/>
      <c r="AD94" s="34"/>
      <c r="AE94" s="34"/>
      <c r="AF94" s="60"/>
      <c r="AG94" s="34"/>
      <c r="AH94" s="34"/>
      <c r="AI94" s="57"/>
      <c r="AJ94" s="34"/>
      <c r="AK94" s="34"/>
      <c r="AL94" s="60"/>
      <c r="AM94" s="34"/>
      <c r="AN94" s="34"/>
      <c r="AO94" s="57"/>
      <c r="AP94" s="34"/>
      <c r="AQ94" s="34"/>
      <c r="AR94" s="60"/>
      <c r="AS94" s="34"/>
      <c r="AT94" s="34"/>
      <c r="AU94" s="57">
        <f>AV94+AW94</f>
        <v>150</v>
      </c>
      <c r="AV94" s="33">
        <v>43</v>
      </c>
      <c r="AW94" s="33">
        <v>107</v>
      </c>
      <c r="AX94" s="60">
        <f>AY94+AZ94</f>
        <v>39670.5</v>
      </c>
      <c r="AY94" s="3">
        <v>11372.21</v>
      </c>
      <c r="AZ94" s="3">
        <v>28298.29</v>
      </c>
      <c r="BA94" s="57">
        <f t="shared" si="94"/>
        <v>201</v>
      </c>
      <c r="BB94" s="33">
        <v>46</v>
      </c>
      <c r="BC94" s="33">
        <v>155</v>
      </c>
      <c r="BD94" s="60">
        <f>BE94+BF94</f>
        <v>122099.46</v>
      </c>
      <c r="BE94" s="3">
        <v>27943.16</v>
      </c>
      <c r="BF94" s="3">
        <v>94156.3</v>
      </c>
      <c r="BH94" s="62">
        <f t="shared" si="95"/>
        <v>161769.96000000002</v>
      </c>
    </row>
    <row r="95" spans="1:60" s="35" customFormat="1" ht="19.5" customHeight="1" x14ac:dyDescent="0.25">
      <c r="A95" s="68" t="s">
        <v>2</v>
      </c>
      <c r="B95" s="69">
        <f t="shared" ref="B95:G95" si="101">SUM(B7:B94)</f>
        <v>94062</v>
      </c>
      <c r="C95" s="69">
        <f t="shared" si="101"/>
        <v>25594</v>
      </c>
      <c r="D95" s="69">
        <f t="shared" si="101"/>
        <v>68468</v>
      </c>
      <c r="E95" s="70">
        <f t="shared" si="101"/>
        <v>168347857.64000005</v>
      </c>
      <c r="F95" s="81">
        <f t="shared" si="101"/>
        <v>45897448.140000008</v>
      </c>
      <c r="G95" s="70">
        <f t="shared" si="101"/>
        <v>122450409.50000001</v>
      </c>
      <c r="H95" s="69">
        <f t="shared" ref="H95:BF95" si="102">SUM(H7:H94)</f>
        <v>305741</v>
      </c>
      <c r="I95" s="69">
        <f>SUM(I7:I94)</f>
        <v>73365</v>
      </c>
      <c r="J95" s="69">
        <f>SUM(J7:J94)</f>
        <v>232376</v>
      </c>
      <c r="K95" s="70">
        <f t="shared" si="102"/>
        <v>62421893.500000007</v>
      </c>
      <c r="L95" s="70">
        <f t="shared" si="102"/>
        <v>16135836.319999997</v>
      </c>
      <c r="M95" s="70">
        <f t="shared" si="102"/>
        <v>46286057.179999992</v>
      </c>
      <c r="N95" s="69">
        <f t="shared" si="102"/>
        <v>89349</v>
      </c>
      <c r="O95" s="69">
        <f t="shared" si="102"/>
        <v>28288</v>
      </c>
      <c r="P95" s="69">
        <f t="shared" si="102"/>
        <v>61061</v>
      </c>
      <c r="Q95" s="70">
        <f t="shared" si="102"/>
        <v>39536058.019999996</v>
      </c>
      <c r="R95" s="70">
        <f t="shared" si="102"/>
        <v>12329892.34</v>
      </c>
      <c r="S95" s="70">
        <f t="shared" si="102"/>
        <v>27206165.68</v>
      </c>
      <c r="T95" s="70">
        <f t="shared" si="102"/>
        <v>142839631.86999997</v>
      </c>
      <c r="U95" s="70">
        <f t="shared" si="102"/>
        <v>41141515.759999998</v>
      </c>
      <c r="V95" s="70">
        <f t="shared" si="102"/>
        <v>101698116.11000003</v>
      </c>
      <c r="W95" s="69">
        <f>SUM(W7:W94)</f>
        <v>625946</v>
      </c>
      <c r="X95" s="69">
        <f t="shared" si="102"/>
        <v>166373</v>
      </c>
      <c r="Y95" s="69">
        <f t="shared" si="102"/>
        <v>459573</v>
      </c>
      <c r="Z95" s="70">
        <f t="shared" si="102"/>
        <v>472813309.85999995</v>
      </c>
      <c r="AA95" s="70">
        <f t="shared" si="102"/>
        <v>124713561.08999997</v>
      </c>
      <c r="AB95" s="70">
        <f t="shared" si="102"/>
        <v>348099748.76999998</v>
      </c>
      <c r="AC95" s="69">
        <f t="shared" si="102"/>
        <v>176258</v>
      </c>
      <c r="AD95" s="69">
        <f t="shared" si="102"/>
        <v>44603</v>
      </c>
      <c r="AE95" s="69">
        <f t="shared" si="102"/>
        <v>131655</v>
      </c>
      <c r="AF95" s="70">
        <f t="shared" si="102"/>
        <v>78895424.13000001</v>
      </c>
      <c r="AG95" s="70">
        <f t="shared" si="102"/>
        <v>19871346.419999998</v>
      </c>
      <c r="AH95" s="70">
        <f t="shared" si="102"/>
        <v>59024077.710000008</v>
      </c>
      <c r="AI95" s="69">
        <f t="shared" si="102"/>
        <v>55147</v>
      </c>
      <c r="AJ95" s="69">
        <f t="shared" si="102"/>
        <v>14644</v>
      </c>
      <c r="AK95" s="69">
        <f t="shared" si="102"/>
        <v>40503</v>
      </c>
      <c r="AL95" s="70">
        <f>SUM(AL7:AL94)</f>
        <v>1252018958.4199998</v>
      </c>
      <c r="AM95" s="70">
        <f t="shared" si="102"/>
        <v>341826701.30000007</v>
      </c>
      <c r="AN95" s="70">
        <f t="shared" si="102"/>
        <v>910192257.12000036</v>
      </c>
      <c r="AO95" s="69">
        <f t="shared" si="102"/>
        <v>19132</v>
      </c>
      <c r="AP95" s="69">
        <f t="shared" si="102"/>
        <v>5185</v>
      </c>
      <c r="AQ95" s="69">
        <f t="shared" si="102"/>
        <v>13947</v>
      </c>
      <c r="AR95" s="70">
        <f t="shared" si="102"/>
        <v>203635108.53999999</v>
      </c>
      <c r="AS95" s="70">
        <f t="shared" si="102"/>
        <v>57267796.979999997</v>
      </c>
      <c r="AT95" s="70">
        <f t="shared" si="102"/>
        <v>146367311.55999997</v>
      </c>
      <c r="AU95" s="69">
        <f t="shared" si="102"/>
        <v>231834</v>
      </c>
      <c r="AV95" s="69">
        <f t="shared" si="102"/>
        <v>68107</v>
      </c>
      <c r="AW95" s="69">
        <f t="shared" si="102"/>
        <v>163727</v>
      </c>
      <c r="AX95" s="70">
        <f t="shared" si="102"/>
        <v>38310165.269999996</v>
      </c>
      <c r="AY95" s="70">
        <f t="shared" si="102"/>
        <v>11264309.960000001</v>
      </c>
      <c r="AZ95" s="70">
        <f t="shared" si="102"/>
        <v>27045855.310000002</v>
      </c>
      <c r="BA95" s="69">
        <f t="shared" si="102"/>
        <v>76058</v>
      </c>
      <c r="BB95" s="69">
        <f t="shared" si="102"/>
        <v>30797</v>
      </c>
      <c r="BC95" s="69">
        <f t="shared" si="102"/>
        <v>45261</v>
      </c>
      <c r="BD95" s="70">
        <f t="shared" si="102"/>
        <v>169971808.60000005</v>
      </c>
      <c r="BE95" s="70">
        <f t="shared" si="102"/>
        <v>92558632.520000011</v>
      </c>
      <c r="BF95" s="70">
        <f t="shared" si="102"/>
        <v>77413176.079999998</v>
      </c>
      <c r="BH95" s="63">
        <f>SUM(BH7:BH94)</f>
        <v>2628790215.8500009</v>
      </c>
    </row>
    <row r="96" spans="1:60" s="35" customFormat="1" ht="18" customHeight="1" x14ac:dyDescent="0.25">
      <c r="A96" s="38"/>
      <c r="B96" s="39"/>
      <c r="C96" s="39"/>
      <c r="D96" s="39"/>
      <c r="E96" s="40"/>
      <c r="F96" s="40"/>
      <c r="G96" s="40"/>
      <c r="H96" s="39"/>
      <c r="I96" s="40"/>
      <c r="J96" s="40"/>
      <c r="K96" s="40"/>
      <c r="L96" s="40"/>
      <c r="M96" s="40"/>
      <c r="N96" s="39"/>
      <c r="O96" s="40"/>
      <c r="P96" s="40"/>
      <c r="Q96" s="40"/>
      <c r="R96" s="40"/>
      <c r="S96" s="40"/>
      <c r="T96" s="40"/>
      <c r="U96" s="40"/>
      <c r="V96" s="40"/>
      <c r="W96" s="39"/>
      <c r="X96" s="40"/>
      <c r="Y96" s="40"/>
      <c r="Z96" s="40"/>
      <c r="AA96" s="40"/>
      <c r="AB96" s="40"/>
      <c r="AC96" s="39"/>
      <c r="AD96" s="40"/>
      <c r="AE96" s="40"/>
      <c r="AF96" s="40"/>
      <c r="AG96" s="40"/>
      <c r="AH96" s="40"/>
      <c r="AI96" s="39"/>
      <c r="AJ96" s="40"/>
      <c r="AK96" s="40"/>
      <c r="AL96" s="40"/>
      <c r="AM96" s="40"/>
      <c r="AN96" s="40"/>
      <c r="AO96" s="39"/>
      <c r="AP96" s="40"/>
      <c r="AQ96" s="40"/>
      <c r="AR96" s="40"/>
      <c r="AS96" s="40"/>
      <c r="AT96" s="40"/>
      <c r="AU96" s="39"/>
      <c r="AV96" s="40"/>
      <c r="AW96" s="40"/>
      <c r="AX96" s="40"/>
      <c r="AY96" s="40"/>
      <c r="AZ96" s="40"/>
      <c r="BA96" s="39"/>
      <c r="BB96" s="40"/>
      <c r="BC96" s="40"/>
      <c r="BD96" s="40"/>
      <c r="BE96" s="40"/>
      <c r="BF96" s="40"/>
    </row>
    <row r="97" spans="26:42" x14ac:dyDescent="0.25">
      <c r="Z97" s="7"/>
      <c r="AA97" s="7"/>
      <c r="AB97" s="7"/>
    </row>
    <row r="99" spans="26:42" x14ac:dyDescent="0.25">
      <c r="AP99" s="129"/>
    </row>
  </sheetData>
  <customSheetViews>
    <customSheetView guid="{9784C23B-239B-4CA0-A170-4E2FB957F671}" scale="90" fitToPage="1" printArea="1" hiddenRows="1">
      <pane xSplit="1" ySplit="6" topLeftCell="B67" activePane="bottomRight" state="frozen"/>
      <selection pane="bottomRight" activeCell="I75" sqref="I75:J75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>
      <pane xSplit="1" ySplit="6" topLeftCell="B43" activePane="bottomRight" state="frozen"/>
      <selection pane="bottomRight" activeCell="L49" sqref="L49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>
      <pane xSplit="1" ySplit="6" topLeftCell="BI13" activePane="bottomRight" state="frozen"/>
      <selection pane="bottomRight" activeCell="BX13" sqref="BX13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filter="1" showAutoFilter="1">
      <pane xSplit="1" ySplit="45" topLeftCell="BD47" activePane="bottomRight" state="frozen"/>
      <selection pane="bottomRight" activeCell="BH47" sqref="BH47:BI47"/>
      <pageMargins left="0" right="0" top="0" bottom="0" header="0.31496062992125984" footer="0.31496062992125984"/>
      <printOptions horizontalCentered="1"/>
      <pageSetup paperSize="9" fitToHeight="0" orientation="landscape" r:id="rId4"/>
      <autoFilter ref="A6:BZ85">
        <filterColumn colId="0">
          <filters>
            <filter val="ГУЗ «Ульяновская областная клиническая больница»"/>
          </filters>
        </filterColumn>
      </autoFilter>
    </customSheetView>
    <customSheetView guid="{EF89D82D-307D-41C5-8DC5-0AC0B8CDE711}" scale="90" showPageBreaks="1" fitToPage="1" printArea="1">
      <pane xSplit="1" ySplit="6" topLeftCell="BD91" activePane="bottomRight" state="frozen"/>
      <selection pane="bottomRight" activeCell="AC84" sqref="AC7:AC84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33">
    <mergeCell ref="BD5:BF5"/>
    <mergeCell ref="BH4:BH5"/>
    <mergeCell ref="BA4:BF4"/>
    <mergeCell ref="E5:G5"/>
    <mergeCell ref="H5:J5"/>
    <mergeCell ref="K5:M5"/>
    <mergeCell ref="N5:P5"/>
    <mergeCell ref="AX5:AZ5"/>
    <mergeCell ref="W5:Y5"/>
    <mergeCell ref="Z5:AB5"/>
    <mergeCell ref="A4:A5"/>
    <mergeCell ref="B4:G4"/>
    <mergeCell ref="H4:M4"/>
    <mergeCell ref="N4:S4"/>
    <mergeCell ref="T4:V4"/>
    <mergeCell ref="Q5:S5"/>
    <mergeCell ref="T5:V5"/>
    <mergeCell ref="AU2:BH2"/>
    <mergeCell ref="AU1:BH1"/>
    <mergeCell ref="W4:AB4"/>
    <mergeCell ref="AC4:AH4"/>
    <mergeCell ref="B5:D5"/>
    <mergeCell ref="AC5:AE5"/>
    <mergeCell ref="AF5:AH5"/>
    <mergeCell ref="AR5:AT5"/>
    <mergeCell ref="AU5:AW5"/>
    <mergeCell ref="AI4:AN4"/>
    <mergeCell ref="AO4:AT4"/>
    <mergeCell ref="AU4:AZ4"/>
    <mergeCell ref="AI5:AK5"/>
    <mergeCell ref="AL5:AN5"/>
    <mergeCell ref="AO5:AQ5"/>
    <mergeCell ref="BA5:BC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BK126"/>
  <sheetViews>
    <sheetView zoomScale="90" zoomScaleNormal="90" workbookViewId="0">
      <pane xSplit="1" ySplit="6" topLeftCell="Z60" activePane="bottomRight" state="frozen"/>
      <selection pane="topRight" activeCell="B1" sqref="B1"/>
      <selection pane="bottomLeft" activeCell="A7" sqref="A7"/>
      <selection pane="bottomRight" activeCell="A67" sqref="A67"/>
    </sheetView>
  </sheetViews>
  <sheetFormatPr defaultRowHeight="12.75" x14ac:dyDescent="0.25"/>
  <cols>
    <col min="1" max="1" width="48.28515625" style="28" customWidth="1"/>
    <col min="2" max="2" width="7.7109375" style="27" customWidth="1"/>
    <col min="3" max="3" width="6" style="27" customWidth="1"/>
    <col min="4" max="4" width="7" style="27" customWidth="1"/>
    <col min="5" max="5" width="12.85546875" style="26" customWidth="1"/>
    <col min="6" max="6" width="12.42578125" style="26" customWidth="1"/>
    <col min="7" max="7" width="12.85546875" style="26" customWidth="1"/>
    <col min="8" max="8" width="8" style="27" customWidth="1"/>
    <col min="9" max="9" width="7.5703125" style="26" customWidth="1"/>
    <col min="10" max="10" width="7.42578125" style="26" customWidth="1"/>
    <col min="11" max="11" width="13.140625" style="26" customWidth="1"/>
    <col min="12" max="12" width="12.140625" style="26" customWidth="1"/>
    <col min="13" max="13" width="13.7109375" style="26" customWidth="1"/>
    <col min="14" max="14" width="6.7109375" style="27" customWidth="1"/>
    <col min="15" max="15" width="6.28515625" style="26" customWidth="1"/>
    <col min="16" max="16" width="6.42578125" style="26" bestFit="1" customWidth="1"/>
    <col min="17" max="19" width="12.28515625" style="26" bestFit="1" customWidth="1"/>
    <col min="20" max="20" width="12.85546875" style="26" customWidth="1"/>
    <col min="21" max="22" width="12.28515625" style="26" bestFit="1" customWidth="1"/>
    <col min="23" max="23" width="7.42578125" style="27" bestFit="1" customWidth="1"/>
    <col min="24" max="25" width="7.42578125" style="26" bestFit="1" customWidth="1"/>
    <col min="26" max="26" width="14" style="26" customWidth="1"/>
    <col min="27" max="28" width="13.42578125" style="26" bestFit="1" customWidth="1"/>
    <col min="29" max="29" width="7.42578125" style="27" bestFit="1" customWidth="1"/>
    <col min="30" max="30" width="6.42578125" style="26" bestFit="1" customWidth="1"/>
    <col min="31" max="31" width="7.42578125" style="26" bestFit="1" customWidth="1"/>
    <col min="32" max="34" width="12.28515625" style="26" bestFit="1" customWidth="1"/>
    <col min="35" max="35" width="6.42578125" style="27" bestFit="1" customWidth="1"/>
    <col min="36" max="36" width="8" style="26" customWidth="1"/>
    <col min="37" max="37" width="8.28515625" style="26" customWidth="1"/>
    <col min="38" max="38" width="14.85546875" style="26" bestFit="1" customWidth="1"/>
    <col min="39" max="40" width="13.42578125" style="26" bestFit="1" customWidth="1"/>
    <col min="41" max="41" width="6.42578125" style="27" bestFit="1" customWidth="1"/>
    <col min="42" max="43" width="8.28515625" style="26" bestFit="1" customWidth="1"/>
    <col min="44" max="44" width="13.42578125" style="26" bestFit="1" customWidth="1"/>
    <col min="45" max="45" width="12.28515625" style="26" bestFit="1" customWidth="1"/>
    <col min="46" max="46" width="13.5703125" style="26" customWidth="1"/>
    <col min="47" max="47" width="7.42578125" style="27" bestFit="1" customWidth="1"/>
    <col min="48" max="48" width="6.42578125" style="26" bestFit="1" customWidth="1"/>
    <col min="49" max="49" width="7.42578125" style="26" bestFit="1" customWidth="1"/>
    <col min="50" max="52" width="12.28515625" style="26" bestFit="1" customWidth="1"/>
    <col min="53" max="53" width="6.42578125" style="27" bestFit="1" customWidth="1"/>
    <col min="54" max="55" width="6.42578125" style="26" bestFit="1" customWidth="1"/>
    <col min="56" max="56" width="13.42578125" style="26" bestFit="1" customWidth="1"/>
    <col min="57" max="58" width="12.28515625" style="26" bestFit="1" customWidth="1"/>
    <col min="59" max="59" width="2.42578125" style="28" customWidth="1"/>
    <col min="60" max="60" width="17.85546875" style="28" customWidth="1"/>
    <col min="61" max="61" width="15.42578125" style="28" customWidth="1"/>
    <col min="62" max="62" width="19.5703125" style="28" customWidth="1"/>
    <col min="63" max="63" width="24.140625" style="28" customWidth="1"/>
    <col min="64" max="16384" width="9.140625" style="28"/>
  </cols>
  <sheetData>
    <row r="1" spans="1:60" ht="26.2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136" t="s">
        <v>134</v>
      </c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</row>
    <row r="2" spans="1:60" ht="40.5" customHeight="1" x14ac:dyDescent="0.25">
      <c r="A2" s="127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128"/>
      <c r="AK2" s="128"/>
      <c r="AL2" s="85"/>
      <c r="AM2" s="85"/>
      <c r="AN2" s="85"/>
      <c r="AO2" s="85"/>
      <c r="AP2" s="131"/>
      <c r="AQ2" s="131"/>
      <c r="AR2" s="85"/>
      <c r="AS2" s="85"/>
      <c r="AT2" s="85"/>
      <c r="AU2" s="135" t="s">
        <v>96</v>
      </c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</row>
    <row r="3" spans="1:60" ht="22.5" customHeight="1" x14ac:dyDescent="0.25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7"/>
      <c r="AV3" s="87"/>
      <c r="AW3" s="87"/>
      <c r="AX3" s="104"/>
      <c r="AY3" s="105"/>
      <c r="AZ3" s="105"/>
      <c r="BA3" s="87"/>
      <c r="BB3" s="87"/>
      <c r="BC3" s="87"/>
      <c r="BD3" s="87"/>
      <c r="BE3" s="87"/>
      <c r="BF3" s="87"/>
      <c r="BG3" s="87"/>
      <c r="BH3" s="88" t="s">
        <v>80</v>
      </c>
    </row>
    <row r="4" spans="1:60" s="79" customFormat="1" ht="44.25" customHeight="1" x14ac:dyDescent="0.25">
      <c r="A4" s="155" t="s">
        <v>3</v>
      </c>
      <c r="B4" s="137" t="s">
        <v>0</v>
      </c>
      <c r="C4" s="137"/>
      <c r="D4" s="137"/>
      <c r="E4" s="137"/>
      <c r="F4" s="137"/>
      <c r="G4" s="137"/>
      <c r="H4" s="137" t="s">
        <v>79</v>
      </c>
      <c r="I4" s="137"/>
      <c r="J4" s="137"/>
      <c r="K4" s="137"/>
      <c r="L4" s="137"/>
      <c r="M4" s="137"/>
      <c r="N4" s="137" t="s">
        <v>9</v>
      </c>
      <c r="O4" s="137"/>
      <c r="P4" s="137"/>
      <c r="Q4" s="137"/>
      <c r="R4" s="137"/>
      <c r="S4" s="137"/>
      <c r="T4" s="143" t="s">
        <v>8</v>
      </c>
      <c r="U4" s="144"/>
      <c r="V4" s="145"/>
      <c r="W4" s="137" t="s">
        <v>76</v>
      </c>
      <c r="X4" s="137"/>
      <c r="Y4" s="137"/>
      <c r="Z4" s="137"/>
      <c r="AA4" s="137"/>
      <c r="AB4" s="137"/>
      <c r="AC4" s="137" t="s">
        <v>74</v>
      </c>
      <c r="AD4" s="137"/>
      <c r="AE4" s="137"/>
      <c r="AF4" s="137"/>
      <c r="AG4" s="137"/>
      <c r="AH4" s="137"/>
      <c r="AI4" s="137" t="s">
        <v>12</v>
      </c>
      <c r="AJ4" s="137"/>
      <c r="AK4" s="137"/>
      <c r="AL4" s="137"/>
      <c r="AM4" s="137"/>
      <c r="AN4" s="137"/>
      <c r="AO4" s="137" t="s">
        <v>98</v>
      </c>
      <c r="AP4" s="137"/>
      <c r="AQ4" s="137"/>
      <c r="AR4" s="137"/>
      <c r="AS4" s="137"/>
      <c r="AT4" s="137"/>
      <c r="AU4" s="137" t="s">
        <v>77</v>
      </c>
      <c r="AV4" s="137"/>
      <c r="AW4" s="137"/>
      <c r="AX4" s="137"/>
      <c r="AY4" s="137"/>
      <c r="AZ4" s="137"/>
      <c r="BA4" s="137" t="s">
        <v>75</v>
      </c>
      <c r="BB4" s="137"/>
      <c r="BC4" s="137"/>
      <c r="BD4" s="137"/>
      <c r="BE4" s="137"/>
      <c r="BF4" s="137"/>
      <c r="BH4" s="139" t="s">
        <v>106</v>
      </c>
    </row>
    <row r="5" spans="1:60" ht="57.75" customHeight="1" x14ac:dyDescent="0.25">
      <c r="A5" s="155"/>
      <c r="B5" s="138" t="s">
        <v>68</v>
      </c>
      <c r="C5" s="138"/>
      <c r="D5" s="138"/>
      <c r="E5" s="139" t="s">
        <v>69</v>
      </c>
      <c r="F5" s="140"/>
      <c r="G5" s="140"/>
      <c r="H5" s="141" t="s">
        <v>68</v>
      </c>
      <c r="I5" s="141"/>
      <c r="J5" s="141"/>
      <c r="K5" s="139" t="s">
        <v>69</v>
      </c>
      <c r="L5" s="140"/>
      <c r="M5" s="140"/>
      <c r="N5" s="141" t="s">
        <v>68</v>
      </c>
      <c r="O5" s="141"/>
      <c r="P5" s="141"/>
      <c r="Q5" s="139" t="s">
        <v>69</v>
      </c>
      <c r="R5" s="140"/>
      <c r="S5" s="140"/>
      <c r="T5" s="139" t="s">
        <v>69</v>
      </c>
      <c r="U5" s="140"/>
      <c r="V5" s="140"/>
      <c r="W5" s="141" t="s">
        <v>68</v>
      </c>
      <c r="X5" s="141"/>
      <c r="Y5" s="141"/>
      <c r="Z5" s="139" t="s">
        <v>69</v>
      </c>
      <c r="AA5" s="140"/>
      <c r="AB5" s="140"/>
      <c r="AC5" s="141" t="s">
        <v>68</v>
      </c>
      <c r="AD5" s="141"/>
      <c r="AE5" s="141"/>
      <c r="AF5" s="139" t="s">
        <v>69</v>
      </c>
      <c r="AG5" s="140"/>
      <c r="AH5" s="140"/>
      <c r="AI5" s="141" t="s">
        <v>68</v>
      </c>
      <c r="AJ5" s="141"/>
      <c r="AK5" s="141"/>
      <c r="AL5" s="139" t="s">
        <v>69</v>
      </c>
      <c r="AM5" s="140"/>
      <c r="AN5" s="140"/>
      <c r="AO5" s="141" t="s">
        <v>68</v>
      </c>
      <c r="AP5" s="141"/>
      <c r="AQ5" s="141"/>
      <c r="AR5" s="139" t="s">
        <v>69</v>
      </c>
      <c r="AS5" s="140"/>
      <c r="AT5" s="140"/>
      <c r="AU5" s="141" t="s">
        <v>68</v>
      </c>
      <c r="AV5" s="141"/>
      <c r="AW5" s="141"/>
      <c r="AX5" s="139" t="s">
        <v>69</v>
      </c>
      <c r="AY5" s="140"/>
      <c r="AZ5" s="140"/>
      <c r="BA5" s="141" t="s">
        <v>68</v>
      </c>
      <c r="BB5" s="141"/>
      <c r="BC5" s="141"/>
      <c r="BD5" s="139" t="s">
        <v>69</v>
      </c>
      <c r="BE5" s="140"/>
      <c r="BF5" s="140"/>
      <c r="BH5" s="140"/>
    </row>
    <row r="6" spans="1:60" ht="15" x14ac:dyDescent="0.25">
      <c r="A6" s="8"/>
      <c r="B6" s="17" t="s">
        <v>1</v>
      </c>
      <c r="C6" s="17" t="s">
        <v>4</v>
      </c>
      <c r="D6" s="17" t="s">
        <v>5</v>
      </c>
      <c r="E6" s="58" t="s">
        <v>1</v>
      </c>
      <c r="F6" s="58" t="s">
        <v>4</v>
      </c>
      <c r="G6" s="58" t="s">
        <v>5</v>
      </c>
      <c r="H6" s="17" t="s">
        <v>1</v>
      </c>
      <c r="I6" s="67" t="s">
        <v>4</v>
      </c>
      <c r="J6" s="67" t="s">
        <v>5</v>
      </c>
      <c r="K6" s="58" t="s">
        <v>1</v>
      </c>
      <c r="L6" s="58" t="s">
        <v>4</v>
      </c>
      <c r="M6" s="58" t="s">
        <v>5</v>
      </c>
      <c r="N6" s="17" t="s">
        <v>1</v>
      </c>
      <c r="O6" s="67" t="s">
        <v>4</v>
      </c>
      <c r="P6" s="67" t="s">
        <v>5</v>
      </c>
      <c r="Q6" s="58" t="s">
        <v>1</v>
      </c>
      <c r="R6" s="58" t="s">
        <v>4</v>
      </c>
      <c r="S6" s="58" t="s">
        <v>5</v>
      </c>
      <c r="T6" s="58" t="s">
        <v>1</v>
      </c>
      <c r="U6" s="58" t="s">
        <v>4</v>
      </c>
      <c r="V6" s="58" t="s">
        <v>5</v>
      </c>
      <c r="W6" s="17" t="s">
        <v>1</v>
      </c>
      <c r="X6" s="67" t="s">
        <v>4</v>
      </c>
      <c r="Y6" s="67" t="s">
        <v>5</v>
      </c>
      <c r="Z6" s="58" t="s">
        <v>1</v>
      </c>
      <c r="AA6" s="58" t="s">
        <v>4</v>
      </c>
      <c r="AB6" s="58" t="s">
        <v>5</v>
      </c>
      <c r="AC6" s="17" t="s">
        <v>1</v>
      </c>
      <c r="AD6" s="67" t="s">
        <v>4</v>
      </c>
      <c r="AE6" s="67" t="s">
        <v>5</v>
      </c>
      <c r="AF6" s="58" t="s">
        <v>1</v>
      </c>
      <c r="AG6" s="58" t="s">
        <v>4</v>
      </c>
      <c r="AH6" s="58" t="s">
        <v>5</v>
      </c>
      <c r="AI6" s="17" t="s">
        <v>1</v>
      </c>
      <c r="AJ6" s="67" t="s">
        <v>4</v>
      </c>
      <c r="AK6" s="67" t="s">
        <v>5</v>
      </c>
      <c r="AL6" s="58" t="s">
        <v>1</v>
      </c>
      <c r="AM6" s="58" t="s">
        <v>4</v>
      </c>
      <c r="AN6" s="58" t="s">
        <v>5</v>
      </c>
      <c r="AO6" s="17" t="s">
        <v>1</v>
      </c>
      <c r="AP6" s="67" t="s">
        <v>4</v>
      </c>
      <c r="AQ6" s="67" t="s">
        <v>5</v>
      </c>
      <c r="AR6" s="58" t="s">
        <v>1</v>
      </c>
      <c r="AS6" s="58" t="s">
        <v>4</v>
      </c>
      <c r="AT6" s="58" t="s">
        <v>5</v>
      </c>
      <c r="AU6" s="17" t="s">
        <v>1</v>
      </c>
      <c r="AV6" s="67" t="s">
        <v>4</v>
      </c>
      <c r="AW6" s="67" t="s">
        <v>5</v>
      </c>
      <c r="AX6" s="58" t="s">
        <v>1</v>
      </c>
      <c r="AY6" s="58" t="s">
        <v>4</v>
      </c>
      <c r="AZ6" s="58" t="s">
        <v>5</v>
      </c>
      <c r="BA6" s="17" t="s">
        <v>1</v>
      </c>
      <c r="BB6" s="67" t="s">
        <v>4</v>
      </c>
      <c r="BC6" s="67" t="s">
        <v>5</v>
      </c>
      <c r="BD6" s="58" t="s">
        <v>1</v>
      </c>
      <c r="BE6" s="58" t="s">
        <v>4</v>
      </c>
      <c r="BF6" s="58" t="s">
        <v>5</v>
      </c>
      <c r="BH6" s="61"/>
    </row>
    <row r="7" spans="1:60" ht="60" x14ac:dyDescent="0.25">
      <c r="A7" s="21" t="s">
        <v>93</v>
      </c>
      <c r="B7" s="49"/>
      <c r="C7" s="42"/>
      <c r="D7" s="42"/>
      <c r="E7" s="78"/>
      <c r="F7" s="43"/>
      <c r="G7" s="43"/>
      <c r="H7" s="57">
        <f>I7+J7</f>
        <v>144</v>
      </c>
      <c r="I7" s="11">
        <v>36</v>
      </c>
      <c r="J7" s="11">
        <v>108</v>
      </c>
      <c r="K7" s="76">
        <f>L7+M7</f>
        <v>16074.96</v>
      </c>
      <c r="L7" s="3">
        <v>4018.74</v>
      </c>
      <c r="M7" s="3">
        <v>12056.22</v>
      </c>
      <c r="N7" s="50"/>
      <c r="O7" s="3"/>
      <c r="P7" s="3"/>
      <c r="Q7" s="76"/>
      <c r="R7" s="3"/>
      <c r="S7" s="3"/>
      <c r="T7" s="76"/>
      <c r="U7" s="3"/>
      <c r="V7" s="3"/>
      <c r="W7" s="57">
        <f>X7+Y7</f>
        <v>1037</v>
      </c>
      <c r="X7" s="11">
        <v>303</v>
      </c>
      <c r="Y7" s="11">
        <v>734</v>
      </c>
      <c r="Z7" s="76">
        <f>AA7+AB7</f>
        <v>687895.77</v>
      </c>
      <c r="AA7" s="3">
        <v>200995.58</v>
      </c>
      <c r="AB7" s="3">
        <v>486900.19</v>
      </c>
      <c r="AC7" s="50"/>
      <c r="AD7" s="3"/>
      <c r="AE7" s="3"/>
      <c r="AF7" s="76"/>
      <c r="AG7" s="3"/>
      <c r="AH7" s="3"/>
      <c r="AI7" s="50"/>
      <c r="AJ7" s="3"/>
      <c r="AK7" s="3"/>
      <c r="AL7" s="76"/>
      <c r="AM7" s="3"/>
      <c r="AN7" s="3"/>
      <c r="AO7" s="57">
        <f t="shared" ref="AO7:AO10" si="0">AP7+AQ7</f>
        <v>30</v>
      </c>
      <c r="AP7" s="11">
        <v>9</v>
      </c>
      <c r="AQ7" s="11">
        <v>21</v>
      </c>
      <c r="AR7" s="76">
        <f>AS7+AT7</f>
        <v>272442.01</v>
      </c>
      <c r="AS7" s="3">
        <v>81732.600000000006</v>
      </c>
      <c r="AT7" s="3">
        <v>190709.41</v>
      </c>
      <c r="AU7" s="50"/>
      <c r="AV7" s="3"/>
      <c r="AW7" s="3"/>
      <c r="AX7" s="76"/>
      <c r="AY7" s="3"/>
      <c r="AZ7" s="3"/>
      <c r="BA7" s="50"/>
      <c r="BB7" s="3"/>
      <c r="BC7" s="3"/>
      <c r="BD7" s="76"/>
      <c r="BE7" s="3"/>
      <c r="BF7" s="3"/>
      <c r="BH7" s="62">
        <f t="shared" ref="BH7:BH38" si="1">E7+K7+Q7+T7+Z7+AF7+AL7+AR7+AX7+BD7</f>
        <v>976412.74</v>
      </c>
    </row>
    <row r="8" spans="1:60" ht="15" x14ac:dyDescent="0.25">
      <c r="A8" s="21" t="s">
        <v>59</v>
      </c>
      <c r="B8" s="50"/>
      <c r="C8" s="11"/>
      <c r="D8" s="11"/>
      <c r="E8" s="76"/>
      <c r="F8" s="3"/>
      <c r="G8" s="3"/>
      <c r="H8" s="50"/>
      <c r="I8" s="3"/>
      <c r="J8" s="3"/>
      <c r="K8" s="76"/>
      <c r="L8" s="3"/>
      <c r="M8" s="3"/>
      <c r="N8" s="50"/>
      <c r="O8" s="3"/>
      <c r="P8" s="3"/>
      <c r="Q8" s="76"/>
      <c r="R8" s="3"/>
      <c r="S8" s="3"/>
      <c r="T8" s="76"/>
      <c r="U8" s="3"/>
      <c r="V8" s="3"/>
      <c r="W8" s="50"/>
      <c r="X8" s="3"/>
      <c r="Y8" s="3"/>
      <c r="Z8" s="76"/>
      <c r="AA8" s="3"/>
      <c r="AB8" s="3"/>
      <c r="AC8" s="50"/>
      <c r="AD8" s="3"/>
      <c r="AE8" s="3"/>
      <c r="AF8" s="76"/>
      <c r="AG8" s="3"/>
      <c r="AH8" s="3"/>
      <c r="AI8" s="50"/>
      <c r="AJ8" s="3"/>
      <c r="AK8" s="3"/>
      <c r="AL8" s="76"/>
      <c r="AM8" s="3"/>
      <c r="AN8" s="3"/>
      <c r="AO8" s="57">
        <f t="shared" si="0"/>
        <v>50</v>
      </c>
      <c r="AP8" s="11">
        <v>19</v>
      </c>
      <c r="AQ8" s="11">
        <v>31</v>
      </c>
      <c r="AR8" s="76">
        <f>AS8+AT8</f>
        <v>5994368.7400000002</v>
      </c>
      <c r="AS8" s="3">
        <v>2277860.12</v>
      </c>
      <c r="AT8" s="3">
        <v>3716508.62</v>
      </c>
      <c r="AU8" s="50"/>
      <c r="AV8" s="3"/>
      <c r="AW8" s="3"/>
      <c r="AX8" s="76"/>
      <c r="AY8" s="3"/>
      <c r="AZ8" s="3"/>
      <c r="BA8" s="50"/>
      <c r="BB8" s="3"/>
      <c r="BC8" s="3"/>
      <c r="BD8" s="76"/>
      <c r="BE8" s="3"/>
      <c r="BF8" s="3"/>
      <c r="BH8" s="62">
        <f t="shared" si="1"/>
        <v>5994368.7400000002</v>
      </c>
    </row>
    <row r="9" spans="1:60" ht="15" x14ac:dyDescent="0.25">
      <c r="A9" s="21" t="s">
        <v>114</v>
      </c>
      <c r="B9" s="57">
        <f>C9+D9</f>
        <v>669</v>
      </c>
      <c r="C9" s="11">
        <v>557</v>
      </c>
      <c r="D9" s="11">
        <v>112</v>
      </c>
      <c r="E9" s="76">
        <f>F9+G9</f>
        <v>1106241.67</v>
      </c>
      <c r="F9" s="3">
        <v>921041.27</v>
      </c>
      <c r="G9" s="3">
        <v>185200.4</v>
      </c>
      <c r="H9" s="57">
        <f t="shared" ref="H9:H10" si="2">I9+J9</f>
        <v>952</v>
      </c>
      <c r="I9" s="11">
        <v>693</v>
      </c>
      <c r="J9" s="11">
        <v>259</v>
      </c>
      <c r="K9" s="76">
        <f>L9+M9</f>
        <v>104336.56</v>
      </c>
      <c r="L9" s="3">
        <v>75950.880000000005</v>
      </c>
      <c r="M9" s="3">
        <v>28385.68</v>
      </c>
      <c r="N9" s="50"/>
      <c r="O9" s="3"/>
      <c r="P9" s="3"/>
      <c r="Q9" s="76"/>
      <c r="R9" s="3"/>
      <c r="S9" s="3"/>
      <c r="T9" s="76">
        <f>U9+V9</f>
        <v>976642.09000000008</v>
      </c>
      <c r="U9" s="3">
        <v>732737.77</v>
      </c>
      <c r="V9" s="3">
        <v>243904.32</v>
      </c>
      <c r="W9" s="57">
        <f t="shared" ref="W9:W10" si="3">X9+Y9</f>
        <v>3014</v>
      </c>
      <c r="X9" s="11">
        <v>2221</v>
      </c>
      <c r="Y9" s="11">
        <v>793</v>
      </c>
      <c r="Z9" s="76">
        <f>AA9+AB9</f>
        <v>2012394.37</v>
      </c>
      <c r="AA9" s="3">
        <v>1482922.33</v>
      </c>
      <c r="AB9" s="3">
        <v>529472.04</v>
      </c>
      <c r="AC9" s="57">
        <f t="shared" ref="AC9:AC10" si="4">AD9+AE9</f>
        <v>1260</v>
      </c>
      <c r="AD9" s="11">
        <v>1026</v>
      </c>
      <c r="AE9" s="11">
        <v>234</v>
      </c>
      <c r="AF9" s="76">
        <f>AG9+AH9</f>
        <v>450951.72</v>
      </c>
      <c r="AG9" s="3">
        <v>367203.54</v>
      </c>
      <c r="AH9" s="3">
        <v>83748.179999999993</v>
      </c>
      <c r="AI9" s="57">
        <f t="shared" ref="AI9:AI14" si="5">AJ9+AK9</f>
        <v>291</v>
      </c>
      <c r="AJ9" s="11">
        <v>249</v>
      </c>
      <c r="AK9" s="11">
        <v>42</v>
      </c>
      <c r="AL9" s="76">
        <f t="shared" ref="AL9:AL16" si="6">AM9+AN9</f>
        <v>5280265.8499999996</v>
      </c>
      <c r="AM9" s="3">
        <v>4518165.62</v>
      </c>
      <c r="AN9" s="3">
        <v>762100.23</v>
      </c>
      <c r="AO9" s="57">
        <f t="shared" si="0"/>
        <v>99</v>
      </c>
      <c r="AP9" s="11">
        <v>52</v>
      </c>
      <c r="AQ9" s="11">
        <v>47</v>
      </c>
      <c r="AR9" s="76">
        <f>AS9+AT9</f>
        <v>517649.83</v>
      </c>
      <c r="AS9" s="3">
        <v>271896.88</v>
      </c>
      <c r="AT9" s="3">
        <v>245752.95</v>
      </c>
      <c r="AU9" s="57">
        <f t="shared" ref="AU9:AU10" si="7">AV9+AW9</f>
        <v>1560</v>
      </c>
      <c r="AV9" s="11">
        <v>1364</v>
      </c>
      <c r="AW9" s="11">
        <v>196</v>
      </c>
      <c r="AX9" s="76">
        <f>AY9+AZ9</f>
        <v>155126.39999999999</v>
      </c>
      <c r="AY9" s="3">
        <v>135636.16</v>
      </c>
      <c r="AZ9" s="3">
        <v>19490.240000000002</v>
      </c>
      <c r="BA9" s="57">
        <f t="shared" ref="BA9:BA10" si="8">BB9+BC9</f>
        <v>125</v>
      </c>
      <c r="BB9" s="11">
        <v>67</v>
      </c>
      <c r="BC9" s="11">
        <v>58</v>
      </c>
      <c r="BD9" s="76">
        <f>BE9+BF9</f>
        <v>87665</v>
      </c>
      <c r="BE9" s="3">
        <v>46988.44</v>
      </c>
      <c r="BF9" s="3">
        <v>40676.559999999998</v>
      </c>
      <c r="BH9" s="62">
        <f t="shared" si="1"/>
        <v>10691273.49</v>
      </c>
    </row>
    <row r="10" spans="1:60" ht="15" x14ac:dyDescent="0.25">
      <c r="A10" s="21" t="s">
        <v>115</v>
      </c>
      <c r="B10" s="57">
        <f>C10+D10</f>
        <v>3114</v>
      </c>
      <c r="C10" s="11">
        <v>674</v>
      </c>
      <c r="D10" s="11">
        <v>2440</v>
      </c>
      <c r="E10" s="76">
        <f>F10+G10</f>
        <v>5149232.54</v>
      </c>
      <c r="F10" s="3">
        <v>1114509.55</v>
      </c>
      <c r="G10" s="3">
        <v>4034722.99</v>
      </c>
      <c r="H10" s="57">
        <f t="shared" si="2"/>
        <v>4672</v>
      </c>
      <c r="I10" s="11">
        <v>865</v>
      </c>
      <c r="J10" s="11">
        <v>3807</v>
      </c>
      <c r="K10" s="76">
        <f>L10+M10</f>
        <v>757334.92999999993</v>
      </c>
      <c r="L10" s="3">
        <v>140217.19</v>
      </c>
      <c r="M10" s="3">
        <v>617117.74</v>
      </c>
      <c r="N10" s="50"/>
      <c r="O10" s="3"/>
      <c r="P10" s="3"/>
      <c r="Q10" s="76"/>
      <c r="R10" s="3"/>
      <c r="S10" s="3"/>
      <c r="T10" s="76">
        <f>U10+V10</f>
        <v>4630034.0599999996</v>
      </c>
      <c r="U10" s="3">
        <v>656448.1</v>
      </c>
      <c r="V10" s="3">
        <v>3973585.96</v>
      </c>
      <c r="W10" s="57">
        <f t="shared" si="3"/>
        <v>14652</v>
      </c>
      <c r="X10" s="11">
        <v>2556</v>
      </c>
      <c r="Y10" s="11">
        <v>12096</v>
      </c>
      <c r="Z10" s="76">
        <f>AA10+AB10</f>
        <v>12511546.52</v>
      </c>
      <c r="AA10" s="3">
        <v>2182603.94</v>
      </c>
      <c r="AB10" s="3">
        <v>10328942.58</v>
      </c>
      <c r="AC10" s="57">
        <f t="shared" si="4"/>
        <v>5850</v>
      </c>
      <c r="AD10" s="11">
        <v>940</v>
      </c>
      <c r="AE10" s="11">
        <v>4910</v>
      </c>
      <c r="AF10" s="76">
        <f>AG10+AH10</f>
        <v>2497276.7599999998</v>
      </c>
      <c r="AG10" s="3">
        <v>401271.82</v>
      </c>
      <c r="AH10" s="3">
        <v>2096004.94</v>
      </c>
      <c r="AI10" s="57">
        <f t="shared" si="5"/>
        <v>1669</v>
      </c>
      <c r="AJ10" s="11">
        <v>330</v>
      </c>
      <c r="AK10" s="11">
        <v>1339</v>
      </c>
      <c r="AL10" s="76">
        <f t="shared" si="6"/>
        <v>37353306.019999996</v>
      </c>
      <c r="AM10" s="3">
        <v>7385614.7300000004</v>
      </c>
      <c r="AN10" s="3">
        <v>29967691.289999999</v>
      </c>
      <c r="AO10" s="57">
        <f t="shared" si="0"/>
        <v>496</v>
      </c>
      <c r="AP10" s="11">
        <v>62</v>
      </c>
      <c r="AQ10" s="11">
        <v>434</v>
      </c>
      <c r="AR10" s="76">
        <f>AS10+AT10</f>
        <v>3190494.81</v>
      </c>
      <c r="AS10" s="3">
        <v>398811.85</v>
      </c>
      <c r="AT10" s="3">
        <v>2791682.96</v>
      </c>
      <c r="AU10" s="57">
        <f t="shared" si="7"/>
        <v>7989</v>
      </c>
      <c r="AV10" s="11">
        <v>1621</v>
      </c>
      <c r="AW10" s="11">
        <v>6368</v>
      </c>
      <c r="AX10" s="76">
        <f>AY10+AZ10</f>
        <v>1004688.6599999999</v>
      </c>
      <c r="AY10" s="3">
        <v>203855.34</v>
      </c>
      <c r="AZ10" s="3">
        <v>800833.32</v>
      </c>
      <c r="BA10" s="57">
        <f t="shared" si="8"/>
        <v>654</v>
      </c>
      <c r="BB10" s="11">
        <v>94</v>
      </c>
      <c r="BC10" s="11">
        <v>560</v>
      </c>
      <c r="BD10" s="76">
        <f>BE10+BF10</f>
        <v>490075.68</v>
      </c>
      <c r="BE10" s="3">
        <v>70439.009999999995</v>
      </c>
      <c r="BF10" s="3">
        <v>419636.67</v>
      </c>
      <c r="BH10" s="62">
        <f t="shared" si="1"/>
        <v>67583989.979999989</v>
      </c>
    </row>
    <row r="11" spans="1:60" ht="30" x14ac:dyDescent="0.25">
      <c r="A11" s="21" t="s">
        <v>14</v>
      </c>
      <c r="B11" s="50"/>
      <c r="C11" s="11"/>
      <c r="D11" s="11"/>
      <c r="E11" s="76"/>
      <c r="F11" s="3"/>
      <c r="G11" s="3"/>
      <c r="H11" s="50"/>
      <c r="I11" s="3"/>
      <c r="J11" s="3"/>
      <c r="K11" s="76"/>
      <c r="L11" s="3"/>
      <c r="M11" s="3"/>
      <c r="N11" s="50"/>
      <c r="O11" s="3"/>
      <c r="P11" s="3"/>
      <c r="Q11" s="76"/>
      <c r="R11" s="3"/>
      <c r="S11" s="3"/>
      <c r="T11" s="76"/>
      <c r="U11" s="34"/>
      <c r="V11" s="34"/>
      <c r="W11" s="50"/>
      <c r="X11" s="11"/>
      <c r="Y11" s="11"/>
      <c r="Z11" s="76"/>
      <c r="AA11" s="3"/>
      <c r="AB11" s="3"/>
      <c r="AC11" s="50"/>
      <c r="AD11" s="11"/>
      <c r="AE11" s="11"/>
      <c r="AF11" s="76"/>
      <c r="AG11" s="3"/>
      <c r="AH11" s="3"/>
      <c r="AI11" s="57">
        <f t="shared" si="5"/>
        <v>138</v>
      </c>
      <c r="AJ11" s="11">
        <v>44</v>
      </c>
      <c r="AK11" s="11">
        <v>94</v>
      </c>
      <c r="AL11" s="76">
        <f t="shared" si="6"/>
        <v>1914121.37</v>
      </c>
      <c r="AM11" s="3">
        <v>610299.56999999995</v>
      </c>
      <c r="AN11" s="3">
        <v>1303821.8</v>
      </c>
      <c r="AO11" s="50"/>
      <c r="AP11" s="11"/>
      <c r="AQ11" s="11"/>
      <c r="AR11" s="76"/>
      <c r="AS11" s="34"/>
      <c r="AT11" s="34"/>
      <c r="AU11" s="50"/>
      <c r="AV11" s="3"/>
      <c r="AW11" s="3"/>
      <c r="AX11" s="76"/>
      <c r="AY11" s="3"/>
      <c r="AZ11" s="3"/>
      <c r="BA11" s="50"/>
      <c r="BB11" s="3"/>
      <c r="BC11" s="3"/>
      <c r="BD11" s="76"/>
      <c r="BE11" s="3"/>
      <c r="BF11" s="3"/>
      <c r="BH11" s="62">
        <f t="shared" si="1"/>
        <v>1914121.37</v>
      </c>
    </row>
    <row r="12" spans="1:60" ht="15" x14ac:dyDescent="0.25">
      <c r="A12" s="21" t="s">
        <v>116</v>
      </c>
      <c r="B12" s="57">
        <f t="shared" ref="B12:B13" si="9">C12+D12</f>
        <v>1920</v>
      </c>
      <c r="C12" s="11">
        <v>876</v>
      </c>
      <c r="D12" s="11">
        <v>1044</v>
      </c>
      <c r="E12" s="76">
        <f>F12+G12</f>
        <v>3174863.99</v>
      </c>
      <c r="F12" s="3">
        <v>1448531.7</v>
      </c>
      <c r="G12" s="3">
        <v>1726332.29</v>
      </c>
      <c r="H12" s="57">
        <f t="shared" ref="H12:H24" si="10">I12+J12</f>
        <v>2615</v>
      </c>
      <c r="I12" s="11">
        <v>1088</v>
      </c>
      <c r="J12" s="11">
        <v>1527</v>
      </c>
      <c r="K12" s="76">
        <f t="shared" ref="K12:K24" si="11">L12+M12</f>
        <v>269062.78000000003</v>
      </c>
      <c r="L12" s="3">
        <v>111946.58</v>
      </c>
      <c r="M12" s="3">
        <v>157116.20000000001</v>
      </c>
      <c r="N12" s="50"/>
      <c r="O12" s="3"/>
      <c r="P12" s="3"/>
      <c r="Q12" s="76"/>
      <c r="R12" s="3"/>
      <c r="S12" s="3"/>
      <c r="T12" s="76">
        <f>U12+V12</f>
        <v>2390957.4299999997</v>
      </c>
      <c r="U12" s="3">
        <v>749891.19</v>
      </c>
      <c r="V12" s="3">
        <v>1641066.24</v>
      </c>
      <c r="W12" s="57">
        <f t="shared" ref="W12:W24" si="12">X12+Y12</f>
        <v>8108</v>
      </c>
      <c r="X12" s="11">
        <v>3618</v>
      </c>
      <c r="Y12" s="11">
        <v>4490</v>
      </c>
      <c r="Z12" s="76">
        <f t="shared" ref="Z12:Z24" si="13">AA12+AB12</f>
        <v>5887074.5600000005</v>
      </c>
      <c r="AA12" s="3">
        <v>2626965.44</v>
      </c>
      <c r="AB12" s="3">
        <v>3260109.12</v>
      </c>
      <c r="AC12" s="57">
        <f t="shared" ref="AC12:AC15" si="14">AD12+AE12</f>
        <v>3522</v>
      </c>
      <c r="AD12" s="11">
        <v>1586</v>
      </c>
      <c r="AE12" s="11">
        <v>1936</v>
      </c>
      <c r="AF12" s="76">
        <f>AG12+AH12</f>
        <v>1109465.33</v>
      </c>
      <c r="AG12" s="3">
        <v>499605.91</v>
      </c>
      <c r="AH12" s="3">
        <v>609859.42000000004</v>
      </c>
      <c r="AI12" s="57">
        <f t="shared" si="5"/>
        <v>886</v>
      </c>
      <c r="AJ12" s="11">
        <v>384</v>
      </c>
      <c r="AK12" s="11">
        <v>502</v>
      </c>
      <c r="AL12" s="76">
        <f t="shared" si="6"/>
        <v>13276009.460000001</v>
      </c>
      <c r="AM12" s="3">
        <v>5753936.3799999999</v>
      </c>
      <c r="AN12" s="3">
        <v>7522073.0800000001</v>
      </c>
      <c r="AO12" s="57">
        <f t="shared" ref="AO12:AO24" si="15">AP12+AQ12</f>
        <v>239</v>
      </c>
      <c r="AP12" s="11">
        <v>103</v>
      </c>
      <c r="AQ12" s="11">
        <v>136</v>
      </c>
      <c r="AR12" s="76">
        <f t="shared" ref="AR12:AR24" si="16">AS12+AT12</f>
        <v>2457379.34</v>
      </c>
      <c r="AS12" s="3">
        <v>1059037.96</v>
      </c>
      <c r="AT12" s="3">
        <v>1398341.38</v>
      </c>
      <c r="AU12" s="57">
        <f t="shared" ref="AU12:AU21" si="17">AV12+AW12</f>
        <v>4200</v>
      </c>
      <c r="AV12" s="11">
        <v>1967</v>
      </c>
      <c r="AW12" s="11">
        <v>2233</v>
      </c>
      <c r="AX12" s="76">
        <f t="shared" ref="AX12:AX21" si="18">AY12+AZ12</f>
        <v>417648</v>
      </c>
      <c r="AY12" s="3">
        <v>195598.48</v>
      </c>
      <c r="AZ12" s="3">
        <v>222049.52</v>
      </c>
      <c r="BA12" s="57">
        <f t="shared" ref="BA12:BA13" si="19">BB12+BC12</f>
        <v>337</v>
      </c>
      <c r="BB12" s="11">
        <v>141</v>
      </c>
      <c r="BC12" s="11">
        <v>196</v>
      </c>
      <c r="BD12" s="76">
        <f>BE12+BF12</f>
        <v>236344.84</v>
      </c>
      <c r="BE12" s="3">
        <v>98886.12</v>
      </c>
      <c r="BF12" s="3">
        <v>137458.72</v>
      </c>
      <c r="BH12" s="62">
        <f t="shared" si="1"/>
        <v>29218805.730000004</v>
      </c>
    </row>
    <row r="13" spans="1:60" ht="15" x14ac:dyDescent="0.25">
      <c r="A13" s="21" t="s">
        <v>117</v>
      </c>
      <c r="B13" s="57">
        <f t="shared" si="9"/>
        <v>1404</v>
      </c>
      <c r="C13" s="11">
        <v>639</v>
      </c>
      <c r="D13" s="11">
        <v>765</v>
      </c>
      <c r="E13" s="76">
        <f>F13+G13</f>
        <v>2321619.29</v>
      </c>
      <c r="F13" s="3">
        <v>1056634.42</v>
      </c>
      <c r="G13" s="3">
        <v>1264984.8700000001</v>
      </c>
      <c r="H13" s="57">
        <f t="shared" si="10"/>
        <v>1938</v>
      </c>
      <c r="I13" s="11">
        <v>884</v>
      </c>
      <c r="J13" s="11">
        <v>1054</v>
      </c>
      <c r="K13" s="76">
        <f t="shared" si="11"/>
        <v>530408.92000000004</v>
      </c>
      <c r="L13" s="3">
        <v>241940.91</v>
      </c>
      <c r="M13" s="3">
        <v>288468.01</v>
      </c>
      <c r="N13" s="50"/>
      <c r="O13" s="3"/>
      <c r="P13" s="3"/>
      <c r="Q13" s="76"/>
      <c r="R13" s="3"/>
      <c r="S13" s="3"/>
      <c r="T13" s="76">
        <f>U13+V13</f>
        <v>2074842.83</v>
      </c>
      <c r="U13" s="3">
        <v>720239.17</v>
      </c>
      <c r="V13" s="3">
        <v>1354603.66</v>
      </c>
      <c r="W13" s="57">
        <f t="shared" si="12"/>
        <v>6330</v>
      </c>
      <c r="X13" s="11">
        <v>2674</v>
      </c>
      <c r="Y13" s="11">
        <v>3656</v>
      </c>
      <c r="Z13" s="76">
        <f t="shared" si="13"/>
        <v>4503696.57</v>
      </c>
      <c r="AA13" s="3">
        <v>1902509.42</v>
      </c>
      <c r="AB13" s="3">
        <v>2601187.15</v>
      </c>
      <c r="AC13" s="57">
        <f t="shared" si="14"/>
        <v>2639</v>
      </c>
      <c r="AD13" s="11">
        <v>1532</v>
      </c>
      <c r="AE13" s="11">
        <v>1107</v>
      </c>
      <c r="AF13" s="76">
        <f>AG13+AH13</f>
        <v>938885.29999999993</v>
      </c>
      <c r="AG13" s="3">
        <v>545044.43999999994</v>
      </c>
      <c r="AH13" s="3">
        <v>393840.86</v>
      </c>
      <c r="AI13" s="57">
        <f t="shared" si="5"/>
        <v>620</v>
      </c>
      <c r="AJ13" s="11">
        <v>264</v>
      </c>
      <c r="AK13" s="11">
        <v>356</v>
      </c>
      <c r="AL13" s="76">
        <f t="shared" si="6"/>
        <v>9565734.4900000002</v>
      </c>
      <c r="AM13" s="3">
        <v>4073151.46</v>
      </c>
      <c r="AN13" s="3">
        <v>5492583.0300000003</v>
      </c>
      <c r="AO13" s="57">
        <f t="shared" si="15"/>
        <v>192</v>
      </c>
      <c r="AP13" s="11">
        <v>82</v>
      </c>
      <c r="AQ13" s="11">
        <v>110</v>
      </c>
      <c r="AR13" s="76">
        <f t="shared" si="16"/>
        <v>1903712.0999999999</v>
      </c>
      <c r="AS13" s="3">
        <v>813043.71</v>
      </c>
      <c r="AT13" s="3">
        <v>1090668.3899999999</v>
      </c>
      <c r="AU13" s="57">
        <f t="shared" si="17"/>
        <v>2745</v>
      </c>
      <c r="AV13" s="11">
        <v>1261</v>
      </c>
      <c r="AW13" s="11">
        <v>1484</v>
      </c>
      <c r="AX13" s="76">
        <f t="shared" si="18"/>
        <v>272962.8</v>
      </c>
      <c r="AY13" s="3">
        <v>125393.84</v>
      </c>
      <c r="AZ13" s="3">
        <v>147568.95999999999</v>
      </c>
      <c r="BA13" s="57">
        <f t="shared" si="19"/>
        <v>228</v>
      </c>
      <c r="BB13" s="11">
        <v>98</v>
      </c>
      <c r="BC13" s="11">
        <v>130</v>
      </c>
      <c r="BD13" s="76">
        <f>BE13+BF13</f>
        <v>159900.96000000002</v>
      </c>
      <c r="BE13" s="3">
        <v>68729.36</v>
      </c>
      <c r="BF13" s="3">
        <v>91171.6</v>
      </c>
      <c r="BH13" s="62">
        <f t="shared" si="1"/>
        <v>22271763.260000002</v>
      </c>
    </row>
    <row r="14" spans="1:60" ht="15" x14ac:dyDescent="0.25">
      <c r="A14" s="21" t="s">
        <v>15</v>
      </c>
      <c r="B14" s="50"/>
      <c r="C14" s="11"/>
      <c r="D14" s="11"/>
      <c r="E14" s="76"/>
      <c r="F14" s="3"/>
      <c r="G14" s="3"/>
      <c r="H14" s="57">
        <f t="shared" si="10"/>
        <v>1472</v>
      </c>
      <c r="I14" s="11">
        <v>285</v>
      </c>
      <c r="J14" s="11">
        <v>1187</v>
      </c>
      <c r="K14" s="76">
        <f t="shared" si="11"/>
        <v>122707.17</v>
      </c>
      <c r="L14" s="3">
        <v>23757.84</v>
      </c>
      <c r="M14" s="3">
        <v>98949.33</v>
      </c>
      <c r="N14" s="50"/>
      <c r="O14" s="3"/>
      <c r="P14" s="3"/>
      <c r="Q14" s="76"/>
      <c r="R14" s="3"/>
      <c r="S14" s="3"/>
      <c r="T14" s="76">
        <f>U14+V14</f>
        <v>1782037.5899999999</v>
      </c>
      <c r="U14" s="3">
        <v>464947.67</v>
      </c>
      <c r="V14" s="3">
        <v>1317089.92</v>
      </c>
      <c r="W14" s="57">
        <f t="shared" si="12"/>
        <v>17467</v>
      </c>
      <c r="X14" s="11">
        <v>4108</v>
      </c>
      <c r="Y14" s="11">
        <v>13359</v>
      </c>
      <c r="Z14" s="76">
        <f t="shared" si="13"/>
        <v>12826051.020000001</v>
      </c>
      <c r="AA14" s="3">
        <v>3016512.14</v>
      </c>
      <c r="AB14" s="3">
        <v>9809538.8800000008</v>
      </c>
      <c r="AC14" s="57">
        <f t="shared" si="14"/>
        <v>5475</v>
      </c>
      <c r="AD14" s="11">
        <v>1444</v>
      </c>
      <c r="AE14" s="11">
        <v>4031</v>
      </c>
      <c r="AF14" s="76">
        <f>AG14+AH14</f>
        <v>2733238.27</v>
      </c>
      <c r="AG14" s="3">
        <v>720875.99</v>
      </c>
      <c r="AH14" s="3">
        <v>2012362.28</v>
      </c>
      <c r="AI14" s="57">
        <f t="shared" si="5"/>
        <v>122</v>
      </c>
      <c r="AJ14" s="11">
        <v>36</v>
      </c>
      <c r="AK14" s="11">
        <v>86</v>
      </c>
      <c r="AL14" s="76">
        <f t="shared" si="6"/>
        <v>1752699.58</v>
      </c>
      <c r="AM14" s="3">
        <v>517190.04</v>
      </c>
      <c r="AN14" s="3">
        <v>1235509.54</v>
      </c>
      <c r="AO14" s="57">
        <f t="shared" si="15"/>
        <v>425</v>
      </c>
      <c r="AP14" s="11">
        <v>104</v>
      </c>
      <c r="AQ14" s="11">
        <v>321</v>
      </c>
      <c r="AR14" s="76">
        <f t="shared" si="16"/>
        <v>4597524.1899999995</v>
      </c>
      <c r="AS14" s="3">
        <v>1125041.21</v>
      </c>
      <c r="AT14" s="3">
        <v>3472482.98</v>
      </c>
      <c r="AU14" s="57">
        <f t="shared" si="17"/>
        <v>5415</v>
      </c>
      <c r="AV14" s="11">
        <v>324</v>
      </c>
      <c r="AW14" s="11">
        <v>5091</v>
      </c>
      <c r="AX14" s="76">
        <f t="shared" si="18"/>
        <v>706677.6</v>
      </c>
      <c r="AY14" s="3">
        <v>42283.199999999997</v>
      </c>
      <c r="AZ14" s="3">
        <v>664394.4</v>
      </c>
      <c r="BA14" s="50"/>
      <c r="BB14" s="3"/>
      <c r="BC14" s="3"/>
      <c r="BD14" s="76"/>
      <c r="BE14" s="3"/>
      <c r="BF14" s="3"/>
      <c r="BH14" s="62">
        <f t="shared" si="1"/>
        <v>24520935.420000002</v>
      </c>
    </row>
    <row r="15" spans="1:60" ht="15" x14ac:dyDescent="0.25">
      <c r="A15" s="21" t="s">
        <v>16</v>
      </c>
      <c r="B15" s="50"/>
      <c r="C15" s="11"/>
      <c r="D15" s="11"/>
      <c r="E15" s="76"/>
      <c r="F15" s="3"/>
      <c r="G15" s="3"/>
      <c r="H15" s="57">
        <f t="shared" si="10"/>
        <v>1649</v>
      </c>
      <c r="I15" s="11">
        <v>389</v>
      </c>
      <c r="J15" s="11">
        <v>1260</v>
      </c>
      <c r="K15" s="76">
        <f t="shared" si="11"/>
        <v>223808.17</v>
      </c>
      <c r="L15" s="3">
        <v>52796.47</v>
      </c>
      <c r="M15" s="3">
        <v>171011.7</v>
      </c>
      <c r="N15" s="50"/>
      <c r="O15" s="3"/>
      <c r="P15" s="3"/>
      <c r="Q15" s="76"/>
      <c r="R15" s="3"/>
      <c r="S15" s="3"/>
      <c r="T15" s="76">
        <f>U15+V15</f>
        <v>2646880.77</v>
      </c>
      <c r="U15" s="3">
        <v>446593.05</v>
      </c>
      <c r="V15" s="3">
        <v>2200287.7200000002</v>
      </c>
      <c r="W15" s="57">
        <f t="shared" si="12"/>
        <v>25184</v>
      </c>
      <c r="X15" s="11">
        <v>5640</v>
      </c>
      <c r="Y15" s="11">
        <v>19544</v>
      </c>
      <c r="Z15" s="76">
        <f t="shared" si="13"/>
        <v>17316214.27</v>
      </c>
      <c r="AA15" s="3">
        <v>3877995.89</v>
      </c>
      <c r="AB15" s="3">
        <v>13438218.380000001</v>
      </c>
      <c r="AC15" s="57">
        <f t="shared" si="14"/>
        <v>6048</v>
      </c>
      <c r="AD15" s="11">
        <v>1338</v>
      </c>
      <c r="AE15" s="11">
        <v>4710</v>
      </c>
      <c r="AF15" s="76">
        <f>AG15+AH15</f>
        <v>3238509.35</v>
      </c>
      <c r="AG15" s="3">
        <v>716455.94</v>
      </c>
      <c r="AH15" s="3">
        <v>2522053.41</v>
      </c>
      <c r="AI15" s="57">
        <f t="shared" ref="AI15:AI16" si="20">AJ15+AK15</f>
        <v>397</v>
      </c>
      <c r="AJ15" s="11">
        <v>91</v>
      </c>
      <c r="AK15" s="11">
        <v>306</v>
      </c>
      <c r="AL15" s="76">
        <f t="shared" si="6"/>
        <v>7151321.0600000005</v>
      </c>
      <c r="AM15" s="3">
        <v>1639219.69</v>
      </c>
      <c r="AN15" s="3">
        <v>5512101.3700000001</v>
      </c>
      <c r="AO15" s="57">
        <f t="shared" si="15"/>
        <v>385</v>
      </c>
      <c r="AP15" s="11">
        <v>103</v>
      </c>
      <c r="AQ15" s="11">
        <v>282</v>
      </c>
      <c r="AR15" s="76">
        <f t="shared" si="16"/>
        <v>4007141.33</v>
      </c>
      <c r="AS15" s="3">
        <v>1072040.4099999999</v>
      </c>
      <c r="AT15" s="3">
        <v>2935100.92</v>
      </c>
      <c r="AU15" s="57">
        <f t="shared" si="17"/>
        <v>12150</v>
      </c>
      <c r="AV15" s="11">
        <v>1046</v>
      </c>
      <c r="AW15" s="11">
        <v>11104</v>
      </c>
      <c r="AX15" s="76">
        <f t="shared" si="18"/>
        <v>1208196</v>
      </c>
      <c r="AY15" s="3">
        <v>104014.24</v>
      </c>
      <c r="AZ15" s="3">
        <v>1104181.76</v>
      </c>
      <c r="BA15" s="50">
        <f t="shared" ref="BA15" si="21">BB15+BC15</f>
        <v>249</v>
      </c>
      <c r="BB15" s="11">
        <v>120</v>
      </c>
      <c r="BC15" s="11">
        <v>129</v>
      </c>
      <c r="BD15" s="76">
        <f>BE15+BF15</f>
        <v>174628.68</v>
      </c>
      <c r="BE15" s="3">
        <v>84158.399999999994</v>
      </c>
      <c r="BF15" s="3">
        <v>90470.28</v>
      </c>
      <c r="BH15" s="62">
        <f t="shared" si="1"/>
        <v>35966699.630000003</v>
      </c>
    </row>
    <row r="16" spans="1:60" ht="30" x14ac:dyDescent="0.25">
      <c r="A16" s="21" t="s">
        <v>17</v>
      </c>
      <c r="B16" s="50"/>
      <c r="C16" s="11"/>
      <c r="D16" s="11"/>
      <c r="E16" s="76"/>
      <c r="F16" s="3"/>
      <c r="G16" s="3"/>
      <c r="H16" s="57">
        <f t="shared" si="10"/>
        <v>2112</v>
      </c>
      <c r="I16" s="11">
        <v>947</v>
      </c>
      <c r="J16" s="11">
        <v>1165</v>
      </c>
      <c r="K16" s="76">
        <f t="shared" si="11"/>
        <v>256518.57</v>
      </c>
      <c r="L16" s="3">
        <v>115020.4</v>
      </c>
      <c r="M16" s="3">
        <v>141498.17000000001</v>
      </c>
      <c r="N16" s="57">
        <f>O16+P16</f>
        <v>3014</v>
      </c>
      <c r="O16" s="11">
        <v>1079</v>
      </c>
      <c r="P16" s="11">
        <v>1935</v>
      </c>
      <c r="Q16" s="76">
        <f>R16+S16</f>
        <v>1562064.28</v>
      </c>
      <c r="R16" s="3">
        <v>559212.79</v>
      </c>
      <c r="S16" s="3">
        <v>1002851.49</v>
      </c>
      <c r="T16" s="76"/>
      <c r="U16" s="34"/>
      <c r="V16" s="34"/>
      <c r="W16" s="57">
        <f t="shared" si="12"/>
        <v>6644</v>
      </c>
      <c r="X16" s="11">
        <v>2031</v>
      </c>
      <c r="Y16" s="11">
        <v>4613</v>
      </c>
      <c r="Z16" s="76">
        <f t="shared" si="13"/>
        <v>6294722.4199999999</v>
      </c>
      <c r="AA16" s="3">
        <v>1924229.57</v>
      </c>
      <c r="AB16" s="3">
        <v>4370492.8499999996</v>
      </c>
      <c r="AC16" s="50"/>
      <c r="AD16" s="11"/>
      <c r="AE16" s="11"/>
      <c r="AF16" s="76"/>
      <c r="AG16" s="3"/>
      <c r="AH16" s="3"/>
      <c r="AI16" s="57">
        <f t="shared" si="20"/>
        <v>3535</v>
      </c>
      <c r="AJ16" s="11">
        <v>812</v>
      </c>
      <c r="AK16" s="11">
        <v>2723</v>
      </c>
      <c r="AL16" s="76">
        <f t="shared" si="6"/>
        <v>72957451.710000008</v>
      </c>
      <c r="AM16" s="3">
        <v>16758543.359999999</v>
      </c>
      <c r="AN16" s="3">
        <v>56198908.350000001</v>
      </c>
      <c r="AO16" s="57">
        <f t="shared" si="15"/>
        <v>81</v>
      </c>
      <c r="AP16" s="11">
        <v>34</v>
      </c>
      <c r="AQ16" s="11">
        <v>47</v>
      </c>
      <c r="AR16" s="76">
        <f t="shared" si="16"/>
        <v>391468.81</v>
      </c>
      <c r="AS16" s="3">
        <v>164320.24</v>
      </c>
      <c r="AT16" s="3">
        <v>227148.57</v>
      </c>
      <c r="AU16" s="57">
        <f t="shared" si="17"/>
        <v>1482</v>
      </c>
      <c r="AV16" s="11">
        <v>621</v>
      </c>
      <c r="AW16" s="11">
        <v>861</v>
      </c>
      <c r="AX16" s="76">
        <f t="shared" si="18"/>
        <v>416548.29000000004</v>
      </c>
      <c r="AY16" s="3">
        <v>174545.54</v>
      </c>
      <c r="AZ16" s="3">
        <v>242002.75</v>
      </c>
      <c r="BA16" s="57">
        <f t="shared" ref="BA16:BA17" si="22">BB16+BC16</f>
        <v>3750</v>
      </c>
      <c r="BB16" s="11">
        <v>904</v>
      </c>
      <c r="BC16" s="11">
        <v>2846</v>
      </c>
      <c r="BD16" s="76">
        <f>BE16+BF16</f>
        <v>3179404.5</v>
      </c>
      <c r="BE16" s="3">
        <v>766448.44</v>
      </c>
      <c r="BF16" s="3">
        <v>2412956.06</v>
      </c>
      <c r="BH16" s="62">
        <f t="shared" si="1"/>
        <v>85058178.580000013</v>
      </c>
    </row>
    <row r="17" spans="1:63" ht="30" x14ac:dyDescent="0.25">
      <c r="A17" s="21" t="s">
        <v>18</v>
      </c>
      <c r="B17" s="50"/>
      <c r="C17" s="11"/>
      <c r="D17" s="11"/>
      <c r="E17" s="76"/>
      <c r="F17" s="3"/>
      <c r="G17" s="3"/>
      <c r="H17" s="57">
        <f t="shared" si="10"/>
        <v>14633</v>
      </c>
      <c r="I17" s="11">
        <v>4399</v>
      </c>
      <c r="J17" s="11">
        <v>10234</v>
      </c>
      <c r="K17" s="76">
        <f t="shared" si="11"/>
        <v>1348066.19</v>
      </c>
      <c r="L17" s="3">
        <v>405258.2</v>
      </c>
      <c r="M17" s="3">
        <v>942807.99</v>
      </c>
      <c r="N17" s="50"/>
      <c r="O17" s="3"/>
      <c r="P17" s="3"/>
      <c r="Q17" s="76"/>
      <c r="R17" s="3"/>
      <c r="S17" s="3"/>
      <c r="T17" s="76">
        <f t="shared" ref="T17:T24" si="23">U17+V17</f>
        <v>1970708.94</v>
      </c>
      <c r="U17" s="3">
        <v>594916.43999999994</v>
      </c>
      <c r="V17" s="3">
        <v>1375792.5</v>
      </c>
      <c r="W17" s="57">
        <f t="shared" si="12"/>
        <v>36935</v>
      </c>
      <c r="X17" s="11">
        <v>11380</v>
      </c>
      <c r="Y17" s="11">
        <v>25555</v>
      </c>
      <c r="Z17" s="76">
        <f t="shared" si="13"/>
        <v>25283664.409999996</v>
      </c>
      <c r="AA17" s="3">
        <v>7790120.5099999998</v>
      </c>
      <c r="AB17" s="3">
        <v>17493543.899999999</v>
      </c>
      <c r="AC17" s="57">
        <f t="shared" ref="AC17:AC24" si="24">AD17+AE17</f>
        <v>6866</v>
      </c>
      <c r="AD17" s="11">
        <v>1707</v>
      </c>
      <c r="AE17" s="11">
        <v>5159</v>
      </c>
      <c r="AF17" s="76">
        <f t="shared" ref="AF17:AF24" si="25">AG17+AH17</f>
        <v>3401744.08</v>
      </c>
      <c r="AG17" s="3">
        <v>845729.27</v>
      </c>
      <c r="AH17" s="3">
        <v>2556014.81</v>
      </c>
      <c r="AI17" s="50"/>
      <c r="AJ17" s="3"/>
      <c r="AK17" s="3"/>
      <c r="AL17" s="76"/>
      <c r="AM17" s="3"/>
      <c r="AN17" s="3"/>
      <c r="AO17" s="57">
        <f t="shared" si="15"/>
        <v>798</v>
      </c>
      <c r="AP17" s="11">
        <v>233</v>
      </c>
      <c r="AQ17" s="11">
        <v>565</v>
      </c>
      <c r="AR17" s="76">
        <f t="shared" si="16"/>
        <v>8785513.2599999998</v>
      </c>
      <c r="AS17" s="3">
        <v>2565193.7200000002</v>
      </c>
      <c r="AT17" s="3">
        <v>6220319.54</v>
      </c>
      <c r="AU17" s="57">
        <f t="shared" si="17"/>
        <v>15778</v>
      </c>
      <c r="AV17" s="11">
        <v>5142</v>
      </c>
      <c r="AW17" s="11">
        <v>10636</v>
      </c>
      <c r="AX17" s="76">
        <f t="shared" si="18"/>
        <v>2956166.06</v>
      </c>
      <c r="AY17" s="3">
        <v>963405.11</v>
      </c>
      <c r="AZ17" s="3">
        <v>1992760.95</v>
      </c>
      <c r="BA17" s="57">
        <f t="shared" si="22"/>
        <v>1371</v>
      </c>
      <c r="BB17" s="11">
        <v>656</v>
      </c>
      <c r="BC17" s="11">
        <v>715</v>
      </c>
      <c r="BD17" s="76">
        <f>BE17+BF17</f>
        <v>913267.8</v>
      </c>
      <c r="BE17" s="3">
        <v>436982.99</v>
      </c>
      <c r="BF17" s="3">
        <v>476284.81</v>
      </c>
      <c r="BG17" s="1"/>
      <c r="BH17" s="62">
        <f t="shared" si="1"/>
        <v>44659130.739999995</v>
      </c>
      <c r="BI17" s="4"/>
    </row>
    <row r="18" spans="1:63" ht="15" x14ac:dyDescent="0.25">
      <c r="A18" s="21" t="s">
        <v>19</v>
      </c>
      <c r="B18" s="50"/>
      <c r="C18" s="11"/>
      <c r="D18" s="11"/>
      <c r="E18" s="76"/>
      <c r="F18" s="3"/>
      <c r="G18" s="3"/>
      <c r="H18" s="57">
        <f t="shared" si="10"/>
        <v>1016</v>
      </c>
      <c r="I18" s="11">
        <v>392</v>
      </c>
      <c r="J18" s="11">
        <v>624</v>
      </c>
      <c r="K18" s="76">
        <f t="shared" si="11"/>
        <v>174137.55</v>
      </c>
      <c r="L18" s="3">
        <v>67186.929999999993</v>
      </c>
      <c r="M18" s="3">
        <v>106950.62</v>
      </c>
      <c r="N18" s="50"/>
      <c r="O18" s="3"/>
      <c r="P18" s="3"/>
      <c r="Q18" s="76"/>
      <c r="R18" s="3"/>
      <c r="S18" s="3"/>
      <c r="T18" s="76">
        <f t="shared" si="23"/>
        <v>2065431.54</v>
      </c>
      <c r="U18" s="3">
        <v>796574.03</v>
      </c>
      <c r="V18" s="3">
        <v>1268857.51</v>
      </c>
      <c r="W18" s="57">
        <f t="shared" si="12"/>
        <v>14155</v>
      </c>
      <c r="X18" s="11">
        <v>5062</v>
      </c>
      <c r="Y18" s="11">
        <v>9093</v>
      </c>
      <c r="Z18" s="76">
        <f t="shared" si="13"/>
        <v>8699112.9299999997</v>
      </c>
      <c r="AA18" s="3">
        <v>3110908.49</v>
      </c>
      <c r="AB18" s="3">
        <v>5588204.4400000004</v>
      </c>
      <c r="AC18" s="57">
        <f t="shared" si="24"/>
        <v>4587</v>
      </c>
      <c r="AD18" s="11">
        <v>1648</v>
      </c>
      <c r="AE18" s="11">
        <v>2939</v>
      </c>
      <c r="AF18" s="76">
        <f t="shared" si="25"/>
        <v>2423975.91</v>
      </c>
      <c r="AG18" s="3">
        <v>870876.89</v>
      </c>
      <c r="AH18" s="3">
        <v>1553099.02</v>
      </c>
      <c r="AI18" s="50"/>
      <c r="AJ18" s="3"/>
      <c r="AK18" s="3"/>
      <c r="AL18" s="76"/>
      <c r="AM18" s="3"/>
      <c r="AN18" s="3"/>
      <c r="AO18" s="57">
        <f t="shared" si="15"/>
        <v>123</v>
      </c>
      <c r="AP18" s="11">
        <v>29</v>
      </c>
      <c r="AQ18" s="11">
        <v>94</v>
      </c>
      <c r="AR18" s="76">
        <f t="shared" si="16"/>
        <v>1315401.1000000001</v>
      </c>
      <c r="AS18" s="3">
        <v>310135.21999999997</v>
      </c>
      <c r="AT18" s="3">
        <v>1005265.88</v>
      </c>
      <c r="AU18" s="57">
        <f t="shared" si="17"/>
        <v>7717</v>
      </c>
      <c r="AV18" s="11">
        <v>3456</v>
      </c>
      <c r="AW18" s="11">
        <v>4261</v>
      </c>
      <c r="AX18" s="76">
        <f t="shared" si="18"/>
        <v>767378.48</v>
      </c>
      <c r="AY18" s="3">
        <v>343664.64000000001</v>
      </c>
      <c r="AZ18" s="3">
        <v>423713.84</v>
      </c>
      <c r="BA18" s="50"/>
      <c r="BB18" s="3"/>
      <c r="BC18" s="3"/>
      <c r="BD18" s="76"/>
      <c r="BE18" s="3"/>
      <c r="BF18" s="3"/>
      <c r="BH18" s="62">
        <f t="shared" si="1"/>
        <v>15445437.51</v>
      </c>
    </row>
    <row r="19" spans="1:63" ht="15" x14ac:dyDescent="0.25">
      <c r="A19" s="21" t="s">
        <v>20</v>
      </c>
      <c r="B19" s="50"/>
      <c r="C19" s="11"/>
      <c r="D19" s="11"/>
      <c r="E19" s="76"/>
      <c r="F19" s="3"/>
      <c r="G19" s="3"/>
      <c r="H19" s="57">
        <f t="shared" si="10"/>
        <v>1755</v>
      </c>
      <c r="I19" s="11">
        <v>322</v>
      </c>
      <c r="J19" s="11">
        <v>1433</v>
      </c>
      <c r="K19" s="76">
        <f t="shared" si="11"/>
        <v>142449.59</v>
      </c>
      <c r="L19" s="3">
        <v>26136.05</v>
      </c>
      <c r="M19" s="3">
        <v>116313.54</v>
      </c>
      <c r="N19" s="50"/>
      <c r="O19" s="3"/>
      <c r="P19" s="3"/>
      <c r="Q19" s="76"/>
      <c r="R19" s="3"/>
      <c r="S19" s="3"/>
      <c r="T19" s="76">
        <f t="shared" si="23"/>
        <v>7330955.8799999999</v>
      </c>
      <c r="U19" s="3">
        <v>1794577.5</v>
      </c>
      <c r="V19" s="3">
        <v>5536378.3799999999</v>
      </c>
      <c r="W19" s="57">
        <f t="shared" si="12"/>
        <v>45918</v>
      </c>
      <c r="X19" s="11">
        <v>12168</v>
      </c>
      <c r="Y19" s="11">
        <v>33750</v>
      </c>
      <c r="Z19" s="76">
        <f t="shared" si="13"/>
        <v>31998270.440000001</v>
      </c>
      <c r="AA19" s="3">
        <v>8479353.5199999996</v>
      </c>
      <c r="AB19" s="3">
        <v>23518916.920000002</v>
      </c>
      <c r="AC19" s="57">
        <f t="shared" si="24"/>
        <v>13211</v>
      </c>
      <c r="AD19" s="11">
        <v>3515</v>
      </c>
      <c r="AE19" s="11">
        <v>9696</v>
      </c>
      <c r="AF19" s="76">
        <f t="shared" si="25"/>
        <v>6143653.8500000006</v>
      </c>
      <c r="AG19" s="3">
        <v>1634618.37</v>
      </c>
      <c r="AH19" s="3">
        <v>4509035.4800000004</v>
      </c>
      <c r="AI19" s="50"/>
      <c r="AJ19" s="3"/>
      <c r="AK19" s="3"/>
      <c r="AL19" s="76"/>
      <c r="AM19" s="3"/>
      <c r="AN19" s="3"/>
      <c r="AO19" s="57">
        <f t="shared" si="15"/>
        <v>1172</v>
      </c>
      <c r="AP19" s="11">
        <v>315</v>
      </c>
      <c r="AQ19" s="11">
        <v>857</v>
      </c>
      <c r="AR19" s="76">
        <f t="shared" si="16"/>
        <v>12540316.57</v>
      </c>
      <c r="AS19" s="3">
        <v>3370477.58</v>
      </c>
      <c r="AT19" s="3">
        <v>9169838.9900000002</v>
      </c>
      <c r="AU19" s="57">
        <f t="shared" si="17"/>
        <v>21174</v>
      </c>
      <c r="AV19" s="11">
        <v>6519</v>
      </c>
      <c r="AW19" s="11">
        <v>14655</v>
      </c>
      <c r="AX19" s="76">
        <f t="shared" si="18"/>
        <v>2761595.16</v>
      </c>
      <c r="AY19" s="3">
        <v>850233.25</v>
      </c>
      <c r="AZ19" s="3">
        <v>1911361.91</v>
      </c>
      <c r="BA19" s="50"/>
      <c r="BB19" s="3"/>
      <c r="BC19" s="3"/>
      <c r="BD19" s="76"/>
      <c r="BE19" s="3"/>
      <c r="BF19" s="3"/>
      <c r="BH19" s="62">
        <f t="shared" si="1"/>
        <v>60917241.49000001</v>
      </c>
    </row>
    <row r="20" spans="1:63" ht="15" x14ac:dyDescent="0.25">
      <c r="A20" s="21" t="s">
        <v>21</v>
      </c>
      <c r="B20" s="50"/>
      <c r="C20" s="11"/>
      <c r="D20" s="11"/>
      <c r="E20" s="76"/>
      <c r="F20" s="3"/>
      <c r="G20" s="3"/>
      <c r="H20" s="57">
        <f t="shared" si="10"/>
        <v>8024</v>
      </c>
      <c r="I20" s="11">
        <v>2825</v>
      </c>
      <c r="J20" s="11">
        <v>5199</v>
      </c>
      <c r="K20" s="76">
        <f t="shared" si="11"/>
        <v>2261046.23</v>
      </c>
      <c r="L20" s="3">
        <v>796043.82</v>
      </c>
      <c r="M20" s="3">
        <v>1465002.41</v>
      </c>
      <c r="N20" s="50"/>
      <c r="O20" s="3"/>
      <c r="P20" s="3"/>
      <c r="Q20" s="76"/>
      <c r="R20" s="3"/>
      <c r="S20" s="3"/>
      <c r="T20" s="76">
        <f t="shared" si="23"/>
        <v>1519228.83</v>
      </c>
      <c r="U20" s="3">
        <v>461631.82</v>
      </c>
      <c r="V20" s="3">
        <v>1057597.01</v>
      </c>
      <c r="W20" s="57">
        <f t="shared" si="12"/>
        <v>32194</v>
      </c>
      <c r="X20" s="11">
        <v>11690</v>
      </c>
      <c r="Y20" s="11">
        <v>20504</v>
      </c>
      <c r="Z20" s="76">
        <f t="shared" si="13"/>
        <v>23679946.170000002</v>
      </c>
      <c r="AA20" s="3">
        <v>8598452.2200000007</v>
      </c>
      <c r="AB20" s="3">
        <v>15081493.949999999</v>
      </c>
      <c r="AC20" s="57">
        <f t="shared" si="24"/>
        <v>3332</v>
      </c>
      <c r="AD20" s="11">
        <v>1274</v>
      </c>
      <c r="AE20" s="11">
        <v>2058</v>
      </c>
      <c r="AF20" s="76">
        <f t="shared" si="25"/>
        <v>1456052.85</v>
      </c>
      <c r="AG20" s="3">
        <v>556726.09</v>
      </c>
      <c r="AH20" s="3">
        <v>899326.76</v>
      </c>
      <c r="AI20" s="50"/>
      <c r="AJ20" s="3"/>
      <c r="AK20" s="3"/>
      <c r="AL20" s="76"/>
      <c r="AM20" s="3"/>
      <c r="AN20" s="3"/>
      <c r="AO20" s="57">
        <f t="shared" si="15"/>
        <v>667</v>
      </c>
      <c r="AP20" s="11">
        <v>190</v>
      </c>
      <c r="AQ20" s="11">
        <v>477</v>
      </c>
      <c r="AR20" s="76">
        <f t="shared" si="16"/>
        <v>6835565.4100000001</v>
      </c>
      <c r="AS20" s="3">
        <v>1947162.56</v>
      </c>
      <c r="AT20" s="3">
        <v>4888402.8499999996</v>
      </c>
      <c r="AU20" s="57">
        <f t="shared" si="17"/>
        <v>8775</v>
      </c>
      <c r="AV20" s="11">
        <v>2916</v>
      </c>
      <c r="AW20" s="11">
        <v>5859</v>
      </c>
      <c r="AX20" s="76">
        <f t="shared" si="18"/>
        <v>1036123.5</v>
      </c>
      <c r="AY20" s="3">
        <v>344311.81</v>
      </c>
      <c r="AZ20" s="3">
        <v>691811.69</v>
      </c>
      <c r="BA20" s="50"/>
      <c r="BB20" s="3"/>
      <c r="BC20" s="3"/>
      <c r="BD20" s="76"/>
      <c r="BE20" s="3"/>
      <c r="BF20" s="3"/>
      <c r="BH20" s="62">
        <f t="shared" si="1"/>
        <v>36787962.990000002</v>
      </c>
    </row>
    <row r="21" spans="1:63" ht="15" x14ac:dyDescent="0.25">
      <c r="A21" s="21" t="s">
        <v>22</v>
      </c>
      <c r="B21" s="50"/>
      <c r="C21" s="11"/>
      <c r="D21" s="11"/>
      <c r="E21" s="76"/>
      <c r="F21" s="3"/>
      <c r="G21" s="3"/>
      <c r="H21" s="57">
        <f t="shared" si="10"/>
        <v>1311</v>
      </c>
      <c r="I21" s="11">
        <v>486</v>
      </c>
      <c r="J21" s="11">
        <v>825</v>
      </c>
      <c r="K21" s="76">
        <f t="shared" si="11"/>
        <v>97610.18</v>
      </c>
      <c r="L21" s="3">
        <v>36185.01</v>
      </c>
      <c r="M21" s="3">
        <v>61425.17</v>
      </c>
      <c r="N21" s="50"/>
      <c r="O21" s="3"/>
      <c r="P21" s="3"/>
      <c r="Q21" s="76"/>
      <c r="R21" s="3"/>
      <c r="S21" s="3"/>
      <c r="T21" s="76">
        <f t="shared" si="23"/>
        <v>1857020.1600000001</v>
      </c>
      <c r="U21" s="3">
        <v>633659.4</v>
      </c>
      <c r="V21" s="3">
        <v>1223360.76</v>
      </c>
      <c r="W21" s="57">
        <f t="shared" si="12"/>
        <v>15558</v>
      </c>
      <c r="X21" s="11">
        <v>5232</v>
      </c>
      <c r="Y21" s="11">
        <v>10326</v>
      </c>
      <c r="Z21" s="76">
        <f t="shared" si="13"/>
        <v>9811394.7599999998</v>
      </c>
      <c r="AA21" s="3">
        <v>3299474.06</v>
      </c>
      <c r="AB21" s="3">
        <v>6511920.7000000002</v>
      </c>
      <c r="AC21" s="57">
        <f t="shared" si="24"/>
        <v>4244</v>
      </c>
      <c r="AD21" s="11">
        <v>1498</v>
      </c>
      <c r="AE21" s="11">
        <v>2746</v>
      </c>
      <c r="AF21" s="76">
        <f t="shared" si="25"/>
        <v>2209537.15</v>
      </c>
      <c r="AG21" s="3">
        <v>779897.89</v>
      </c>
      <c r="AH21" s="3">
        <v>1429639.26</v>
      </c>
      <c r="AI21" s="50"/>
      <c r="AJ21" s="3"/>
      <c r="AK21" s="3"/>
      <c r="AL21" s="76"/>
      <c r="AM21" s="3"/>
      <c r="AN21" s="3"/>
      <c r="AO21" s="57">
        <f t="shared" si="15"/>
        <v>161</v>
      </c>
      <c r="AP21" s="11">
        <v>50</v>
      </c>
      <c r="AQ21" s="11">
        <v>111</v>
      </c>
      <c r="AR21" s="76">
        <f t="shared" si="16"/>
        <v>1238286</v>
      </c>
      <c r="AS21" s="3">
        <v>384560.87</v>
      </c>
      <c r="AT21" s="3">
        <v>853725.13</v>
      </c>
      <c r="AU21" s="57">
        <f t="shared" si="17"/>
        <v>6288</v>
      </c>
      <c r="AV21" s="11">
        <v>2273</v>
      </c>
      <c r="AW21" s="11">
        <v>4015</v>
      </c>
      <c r="AX21" s="76">
        <f t="shared" si="18"/>
        <v>625278.71999999997</v>
      </c>
      <c r="AY21" s="3">
        <v>226027.12</v>
      </c>
      <c r="AZ21" s="3">
        <v>399251.6</v>
      </c>
      <c r="BA21" s="50"/>
      <c r="BB21" s="3"/>
      <c r="BC21" s="3"/>
      <c r="BD21" s="76"/>
      <c r="BE21" s="3"/>
      <c r="BF21" s="3"/>
      <c r="BH21" s="62">
        <f t="shared" si="1"/>
        <v>15839126.970000001</v>
      </c>
    </row>
    <row r="22" spans="1:63" ht="15" x14ac:dyDescent="0.25">
      <c r="A22" s="21" t="s">
        <v>23</v>
      </c>
      <c r="B22" s="50"/>
      <c r="C22" s="11"/>
      <c r="D22" s="11"/>
      <c r="E22" s="76"/>
      <c r="F22" s="3"/>
      <c r="G22" s="3"/>
      <c r="H22" s="57">
        <f t="shared" si="10"/>
        <v>2761</v>
      </c>
      <c r="I22" s="11">
        <v>758</v>
      </c>
      <c r="J22" s="11">
        <v>2003</v>
      </c>
      <c r="K22" s="76">
        <f t="shared" si="11"/>
        <v>265768.59999999998</v>
      </c>
      <c r="L22" s="3">
        <v>72963.64</v>
      </c>
      <c r="M22" s="3">
        <v>192804.96</v>
      </c>
      <c r="N22" s="50"/>
      <c r="O22" s="3"/>
      <c r="P22" s="3"/>
      <c r="Q22" s="76"/>
      <c r="R22" s="3"/>
      <c r="S22" s="3"/>
      <c r="T22" s="76">
        <f t="shared" si="23"/>
        <v>4513632.13</v>
      </c>
      <c r="U22" s="3">
        <v>1164145.42</v>
      </c>
      <c r="V22" s="3">
        <v>3349486.71</v>
      </c>
      <c r="W22" s="57">
        <f t="shared" si="12"/>
        <v>5951</v>
      </c>
      <c r="X22" s="11">
        <v>2246</v>
      </c>
      <c r="Y22" s="11">
        <v>3705</v>
      </c>
      <c r="Z22" s="76">
        <f t="shared" si="13"/>
        <v>5285454.2799999993</v>
      </c>
      <c r="AA22" s="3">
        <v>1994812.69</v>
      </c>
      <c r="AB22" s="3">
        <v>3290641.59</v>
      </c>
      <c r="AC22" s="57">
        <f t="shared" si="24"/>
        <v>1300</v>
      </c>
      <c r="AD22" s="11">
        <v>31</v>
      </c>
      <c r="AE22" s="11">
        <v>1269</v>
      </c>
      <c r="AF22" s="76">
        <f t="shared" si="25"/>
        <v>848844.43</v>
      </c>
      <c r="AG22" s="3">
        <v>20241.669999999998</v>
      </c>
      <c r="AH22" s="3">
        <v>828602.76</v>
      </c>
      <c r="AI22" s="50"/>
      <c r="AJ22" s="3"/>
      <c r="AK22" s="3"/>
      <c r="AL22" s="76"/>
      <c r="AM22" s="3"/>
      <c r="AN22" s="3"/>
      <c r="AO22" s="57">
        <f t="shared" si="15"/>
        <v>78</v>
      </c>
      <c r="AP22" s="11">
        <v>24</v>
      </c>
      <c r="AQ22" s="11">
        <v>54</v>
      </c>
      <c r="AR22" s="76">
        <f t="shared" si="16"/>
        <v>302422.48</v>
      </c>
      <c r="AS22" s="3">
        <v>93053.07</v>
      </c>
      <c r="AT22" s="3">
        <v>209369.41</v>
      </c>
      <c r="AU22" s="50"/>
      <c r="AV22" s="11"/>
      <c r="AW22" s="11"/>
      <c r="AX22" s="76"/>
      <c r="AY22" s="3"/>
      <c r="AZ22" s="3"/>
      <c r="BA22" s="50"/>
      <c r="BB22" s="3"/>
      <c r="BC22" s="3"/>
      <c r="BD22" s="76"/>
      <c r="BE22" s="3"/>
      <c r="BF22" s="3"/>
      <c r="BH22" s="62">
        <f t="shared" si="1"/>
        <v>11216121.919999998</v>
      </c>
    </row>
    <row r="23" spans="1:63" ht="15" x14ac:dyDescent="0.25">
      <c r="A23" s="21" t="s">
        <v>24</v>
      </c>
      <c r="B23" s="50"/>
      <c r="C23" s="11"/>
      <c r="D23" s="11"/>
      <c r="E23" s="76"/>
      <c r="F23" s="3"/>
      <c r="G23" s="3"/>
      <c r="H23" s="57">
        <f t="shared" si="10"/>
        <v>7600</v>
      </c>
      <c r="I23" s="11">
        <v>1786</v>
      </c>
      <c r="J23" s="11">
        <v>5814</v>
      </c>
      <c r="K23" s="76">
        <f t="shared" si="11"/>
        <v>1344241.95</v>
      </c>
      <c r="L23" s="3">
        <v>315896.86</v>
      </c>
      <c r="M23" s="3">
        <v>1028345.09</v>
      </c>
      <c r="N23" s="50"/>
      <c r="O23" s="3"/>
      <c r="P23" s="3"/>
      <c r="Q23" s="76"/>
      <c r="R23" s="3"/>
      <c r="S23" s="3"/>
      <c r="T23" s="76">
        <f t="shared" si="23"/>
        <v>4618161.88</v>
      </c>
      <c r="U23" s="3">
        <v>1039379.56</v>
      </c>
      <c r="V23" s="3">
        <v>3578782.32</v>
      </c>
      <c r="W23" s="57">
        <f t="shared" si="12"/>
        <v>9391</v>
      </c>
      <c r="X23" s="11">
        <v>3527</v>
      </c>
      <c r="Y23" s="11">
        <v>5864</v>
      </c>
      <c r="Z23" s="76">
        <f t="shared" si="13"/>
        <v>8639135.120000001</v>
      </c>
      <c r="AA23" s="3">
        <v>3244620.34</v>
      </c>
      <c r="AB23" s="3">
        <v>5394514.7800000003</v>
      </c>
      <c r="AC23" s="57">
        <f t="shared" si="24"/>
        <v>1573</v>
      </c>
      <c r="AD23" s="11">
        <v>269</v>
      </c>
      <c r="AE23" s="11">
        <v>1304</v>
      </c>
      <c r="AF23" s="76">
        <f t="shared" si="25"/>
        <v>509032.8</v>
      </c>
      <c r="AG23" s="3">
        <v>87050.11</v>
      </c>
      <c r="AH23" s="3">
        <v>421982.69</v>
      </c>
      <c r="AI23" s="50"/>
      <c r="AJ23" s="3"/>
      <c r="AK23" s="3"/>
      <c r="AL23" s="76"/>
      <c r="AM23" s="3"/>
      <c r="AN23" s="3"/>
      <c r="AO23" s="57">
        <f t="shared" si="15"/>
        <v>575</v>
      </c>
      <c r="AP23" s="11">
        <v>174</v>
      </c>
      <c r="AQ23" s="11">
        <v>401</v>
      </c>
      <c r="AR23" s="76">
        <f t="shared" si="16"/>
        <v>3416481.53</v>
      </c>
      <c r="AS23" s="3">
        <v>1033857.02</v>
      </c>
      <c r="AT23" s="3">
        <v>2382624.5099999998</v>
      </c>
      <c r="AU23" s="57">
        <f t="shared" ref="AU23:AU24" si="26">AV23+AW23</f>
        <v>2873</v>
      </c>
      <c r="AV23" s="11">
        <v>935</v>
      </c>
      <c r="AW23" s="11">
        <v>1938</v>
      </c>
      <c r="AX23" s="76">
        <f>AY23+AZ23</f>
        <v>1745742.8199999998</v>
      </c>
      <c r="AY23" s="3">
        <v>568141.15</v>
      </c>
      <c r="AZ23" s="3">
        <v>1177601.67</v>
      </c>
      <c r="BA23" s="50"/>
      <c r="BB23" s="3"/>
      <c r="BC23" s="3"/>
      <c r="BD23" s="76"/>
      <c r="BE23" s="3"/>
      <c r="BF23" s="3"/>
      <c r="BH23" s="62">
        <f t="shared" si="1"/>
        <v>20272796.100000001</v>
      </c>
    </row>
    <row r="24" spans="1:63" ht="30" x14ac:dyDescent="0.25">
      <c r="A24" s="21" t="s">
        <v>25</v>
      </c>
      <c r="B24" s="50"/>
      <c r="C24" s="11"/>
      <c r="D24" s="11"/>
      <c r="E24" s="76"/>
      <c r="F24" s="3"/>
      <c r="G24" s="3"/>
      <c r="H24" s="57">
        <f t="shared" si="10"/>
        <v>16134</v>
      </c>
      <c r="I24" s="11">
        <v>4663</v>
      </c>
      <c r="J24" s="11">
        <v>11471</v>
      </c>
      <c r="K24" s="76">
        <f t="shared" si="11"/>
        <v>1682776.2000000002</v>
      </c>
      <c r="L24" s="3">
        <v>486350.9</v>
      </c>
      <c r="M24" s="3">
        <v>1196425.3</v>
      </c>
      <c r="N24" s="50"/>
      <c r="O24" s="3"/>
      <c r="P24" s="3"/>
      <c r="Q24" s="76"/>
      <c r="R24" s="3"/>
      <c r="S24" s="3"/>
      <c r="T24" s="76">
        <f t="shared" si="23"/>
        <v>29929935.800000001</v>
      </c>
      <c r="U24" s="3">
        <v>12331423.789999999</v>
      </c>
      <c r="V24" s="3">
        <v>17598512.010000002</v>
      </c>
      <c r="W24" s="57">
        <f t="shared" si="12"/>
        <v>48729</v>
      </c>
      <c r="X24" s="11">
        <v>13806</v>
      </c>
      <c r="Y24" s="11">
        <v>34923</v>
      </c>
      <c r="Z24" s="76">
        <f t="shared" si="13"/>
        <v>48485537.599999994</v>
      </c>
      <c r="AA24" s="3">
        <v>13737021.73</v>
      </c>
      <c r="AB24" s="3">
        <v>34748515.869999997</v>
      </c>
      <c r="AC24" s="57">
        <f t="shared" si="24"/>
        <v>8967</v>
      </c>
      <c r="AD24" s="11">
        <v>571</v>
      </c>
      <c r="AE24" s="11">
        <v>8396</v>
      </c>
      <c r="AF24" s="76">
        <f t="shared" si="25"/>
        <v>5518998.79</v>
      </c>
      <c r="AG24" s="3">
        <v>351438.42</v>
      </c>
      <c r="AH24" s="3">
        <v>5167560.37</v>
      </c>
      <c r="AI24" s="57">
        <f t="shared" ref="AI24:AI30" si="27">AJ24+AK24</f>
        <v>752</v>
      </c>
      <c r="AJ24" s="11">
        <v>137</v>
      </c>
      <c r="AK24" s="11">
        <v>615</v>
      </c>
      <c r="AL24" s="76">
        <f t="shared" ref="AL24:AL30" si="28">AM24+AN24</f>
        <v>22342361.75</v>
      </c>
      <c r="AM24" s="3">
        <v>4070350.48</v>
      </c>
      <c r="AN24" s="3">
        <v>18272011.27</v>
      </c>
      <c r="AO24" s="57">
        <f t="shared" si="15"/>
        <v>1374</v>
      </c>
      <c r="AP24" s="11">
        <v>315</v>
      </c>
      <c r="AQ24" s="11">
        <v>1059</v>
      </c>
      <c r="AR24" s="76">
        <f t="shared" si="16"/>
        <v>17022703.689999998</v>
      </c>
      <c r="AS24" s="3">
        <v>3902584.91</v>
      </c>
      <c r="AT24" s="3">
        <v>13120118.779999999</v>
      </c>
      <c r="AU24" s="57">
        <f t="shared" si="26"/>
        <v>6898</v>
      </c>
      <c r="AV24" s="11">
        <v>1757</v>
      </c>
      <c r="AW24" s="11">
        <v>5141</v>
      </c>
      <c r="AX24" s="76">
        <f>AY24+AZ24</f>
        <v>4315575.07</v>
      </c>
      <c r="AY24" s="3">
        <v>1099226.6499999999</v>
      </c>
      <c r="AZ24" s="3">
        <v>3216348.42</v>
      </c>
      <c r="BA24" s="57">
        <f t="shared" ref="BA24:BA30" si="29">BB24+BC24</f>
        <v>438</v>
      </c>
      <c r="BB24" s="11">
        <v>71</v>
      </c>
      <c r="BC24" s="11">
        <v>367</v>
      </c>
      <c r="BD24" s="76">
        <f t="shared" ref="BD24:BD30" si="30">BE24+BF24</f>
        <v>287207.03999999998</v>
      </c>
      <c r="BE24" s="3">
        <v>46556.39</v>
      </c>
      <c r="BF24" s="3">
        <v>240650.65</v>
      </c>
      <c r="BH24" s="62">
        <f t="shared" si="1"/>
        <v>129585095.94000001</v>
      </c>
      <c r="BI24" s="4"/>
      <c r="BJ24" s="4"/>
      <c r="BK24" s="4"/>
    </row>
    <row r="25" spans="1:63" ht="30" x14ac:dyDescent="0.25">
      <c r="A25" s="21" t="s">
        <v>26</v>
      </c>
      <c r="B25" s="50"/>
      <c r="C25" s="11"/>
      <c r="D25" s="11"/>
      <c r="E25" s="76"/>
      <c r="F25" s="3"/>
      <c r="G25" s="3"/>
      <c r="H25" s="50"/>
      <c r="I25" s="3"/>
      <c r="J25" s="3"/>
      <c r="K25" s="76"/>
      <c r="L25" s="3"/>
      <c r="M25" s="3"/>
      <c r="N25" s="50"/>
      <c r="O25" s="3"/>
      <c r="P25" s="3"/>
      <c r="Q25" s="76"/>
      <c r="R25" s="3"/>
      <c r="S25" s="3"/>
      <c r="T25" s="76"/>
      <c r="U25" s="34"/>
      <c r="V25" s="34"/>
      <c r="W25" s="50"/>
      <c r="X25" s="11"/>
      <c r="Y25" s="11"/>
      <c r="Z25" s="76"/>
      <c r="AA25" s="3"/>
      <c r="AB25" s="3"/>
      <c r="AC25" s="50"/>
      <c r="AD25" s="11"/>
      <c r="AE25" s="11"/>
      <c r="AF25" s="76"/>
      <c r="AG25" s="3"/>
      <c r="AH25" s="3"/>
      <c r="AI25" s="57">
        <f t="shared" si="27"/>
        <v>1101</v>
      </c>
      <c r="AJ25" s="11">
        <v>342</v>
      </c>
      <c r="AK25" s="11">
        <v>759</v>
      </c>
      <c r="AL25" s="76">
        <f t="shared" si="28"/>
        <v>14586507.23</v>
      </c>
      <c r="AM25" s="3">
        <v>4530958.6500000004</v>
      </c>
      <c r="AN25" s="3">
        <v>10055548.58</v>
      </c>
      <c r="AO25" s="50"/>
      <c r="AP25" s="11"/>
      <c r="AQ25" s="11"/>
      <c r="AR25" s="76"/>
      <c r="AS25" s="34"/>
      <c r="AT25" s="34"/>
      <c r="AU25" s="50"/>
      <c r="AV25" s="3"/>
      <c r="AW25" s="3"/>
      <c r="AX25" s="76"/>
      <c r="AY25" s="3"/>
      <c r="AZ25" s="3"/>
      <c r="BA25" s="57">
        <f t="shared" si="29"/>
        <v>546</v>
      </c>
      <c r="BB25" s="11">
        <v>148</v>
      </c>
      <c r="BC25" s="11">
        <v>398</v>
      </c>
      <c r="BD25" s="76">
        <f t="shared" si="30"/>
        <v>627627</v>
      </c>
      <c r="BE25" s="3">
        <v>170126</v>
      </c>
      <c r="BF25" s="3">
        <v>457501</v>
      </c>
      <c r="BH25" s="62">
        <f t="shared" si="1"/>
        <v>15214134.23</v>
      </c>
    </row>
    <row r="26" spans="1:63" ht="15" x14ac:dyDescent="0.25">
      <c r="A26" s="21" t="s">
        <v>27</v>
      </c>
      <c r="B26" s="57">
        <f t="shared" ref="B26:B30" si="31">C26+D26</f>
        <v>423</v>
      </c>
      <c r="C26" s="11">
        <v>8</v>
      </c>
      <c r="D26" s="11">
        <v>415</v>
      </c>
      <c r="E26" s="76">
        <f>F26+G26</f>
        <v>699462.22</v>
      </c>
      <c r="F26" s="3">
        <v>13228.6</v>
      </c>
      <c r="G26" s="3">
        <v>686233.62</v>
      </c>
      <c r="H26" s="57">
        <f t="shared" ref="H26:H41" si="32">I26+J26</f>
        <v>641</v>
      </c>
      <c r="I26" s="11">
        <v>15</v>
      </c>
      <c r="J26" s="11">
        <v>626</v>
      </c>
      <c r="K26" s="76">
        <f t="shared" ref="K26:K41" si="33">L26+M26</f>
        <v>112457.25</v>
      </c>
      <c r="L26" s="3">
        <v>2631.6</v>
      </c>
      <c r="M26" s="3">
        <v>109825.65</v>
      </c>
      <c r="N26" s="50"/>
      <c r="O26" s="3"/>
      <c r="P26" s="3"/>
      <c r="Q26" s="76"/>
      <c r="R26" s="3"/>
      <c r="S26" s="3"/>
      <c r="T26" s="76">
        <f>U26+V26</f>
        <v>687448.93</v>
      </c>
      <c r="U26" s="3">
        <v>113803.79</v>
      </c>
      <c r="V26" s="3">
        <v>573645.14</v>
      </c>
      <c r="W26" s="57">
        <f t="shared" ref="W26:W41" si="34">X26+Y26</f>
        <v>1683</v>
      </c>
      <c r="X26" s="11">
        <v>55</v>
      </c>
      <c r="Y26" s="11">
        <v>1628</v>
      </c>
      <c r="Z26" s="76">
        <f t="shared" ref="Z26:Z41" si="35">AA26+AB26</f>
        <v>1177291.05</v>
      </c>
      <c r="AA26" s="3">
        <v>38473.56</v>
      </c>
      <c r="AB26" s="3">
        <v>1138817.49</v>
      </c>
      <c r="AC26" s="57">
        <f t="shared" ref="AC26:AC30" si="36">AD26+AE26</f>
        <v>895</v>
      </c>
      <c r="AD26" s="11">
        <v>25</v>
      </c>
      <c r="AE26" s="11">
        <v>870</v>
      </c>
      <c r="AF26" s="76">
        <f>AG26+AH26</f>
        <v>471761.62</v>
      </c>
      <c r="AG26" s="3">
        <v>13177.7</v>
      </c>
      <c r="AH26" s="3">
        <v>458583.92</v>
      </c>
      <c r="AI26" s="57">
        <f t="shared" si="27"/>
        <v>129</v>
      </c>
      <c r="AJ26" s="11">
        <v>0</v>
      </c>
      <c r="AK26" s="11">
        <v>129</v>
      </c>
      <c r="AL26" s="76">
        <f t="shared" si="28"/>
        <v>2516355.7200000002</v>
      </c>
      <c r="AM26" s="3">
        <v>0</v>
      </c>
      <c r="AN26" s="3">
        <v>2516355.7200000002</v>
      </c>
      <c r="AO26" s="57">
        <f t="shared" ref="AO26:AO41" si="37">AP26+AQ26</f>
        <v>69</v>
      </c>
      <c r="AP26" s="11">
        <v>4</v>
      </c>
      <c r="AQ26" s="11">
        <v>65</v>
      </c>
      <c r="AR26" s="76">
        <f t="shared" ref="AR26:AR41" si="38">AS26+AT26</f>
        <v>338578.39999999997</v>
      </c>
      <c r="AS26" s="3">
        <v>19627.73</v>
      </c>
      <c r="AT26" s="3">
        <v>318950.67</v>
      </c>
      <c r="AU26" s="50"/>
      <c r="AV26" s="3"/>
      <c r="AW26" s="3"/>
      <c r="AX26" s="76"/>
      <c r="AY26" s="3"/>
      <c r="AZ26" s="3"/>
      <c r="BA26" s="57">
        <f t="shared" si="29"/>
        <v>45</v>
      </c>
      <c r="BB26" s="11">
        <v>0</v>
      </c>
      <c r="BC26" s="11">
        <v>45</v>
      </c>
      <c r="BD26" s="76">
        <f t="shared" si="30"/>
        <v>31559.4</v>
      </c>
      <c r="BE26" s="3">
        <v>0</v>
      </c>
      <c r="BF26" s="3">
        <v>31559.4</v>
      </c>
      <c r="BH26" s="62">
        <f t="shared" si="1"/>
        <v>6034914.5900000017</v>
      </c>
    </row>
    <row r="27" spans="1:63" ht="23.25" customHeight="1" x14ac:dyDescent="0.25">
      <c r="A27" s="21" t="s">
        <v>118</v>
      </c>
      <c r="B27" s="57">
        <f t="shared" si="31"/>
        <v>2418</v>
      </c>
      <c r="C27" s="11">
        <v>789</v>
      </c>
      <c r="D27" s="11">
        <v>1629</v>
      </c>
      <c r="E27" s="76">
        <f>F27+G27</f>
        <v>3998344.34</v>
      </c>
      <c r="F27" s="3">
        <v>1304670.67</v>
      </c>
      <c r="G27" s="3">
        <v>2693673.67</v>
      </c>
      <c r="H27" s="57">
        <f t="shared" si="32"/>
        <v>3179</v>
      </c>
      <c r="I27" s="11">
        <v>790</v>
      </c>
      <c r="J27" s="11">
        <v>2389</v>
      </c>
      <c r="K27" s="76">
        <f t="shared" si="33"/>
        <v>249078.16</v>
      </c>
      <c r="L27" s="3">
        <v>61897.37</v>
      </c>
      <c r="M27" s="3">
        <v>187180.79</v>
      </c>
      <c r="N27" s="50"/>
      <c r="O27" s="3"/>
      <c r="P27" s="3"/>
      <c r="Q27" s="76"/>
      <c r="R27" s="3"/>
      <c r="S27" s="3"/>
      <c r="T27" s="76">
        <f>U27+V27</f>
        <v>3475349.21</v>
      </c>
      <c r="U27" s="3">
        <v>1051482.72</v>
      </c>
      <c r="V27" s="3">
        <v>2423866.4900000002</v>
      </c>
      <c r="W27" s="57">
        <f t="shared" si="34"/>
        <v>11544</v>
      </c>
      <c r="X27" s="11">
        <v>3755</v>
      </c>
      <c r="Y27" s="11">
        <v>7789</v>
      </c>
      <c r="Z27" s="76">
        <f t="shared" si="35"/>
        <v>8690148.1600000001</v>
      </c>
      <c r="AA27" s="3">
        <v>2826707.06</v>
      </c>
      <c r="AB27" s="3">
        <v>5863441.0999999996</v>
      </c>
      <c r="AC27" s="57">
        <f t="shared" si="36"/>
        <v>4620</v>
      </c>
      <c r="AD27" s="11">
        <v>1212</v>
      </c>
      <c r="AE27" s="11">
        <v>3408</v>
      </c>
      <c r="AF27" s="76">
        <f>AG27+AH27</f>
        <v>1804763.51</v>
      </c>
      <c r="AG27" s="3">
        <v>473457.44</v>
      </c>
      <c r="AH27" s="3">
        <v>1331306.07</v>
      </c>
      <c r="AI27" s="57">
        <f t="shared" si="27"/>
        <v>1095</v>
      </c>
      <c r="AJ27" s="11">
        <v>379</v>
      </c>
      <c r="AK27" s="11">
        <v>716</v>
      </c>
      <c r="AL27" s="76">
        <f t="shared" si="28"/>
        <v>18723626.600000001</v>
      </c>
      <c r="AM27" s="3">
        <v>6480597.7000000002</v>
      </c>
      <c r="AN27" s="3">
        <v>12243028.9</v>
      </c>
      <c r="AO27" s="57">
        <f t="shared" si="37"/>
        <v>383</v>
      </c>
      <c r="AP27" s="11">
        <v>128</v>
      </c>
      <c r="AQ27" s="11">
        <v>255</v>
      </c>
      <c r="AR27" s="76">
        <f t="shared" si="38"/>
        <v>2451596.6800000002</v>
      </c>
      <c r="AS27" s="3">
        <v>819332.57</v>
      </c>
      <c r="AT27" s="3">
        <v>1632264.11</v>
      </c>
      <c r="AU27" s="57">
        <f t="shared" ref="AU27:AU30" si="39">AV27+AW27</f>
        <v>5884</v>
      </c>
      <c r="AV27" s="11">
        <v>1938</v>
      </c>
      <c r="AW27" s="11">
        <v>3946</v>
      </c>
      <c r="AX27" s="76">
        <f>AY27+AZ27</f>
        <v>729204.86</v>
      </c>
      <c r="AY27" s="3">
        <v>240176.58</v>
      </c>
      <c r="AZ27" s="3">
        <v>489028.28</v>
      </c>
      <c r="BA27" s="57">
        <f t="shared" si="29"/>
        <v>297</v>
      </c>
      <c r="BB27" s="11">
        <v>73</v>
      </c>
      <c r="BC27" s="11">
        <v>224</v>
      </c>
      <c r="BD27" s="76">
        <f t="shared" si="30"/>
        <v>273512.67</v>
      </c>
      <c r="BE27" s="3">
        <v>67227.02</v>
      </c>
      <c r="BF27" s="3">
        <v>206285.65</v>
      </c>
      <c r="BH27" s="62">
        <f t="shared" si="1"/>
        <v>40395624.190000005</v>
      </c>
    </row>
    <row r="28" spans="1:63" ht="15" x14ac:dyDescent="0.25">
      <c r="A28" s="21" t="s">
        <v>119</v>
      </c>
      <c r="B28" s="57">
        <f t="shared" si="31"/>
        <v>1777</v>
      </c>
      <c r="C28" s="11">
        <v>567</v>
      </c>
      <c r="D28" s="11">
        <v>1210</v>
      </c>
      <c r="E28" s="76">
        <f>F28+G28</f>
        <v>2980067.13</v>
      </c>
      <c r="F28" s="3">
        <v>950871.17</v>
      </c>
      <c r="G28" s="3">
        <v>2029195.96</v>
      </c>
      <c r="H28" s="57">
        <f t="shared" si="32"/>
        <v>2534</v>
      </c>
      <c r="I28" s="11">
        <v>357</v>
      </c>
      <c r="J28" s="11">
        <v>2177</v>
      </c>
      <c r="K28" s="76">
        <f t="shared" si="33"/>
        <v>467874.94</v>
      </c>
      <c r="L28" s="3">
        <v>65916.08</v>
      </c>
      <c r="M28" s="3">
        <v>401958.86</v>
      </c>
      <c r="N28" s="50"/>
      <c r="O28" s="3"/>
      <c r="P28" s="3"/>
      <c r="Q28" s="76"/>
      <c r="R28" s="3"/>
      <c r="S28" s="3"/>
      <c r="T28" s="76">
        <f>U28+V28</f>
        <v>2805540.94</v>
      </c>
      <c r="U28" s="3">
        <v>726880.29</v>
      </c>
      <c r="V28" s="3">
        <v>2078660.65</v>
      </c>
      <c r="W28" s="57">
        <f t="shared" si="34"/>
        <v>7225</v>
      </c>
      <c r="X28" s="11">
        <v>1675</v>
      </c>
      <c r="Y28" s="11">
        <v>5550</v>
      </c>
      <c r="Z28" s="76">
        <f t="shared" si="35"/>
        <v>5337908.88</v>
      </c>
      <c r="AA28" s="3">
        <v>1237508.29</v>
      </c>
      <c r="AB28" s="3">
        <v>4100400.59</v>
      </c>
      <c r="AC28" s="57">
        <f t="shared" si="36"/>
        <v>3334</v>
      </c>
      <c r="AD28" s="11">
        <v>868</v>
      </c>
      <c r="AE28" s="11">
        <v>2466</v>
      </c>
      <c r="AF28" s="76">
        <f>AG28+AH28</f>
        <v>1472075.0899999999</v>
      </c>
      <c r="AG28" s="3">
        <v>383251.7</v>
      </c>
      <c r="AH28" s="3">
        <v>1088823.3899999999</v>
      </c>
      <c r="AI28" s="57">
        <f t="shared" si="27"/>
        <v>808</v>
      </c>
      <c r="AJ28" s="11">
        <v>203</v>
      </c>
      <c r="AK28" s="11">
        <v>605</v>
      </c>
      <c r="AL28" s="76">
        <f t="shared" si="28"/>
        <v>12424737.49</v>
      </c>
      <c r="AM28" s="3">
        <v>3121561.52</v>
      </c>
      <c r="AN28" s="3">
        <v>9303175.9700000007</v>
      </c>
      <c r="AO28" s="57">
        <f t="shared" si="37"/>
        <v>271</v>
      </c>
      <c r="AP28" s="11">
        <v>80</v>
      </c>
      <c r="AQ28" s="11">
        <v>191</v>
      </c>
      <c r="AR28" s="76">
        <f t="shared" si="38"/>
        <v>2842219.84</v>
      </c>
      <c r="AS28" s="3">
        <v>839031.69</v>
      </c>
      <c r="AT28" s="3">
        <v>2003188.15</v>
      </c>
      <c r="AU28" s="57">
        <f t="shared" si="39"/>
        <v>3348</v>
      </c>
      <c r="AV28" s="11">
        <v>804</v>
      </c>
      <c r="AW28" s="11">
        <v>2544</v>
      </c>
      <c r="AX28" s="76">
        <f>AY28+AZ28</f>
        <v>332925.12</v>
      </c>
      <c r="AY28" s="3">
        <v>79949.759999999995</v>
      </c>
      <c r="AZ28" s="3">
        <v>252975.35999999999</v>
      </c>
      <c r="BA28" s="57">
        <f t="shared" si="29"/>
        <v>500</v>
      </c>
      <c r="BB28" s="11">
        <v>12</v>
      </c>
      <c r="BC28" s="11">
        <v>488</v>
      </c>
      <c r="BD28" s="76">
        <f t="shared" si="30"/>
        <v>350660</v>
      </c>
      <c r="BE28" s="3">
        <v>8415.84</v>
      </c>
      <c r="BF28" s="3">
        <v>342244.16</v>
      </c>
      <c r="BH28" s="62">
        <f t="shared" si="1"/>
        <v>29014009.43</v>
      </c>
    </row>
    <row r="29" spans="1:63" ht="15" x14ac:dyDescent="0.25">
      <c r="A29" s="21" t="s">
        <v>120</v>
      </c>
      <c r="B29" s="57">
        <f t="shared" si="31"/>
        <v>1682</v>
      </c>
      <c r="C29" s="11">
        <v>512</v>
      </c>
      <c r="D29" s="11">
        <v>1170</v>
      </c>
      <c r="E29" s="76">
        <f>F29+G29</f>
        <v>2781313.14</v>
      </c>
      <c r="F29" s="3">
        <v>846630.40000000002</v>
      </c>
      <c r="G29" s="3">
        <v>1934682.74</v>
      </c>
      <c r="H29" s="57">
        <f t="shared" si="32"/>
        <v>2064</v>
      </c>
      <c r="I29" s="11">
        <v>687</v>
      </c>
      <c r="J29" s="11">
        <v>1377</v>
      </c>
      <c r="K29" s="76">
        <f t="shared" si="33"/>
        <v>162795.13</v>
      </c>
      <c r="L29" s="3">
        <v>54186.17</v>
      </c>
      <c r="M29" s="3">
        <v>108608.96000000001</v>
      </c>
      <c r="N29" s="50"/>
      <c r="O29" s="3"/>
      <c r="P29" s="3"/>
      <c r="Q29" s="76"/>
      <c r="R29" s="3"/>
      <c r="S29" s="3"/>
      <c r="T29" s="76">
        <f>U29+V29</f>
        <v>2259696.98</v>
      </c>
      <c r="U29" s="3">
        <v>683669.29</v>
      </c>
      <c r="V29" s="3">
        <v>1576027.69</v>
      </c>
      <c r="W29" s="57">
        <f t="shared" si="34"/>
        <v>6592</v>
      </c>
      <c r="X29" s="11">
        <v>2143</v>
      </c>
      <c r="Y29" s="11">
        <v>4449</v>
      </c>
      <c r="Z29" s="76">
        <f t="shared" si="35"/>
        <v>5017780.82</v>
      </c>
      <c r="AA29" s="3">
        <v>1631235.48</v>
      </c>
      <c r="AB29" s="3">
        <v>3386545.34</v>
      </c>
      <c r="AC29" s="57">
        <f t="shared" si="36"/>
        <v>3160</v>
      </c>
      <c r="AD29" s="11">
        <v>974</v>
      </c>
      <c r="AE29" s="11">
        <v>2186</v>
      </c>
      <c r="AF29" s="76">
        <f>AG29+AH29</f>
        <v>1525080.99</v>
      </c>
      <c r="AG29" s="3">
        <v>470072.43</v>
      </c>
      <c r="AH29" s="3">
        <v>1055008.56</v>
      </c>
      <c r="AI29" s="57">
        <f t="shared" si="27"/>
        <v>730</v>
      </c>
      <c r="AJ29" s="11">
        <v>234</v>
      </c>
      <c r="AK29" s="11">
        <v>496</v>
      </c>
      <c r="AL29" s="76">
        <f t="shared" si="28"/>
        <v>11540835.960000001</v>
      </c>
      <c r="AM29" s="3">
        <v>3699391.25</v>
      </c>
      <c r="AN29" s="3">
        <v>7841444.71</v>
      </c>
      <c r="AO29" s="57">
        <f t="shared" si="37"/>
        <v>246</v>
      </c>
      <c r="AP29" s="11">
        <v>76</v>
      </c>
      <c r="AQ29" s="11">
        <v>170</v>
      </c>
      <c r="AR29" s="76">
        <f t="shared" si="38"/>
        <v>2242823.31</v>
      </c>
      <c r="AS29" s="3">
        <v>692904.76</v>
      </c>
      <c r="AT29" s="3">
        <v>1549918.55</v>
      </c>
      <c r="AU29" s="57">
        <f t="shared" si="39"/>
        <v>3715</v>
      </c>
      <c r="AV29" s="11">
        <v>1288</v>
      </c>
      <c r="AW29" s="11">
        <v>2427</v>
      </c>
      <c r="AX29" s="76">
        <f>AY29+AZ29</f>
        <v>369419.6</v>
      </c>
      <c r="AY29" s="3">
        <v>128078.72</v>
      </c>
      <c r="AZ29" s="3">
        <v>241340.88</v>
      </c>
      <c r="BA29" s="57">
        <f t="shared" si="29"/>
        <v>323</v>
      </c>
      <c r="BB29" s="11">
        <v>135</v>
      </c>
      <c r="BC29" s="11">
        <v>188</v>
      </c>
      <c r="BD29" s="76">
        <f t="shared" si="30"/>
        <v>226526.36</v>
      </c>
      <c r="BE29" s="3">
        <v>94678.2</v>
      </c>
      <c r="BF29" s="3">
        <v>131848.16</v>
      </c>
      <c r="BH29" s="62">
        <f t="shared" si="1"/>
        <v>26126272.290000003</v>
      </c>
    </row>
    <row r="30" spans="1:63" ht="15" x14ac:dyDescent="0.25">
      <c r="A30" s="21" t="s">
        <v>121</v>
      </c>
      <c r="B30" s="57">
        <f t="shared" si="31"/>
        <v>1972</v>
      </c>
      <c r="C30" s="11">
        <v>722</v>
      </c>
      <c r="D30" s="11">
        <v>1250</v>
      </c>
      <c r="E30" s="76">
        <f>F30+G30</f>
        <v>3260849.8899999997</v>
      </c>
      <c r="F30" s="3">
        <v>1193881.1499999999</v>
      </c>
      <c r="G30" s="3">
        <v>2066968.74</v>
      </c>
      <c r="H30" s="57">
        <f t="shared" si="32"/>
        <v>2349</v>
      </c>
      <c r="I30" s="11">
        <v>876</v>
      </c>
      <c r="J30" s="11">
        <v>1473</v>
      </c>
      <c r="K30" s="76">
        <f t="shared" si="33"/>
        <v>321694.69</v>
      </c>
      <c r="L30" s="3">
        <v>119967.88</v>
      </c>
      <c r="M30" s="3">
        <v>201726.81</v>
      </c>
      <c r="N30" s="50"/>
      <c r="O30" s="3"/>
      <c r="P30" s="3"/>
      <c r="Q30" s="76"/>
      <c r="R30" s="3"/>
      <c r="S30" s="3"/>
      <c r="T30" s="76">
        <f>U30+V30</f>
        <v>2585300.34</v>
      </c>
      <c r="U30" s="3">
        <v>791230.71</v>
      </c>
      <c r="V30" s="3">
        <v>1794069.63</v>
      </c>
      <c r="W30" s="57">
        <f t="shared" si="34"/>
        <v>7273</v>
      </c>
      <c r="X30" s="11">
        <v>2648</v>
      </c>
      <c r="Y30" s="11">
        <v>4625</v>
      </c>
      <c r="Z30" s="76">
        <f t="shared" si="35"/>
        <v>5624199.1600000001</v>
      </c>
      <c r="AA30" s="3">
        <v>2047694.13</v>
      </c>
      <c r="AB30" s="3">
        <v>3576505.03</v>
      </c>
      <c r="AC30" s="57">
        <f t="shared" si="36"/>
        <v>3703</v>
      </c>
      <c r="AD30" s="11">
        <v>1453</v>
      </c>
      <c r="AE30" s="11">
        <v>2250</v>
      </c>
      <c r="AF30" s="76">
        <f>AG30+AH30</f>
        <v>1240857.8</v>
      </c>
      <c r="AG30" s="3">
        <v>486893.43</v>
      </c>
      <c r="AH30" s="3">
        <v>753964.37</v>
      </c>
      <c r="AI30" s="57">
        <f t="shared" si="27"/>
        <v>789</v>
      </c>
      <c r="AJ30" s="11">
        <v>323</v>
      </c>
      <c r="AK30" s="11">
        <v>466</v>
      </c>
      <c r="AL30" s="76">
        <f t="shared" si="28"/>
        <v>12188201.960000001</v>
      </c>
      <c r="AM30" s="3">
        <v>4989593.45</v>
      </c>
      <c r="AN30" s="3">
        <v>7198608.5099999998</v>
      </c>
      <c r="AO30" s="57">
        <f t="shared" si="37"/>
        <v>266</v>
      </c>
      <c r="AP30" s="11">
        <v>125</v>
      </c>
      <c r="AQ30" s="11">
        <v>141</v>
      </c>
      <c r="AR30" s="76">
        <f t="shared" si="38"/>
        <v>2758035.7800000003</v>
      </c>
      <c r="AS30" s="3">
        <v>1296069.45</v>
      </c>
      <c r="AT30" s="3">
        <v>1461966.33</v>
      </c>
      <c r="AU30" s="57">
        <f t="shared" si="39"/>
        <v>3252</v>
      </c>
      <c r="AV30" s="11">
        <v>1137</v>
      </c>
      <c r="AW30" s="11">
        <v>2115</v>
      </c>
      <c r="AX30" s="76">
        <f>AY30+AZ30</f>
        <v>323378.88</v>
      </c>
      <c r="AY30" s="3">
        <v>113063.28</v>
      </c>
      <c r="AZ30" s="3">
        <v>210315.6</v>
      </c>
      <c r="BA30" s="57">
        <f t="shared" si="29"/>
        <v>249</v>
      </c>
      <c r="BB30" s="11">
        <v>99</v>
      </c>
      <c r="BC30" s="11">
        <v>150</v>
      </c>
      <c r="BD30" s="76">
        <f t="shared" si="30"/>
        <v>174628.68</v>
      </c>
      <c r="BE30" s="3">
        <v>69430.679999999993</v>
      </c>
      <c r="BF30" s="3">
        <v>105198</v>
      </c>
      <c r="BH30" s="62">
        <f t="shared" si="1"/>
        <v>28477147.180000003</v>
      </c>
    </row>
    <row r="31" spans="1:63" ht="45" x14ac:dyDescent="0.25">
      <c r="A31" s="21" t="s">
        <v>28</v>
      </c>
      <c r="B31" s="50"/>
      <c r="C31" s="11"/>
      <c r="D31" s="11"/>
      <c r="E31" s="76"/>
      <c r="F31" s="3"/>
      <c r="G31" s="3"/>
      <c r="H31" s="57">
        <f t="shared" si="32"/>
        <v>995</v>
      </c>
      <c r="I31" s="11">
        <v>292</v>
      </c>
      <c r="J31" s="11">
        <v>703</v>
      </c>
      <c r="K31" s="76">
        <f t="shared" si="33"/>
        <v>142162.84</v>
      </c>
      <c r="L31" s="3">
        <v>41720.15</v>
      </c>
      <c r="M31" s="3">
        <v>100442.69</v>
      </c>
      <c r="N31" s="50"/>
      <c r="O31" s="3"/>
      <c r="P31" s="3"/>
      <c r="Q31" s="76"/>
      <c r="R31" s="3"/>
      <c r="S31" s="3"/>
      <c r="T31" s="76"/>
      <c r="U31" s="34"/>
      <c r="V31" s="34"/>
      <c r="W31" s="57">
        <f t="shared" si="34"/>
        <v>628</v>
      </c>
      <c r="X31" s="11">
        <v>335</v>
      </c>
      <c r="Y31" s="11">
        <v>293</v>
      </c>
      <c r="Z31" s="76">
        <f t="shared" si="35"/>
        <v>396991.85</v>
      </c>
      <c r="AA31" s="3">
        <v>211771.13</v>
      </c>
      <c r="AB31" s="3">
        <v>185220.72</v>
      </c>
      <c r="AC31" s="50"/>
      <c r="AD31" s="11"/>
      <c r="AE31" s="11"/>
      <c r="AF31" s="76"/>
      <c r="AG31" s="3"/>
      <c r="AH31" s="3"/>
      <c r="AI31" s="50"/>
      <c r="AJ31" s="11"/>
      <c r="AK31" s="11"/>
      <c r="AL31" s="76"/>
      <c r="AM31" s="3"/>
      <c r="AN31" s="3"/>
      <c r="AO31" s="57">
        <f t="shared" si="37"/>
        <v>36</v>
      </c>
      <c r="AP31" s="11">
        <v>17</v>
      </c>
      <c r="AQ31" s="11">
        <v>19</v>
      </c>
      <c r="AR31" s="76">
        <f t="shared" si="38"/>
        <v>400822.73</v>
      </c>
      <c r="AS31" s="3">
        <v>189277.4</v>
      </c>
      <c r="AT31" s="3">
        <v>211545.33</v>
      </c>
      <c r="AU31" s="50"/>
      <c r="AV31" s="11"/>
      <c r="AW31" s="11"/>
      <c r="AX31" s="76"/>
      <c r="AY31" s="3"/>
      <c r="AZ31" s="3"/>
      <c r="BA31" s="50"/>
      <c r="BB31" s="3"/>
      <c r="BC31" s="3"/>
      <c r="BD31" s="76"/>
      <c r="BE31" s="3"/>
      <c r="BF31" s="3"/>
      <c r="BH31" s="62">
        <f t="shared" si="1"/>
        <v>939977.41999999993</v>
      </c>
    </row>
    <row r="32" spans="1:63" ht="45" x14ac:dyDescent="0.25">
      <c r="A32" s="21" t="s">
        <v>63</v>
      </c>
      <c r="B32" s="50"/>
      <c r="C32" s="11"/>
      <c r="D32" s="11"/>
      <c r="E32" s="76"/>
      <c r="F32" s="3"/>
      <c r="G32" s="3"/>
      <c r="H32" s="57">
        <f t="shared" si="32"/>
        <v>2762</v>
      </c>
      <c r="I32" s="11">
        <v>309</v>
      </c>
      <c r="J32" s="11">
        <v>2453</v>
      </c>
      <c r="K32" s="76">
        <f t="shared" si="33"/>
        <v>279703.57</v>
      </c>
      <c r="L32" s="3">
        <v>31291.96</v>
      </c>
      <c r="M32" s="3">
        <v>248411.61</v>
      </c>
      <c r="N32" s="50"/>
      <c r="O32" s="3"/>
      <c r="P32" s="3"/>
      <c r="Q32" s="76"/>
      <c r="R32" s="3"/>
      <c r="S32" s="3"/>
      <c r="T32" s="76"/>
      <c r="U32" s="34"/>
      <c r="V32" s="34"/>
      <c r="W32" s="57">
        <f t="shared" si="34"/>
        <v>4572</v>
      </c>
      <c r="X32" s="11">
        <v>1331</v>
      </c>
      <c r="Y32" s="11">
        <v>3241</v>
      </c>
      <c r="Z32" s="76">
        <f t="shared" si="35"/>
        <v>3045534.2699999996</v>
      </c>
      <c r="AA32" s="3">
        <v>886615.51</v>
      </c>
      <c r="AB32" s="3">
        <v>2158918.7599999998</v>
      </c>
      <c r="AC32" s="50"/>
      <c r="AD32" s="11"/>
      <c r="AE32" s="11"/>
      <c r="AF32" s="76"/>
      <c r="AG32" s="3"/>
      <c r="AH32" s="3"/>
      <c r="AI32" s="57">
        <f t="shared" ref="AI32:AI36" si="40">AJ32+AK32</f>
        <v>59</v>
      </c>
      <c r="AJ32" s="11">
        <v>7</v>
      </c>
      <c r="AK32" s="11">
        <v>52</v>
      </c>
      <c r="AL32" s="76">
        <f>AM32+AN32</f>
        <v>984084.82</v>
      </c>
      <c r="AM32" s="3">
        <v>116755.83</v>
      </c>
      <c r="AN32" s="3">
        <v>867328.99</v>
      </c>
      <c r="AO32" s="57">
        <f t="shared" si="37"/>
        <v>69</v>
      </c>
      <c r="AP32" s="11">
        <v>25</v>
      </c>
      <c r="AQ32" s="11">
        <v>44</v>
      </c>
      <c r="AR32" s="76">
        <f t="shared" si="38"/>
        <v>739691.17999999993</v>
      </c>
      <c r="AS32" s="3">
        <v>268004.05</v>
      </c>
      <c r="AT32" s="3">
        <v>471687.13</v>
      </c>
      <c r="AU32" s="50"/>
      <c r="AV32" s="11"/>
      <c r="AW32" s="11"/>
      <c r="AX32" s="76"/>
      <c r="AY32" s="3"/>
      <c r="AZ32" s="3"/>
      <c r="BA32" s="50"/>
      <c r="BB32" s="3"/>
      <c r="BC32" s="3"/>
      <c r="BD32" s="76"/>
      <c r="BE32" s="3"/>
      <c r="BF32" s="3"/>
      <c r="BH32" s="62">
        <f t="shared" si="1"/>
        <v>5049013.8399999989</v>
      </c>
    </row>
    <row r="33" spans="1:60" ht="45" x14ac:dyDescent="0.25">
      <c r="A33" s="21" t="s">
        <v>64</v>
      </c>
      <c r="B33" s="57">
        <f t="shared" ref="B33:B41" si="41">C33+D33</f>
        <v>9515</v>
      </c>
      <c r="C33" s="11">
        <v>986</v>
      </c>
      <c r="D33" s="11">
        <v>8529</v>
      </c>
      <c r="E33" s="76">
        <f>F33+G33</f>
        <v>16442246.32</v>
      </c>
      <c r="F33" s="3">
        <v>1703841.82</v>
      </c>
      <c r="G33" s="3">
        <v>14738404.5</v>
      </c>
      <c r="H33" s="57">
        <f t="shared" si="32"/>
        <v>37414</v>
      </c>
      <c r="I33" s="11">
        <v>3982</v>
      </c>
      <c r="J33" s="11">
        <v>33432</v>
      </c>
      <c r="K33" s="76">
        <f t="shared" si="33"/>
        <v>5836203.8700000001</v>
      </c>
      <c r="L33" s="3">
        <v>621151.54</v>
      </c>
      <c r="M33" s="3">
        <v>5215052.33</v>
      </c>
      <c r="N33" s="50"/>
      <c r="O33" s="3"/>
      <c r="P33" s="3"/>
      <c r="Q33" s="76"/>
      <c r="R33" s="3"/>
      <c r="S33" s="3"/>
      <c r="T33" s="76">
        <f>U33+V33</f>
        <v>14128039.420000002</v>
      </c>
      <c r="U33" s="3">
        <v>823303.54</v>
      </c>
      <c r="V33" s="3">
        <v>13304735.880000001</v>
      </c>
      <c r="W33" s="57">
        <f t="shared" si="34"/>
        <v>59961</v>
      </c>
      <c r="X33" s="11">
        <v>6214</v>
      </c>
      <c r="Y33" s="11">
        <v>53747</v>
      </c>
      <c r="Z33" s="76">
        <f t="shared" si="35"/>
        <v>44114378.399999999</v>
      </c>
      <c r="AA33" s="3">
        <v>4571750.76</v>
      </c>
      <c r="AB33" s="3">
        <v>39542627.640000001</v>
      </c>
      <c r="AC33" s="57">
        <f t="shared" ref="AC33:AC41" si="42">AD33+AE33</f>
        <v>17760</v>
      </c>
      <c r="AD33" s="11">
        <v>2063</v>
      </c>
      <c r="AE33" s="11">
        <v>15697</v>
      </c>
      <c r="AF33" s="76">
        <f>AG33+AH33</f>
        <v>6129440.0499999998</v>
      </c>
      <c r="AG33" s="3">
        <v>711995.2</v>
      </c>
      <c r="AH33" s="3">
        <v>5417444.8499999996</v>
      </c>
      <c r="AI33" s="57">
        <f t="shared" si="40"/>
        <v>3950</v>
      </c>
      <c r="AJ33" s="11">
        <v>499</v>
      </c>
      <c r="AK33" s="11">
        <v>3451</v>
      </c>
      <c r="AL33" s="76">
        <f>AM33+AN33</f>
        <v>65296711.43</v>
      </c>
      <c r="AM33" s="3">
        <v>8248875.7000000002</v>
      </c>
      <c r="AN33" s="3">
        <v>57047835.729999997</v>
      </c>
      <c r="AO33" s="57">
        <f t="shared" si="37"/>
        <v>1892</v>
      </c>
      <c r="AP33" s="11">
        <v>141</v>
      </c>
      <c r="AQ33" s="11">
        <v>1751</v>
      </c>
      <c r="AR33" s="76">
        <f t="shared" si="38"/>
        <v>14310467.220000001</v>
      </c>
      <c r="AS33" s="3">
        <v>1066477.74</v>
      </c>
      <c r="AT33" s="3">
        <v>13243989.48</v>
      </c>
      <c r="AU33" s="57">
        <f t="shared" ref="AU33:AU34" si="43">AV33+AW33</f>
        <v>14922</v>
      </c>
      <c r="AV33" s="11">
        <v>1207</v>
      </c>
      <c r="AW33" s="11">
        <v>13715</v>
      </c>
      <c r="AX33" s="76">
        <f>AY33+AZ33</f>
        <v>2077604.17</v>
      </c>
      <c r="AY33" s="3">
        <v>168051.75</v>
      </c>
      <c r="AZ33" s="3">
        <v>1909552.42</v>
      </c>
      <c r="BA33" s="57">
        <f t="shared" ref="BA33:BA36" si="44">BB33+BC33</f>
        <v>5030</v>
      </c>
      <c r="BB33" s="11">
        <v>1062</v>
      </c>
      <c r="BC33" s="11">
        <v>3968</v>
      </c>
      <c r="BD33" s="76">
        <f>BE33+BF33</f>
        <v>9888040.0300000012</v>
      </c>
      <c r="BE33" s="3">
        <v>2087693.54</v>
      </c>
      <c r="BF33" s="3">
        <v>7800346.4900000002</v>
      </c>
      <c r="BH33" s="62">
        <f t="shared" si="1"/>
        <v>178223130.90999997</v>
      </c>
    </row>
    <row r="34" spans="1:60" ht="45" x14ac:dyDescent="0.25">
      <c r="A34" s="21" t="s">
        <v>65</v>
      </c>
      <c r="B34" s="57"/>
      <c r="C34" s="11"/>
      <c r="D34" s="11"/>
      <c r="E34" s="76"/>
      <c r="F34" s="3"/>
      <c r="G34" s="3"/>
      <c r="H34" s="57">
        <f t="shared" si="32"/>
        <v>2931</v>
      </c>
      <c r="I34" s="11">
        <v>153</v>
      </c>
      <c r="J34" s="11">
        <v>2778</v>
      </c>
      <c r="K34" s="76">
        <f t="shared" si="33"/>
        <v>484277.95999999996</v>
      </c>
      <c r="L34" s="3">
        <v>25279.61</v>
      </c>
      <c r="M34" s="3">
        <v>458998.35</v>
      </c>
      <c r="N34" s="50"/>
      <c r="O34" s="3"/>
      <c r="P34" s="3"/>
      <c r="Q34" s="76"/>
      <c r="R34" s="3"/>
      <c r="S34" s="3"/>
      <c r="T34" s="76"/>
      <c r="U34" s="34"/>
      <c r="V34" s="34"/>
      <c r="W34" s="57">
        <f t="shared" si="34"/>
        <v>1588</v>
      </c>
      <c r="X34" s="11">
        <v>78</v>
      </c>
      <c r="Y34" s="11">
        <v>1510</v>
      </c>
      <c r="Z34" s="76">
        <f t="shared" si="35"/>
        <v>1207471.5900000001</v>
      </c>
      <c r="AA34" s="3">
        <v>59309.06</v>
      </c>
      <c r="AB34" s="3">
        <v>1148162.53</v>
      </c>
      <c r="AC34" s="57"/>
      <c r="AD34" s="11"/>
      <c r="AE34" s="11"/>
      <c r="AF34" s="76"/>
      <c r="AG34" s="3"/>
      <c r="AH34" s="3"/>
      <c r="AI34" s="57">
        <f t="shared" si="40"/>
        <v>493</v>
      </c>
      <c r="AJ34" s="11">
        <v>12</v>
      </c>
      <c r="AK34" s="11">
        <v>481</v>
      </c>
      <c r="AL34" s="76">
        <f>AM34+AN34</f>
        <v>7916646.3199999994</v>
      </c>
      <c r="AM34" s="3">
        <v>192697.27</v>
      </c>
      <c r="AN34" s="3">
        <v>7723949.0499999998</v>
      </c>
      <c r="AO34" s="57">
        <f t="shared" si="37"/>
        <v>24</v>
      </c>
      <c r="AP34" s="11">
        <v>6</v>
      </c>
      <c r="AQ34" s="11">
        <v>18</v>
      </c>
      <c r="AR34" s="76">
        <f t="shared" si="38"/>
        <v>138670.76</v>
      </c>
      <c r="AS34" s="3">
        <v>34667.69</v>
      </c>
      <c r="AT34" s="3">
        <v>104003.07</v>
      </c>
      <c r="AU34" s="57">
        <f t="shared" si="43"/>
        <v>5946</v>
      </c>
      <c r="AV34" s="11">
        <v>291</v>
      </c>
      <c r="AW34" s="11">
        <v>5655</v>
      </c>
      <c r="AX34" s="76">
        <f>AY34+AZ34</f>
        <v>764273.31</v>
      </c>
      <c r="AY34" s="3">
        <v>37403.89</v>
      </c>
      <c r="AZ34" s="3">
        <v>726869.42</v>
      </c>
      <c r="BA34" s="57">
        <f t="shared" si="44"/>
        <v>606</v>
      </c>
      <c r="BB34" s="11">
        <v>24</v>
      </c>
      <c r="BC34" s="11">
        <v>582</v>
      </c>
      <c r="BD34" s="76">
        <f>BE34+BF34</f>
        <v>703053.2699999999</v>
      </c>
      <c r="BE34" s="3">
        <v>27843.69</v>
      </c>
      <c r="BF34" s="3">
        <v>675209.58</v>
      </c>
      <c r="BH34" s="62">
        <f t="shared" si="1"/>
        <v>11214393.209999999</v>
      </c>
    </row>
    <row r="35" spans="1:60" ht="15" x14ac:dyDescent="0.25">
      <c r="A35" s="21" t="s">
        <v>29</v>
      </c>
      <c r="B35" s="57">
        <f t="shared" si="41"/>
        <v>483</v>
      </c>
      <c r="C35" s="11">
        <v>16</v>
      </c>
      <c r="D35" s="11">
        <v>467</v>
      </c>
      <c r="E35" s="76">
        <f t="shared" ref="E35:E41" si="45">F35+G35</f>
        <v>798676.72</v>
      </c>
      <c r="F35" s="3">
        <v>26457.200000000001</v>
      </c>
      <c r="G35" s="3">
        <v>772219.52</v>
      </c>
      <c r="H35" s="57">
        <f t="shared" si="32"/>
        <v>651</v>
      </c>
      <c r="I35" s="11">
        <v>23</v>
      </c>
      <c r="J35" s="11">
        <v>628</v>
      </c>
      <c r="K35" s="76">
        <f t="shared" si="33"/>
        <v>102606.49</v>
      </c>
      <c r="L35" s="3">
        <v>3625.11</v>
      </c>
      <c r="M35" s="3">
        <v>98981.38</v>
      </c>
      <c r="N35" s="50"/>
      <c r="O35" s="3"/>
      <c r="P35" s="3"/>
      <c r="Q35" s="76"/>
      <c r="R35" s="3"/>
      <c r="S35" s="3"/>
      <c r="T35" s="76">
        <f t="shared" ref="T35:T41" si="46">U35+V35</f>
        <v>728588.89</v>
      </c>
      <c r="U35" s="3">
        <v>39607.230000000003</v>
      </c>
      <c r="V35" s="3">
        <v>688981.66</v>
      </c>
      <c r="W35" s="57">
        <f t="shared" si="34"/>
        <v>1732</v>
      </c>
      <c r="X35" s="11">
        <v>46</v>
      </c>
      <c r="Y35" s="11">
        <v>1686</v>
      </c>
      <c r="Z35" s="76">
        <f t="shared" si="35"/>
        <v>1196782.57</v>
      </c>
      <c r="AA35" s="3">
        <v>31785.22</v>
      </c>
      <c r="AB35" s="3">
        <v>1164997.3500000001</v>
      </c>
      <c r="AC35" s="57">
        <f t="shared" si="42"/>
        <v>942</v>
      </c>
      <c r="AD35" s="11">
        <v>18</v>
      </c>
      <c r="AE35" s="11">
        <v>924</v>
      </c>
      <c r="AF35" s="76">
        <f t="shared" ref="AF35:AF41" si="47">AG35+AH35</f>
        <v>458575.24</v>
      </c>
      <c r="AG35" s="3">
        <v>8762.58</v>
      </c>
      <c r="AH35" s="3">
        <v>449812.66</v>
      </c>
      <c r="AI35" s="57">
        <f t="shared" si="40"/>
        <v>133</v>
      </c>
      <c r="AJ35" s="11">
        <v>0</v>
      </c>
      <c r="AK35" s="11">
        <v>133</v>
      </c>
      <c r="AL35" s="76">
        <f>AM35+AN35</f>
        <v>2458498.14</v>
      </c>
      <c r="AM35" s="3">
        <v>0</v>
      </c>
      <c r="AN35" s="3">
        <v>2458498.14</v>
      </c>
      <c r="AO35" s="57">
        <f t="shared" si="37"/>
        <v>63</v>
      </c>
      <c r="AP35" s="11">
        <v>2</v>
      </c>
      <c r="AQ35" s="11">
        <v>61</v>
      </c>
      <c r="AR35" s="76">
        <f t="shared" si="38"/>
        <v>305386.73</v>
      </c>
      <c r="AS35" s="3">
        <v>9694.82</v>
      </c>
      <c r="AT35" s="3">
        <v>295691.90999999997</v>
      </c>
      <c r="AU35" s="50"/>
      <c r="AV35" s="11"/>
      <c r="AW35" s="11"/>
      <c r="AX35" s="76"/>
      <c r="AY35" s="3"/>
      <c r="AZ35" s="3"/>
      <c r="BA35" s="57">
        <f t="shared" si="44"/>
        <v>44</v>
      </c>
      <c r="BB35" s="11">
        <v>0</v>
      </c>
      <c r="BC35" s="11">
        <v>44</v>
      </c>
      <c r="BD35" s="76">
        <f>BE35+BF35</f>
        <v>30858.080000000002</v>
      </c>
      <c r="BE35" s="3">
        <v>0</v>
      </c>
      <c r="BF35" s="3">
        <v>30858.080000000002</v>
      </c>
      <c r="BH35" s="62">
        <f t="shared" si="1"/>
        <v>6079972.8600000013</v>
      </c>
    </row>
    <row r="36" spans="1:60" ht="15" x14ac:dyDescent="0.25">
      <c r="A36" s="21" t="s">
        <v>122</v>
      </c>
      <c r="B36" s="57">
        <f t="shared" si="41"/>
        <v>1879</v>
      </c>
      <c r="C36" s="11">
        <v>660</v>
      </c>
      <c r="D36" s="11">
        <v>1219</v>
      </c>
      <c r="E36" s="76">
        <f t="shared" si="45"/>
        <v>3107067.42</v>
      </c>
      <c r="F36" s="3">
        <v>1091359.5</v>
      </c>
      <c r="G36" s="3">
        <v>2015707.92</v>
      </c>
      <c r="H36" s="57">
        <f t="shared" si="32"/>
        <v>2851</v>
      </c>
      <c r="I36" s="11">
        <v>802</v>
      </c>
      <c r="J36" s="11">
        <v>2049</v>
      </c>
      <c r="K36" s="76">
        <f t="shared" si="33"/>
        <v>305618.68</v>
      </c>
      <c r="L36" s="3">
        <v>85972</v>
      </c>
      <c r="M36" s="3">
        <v>219646.68</v>
      </c>
      <c r="N36" s="50"/>
      <c r="O36" s="3"/>
      <c r="P36" s="3"/>
      <c r="Q36" s="76"/>
      <c r="R36" s="3"/>
      <c r="S36" s="3"/>
      <c r="T36" s="76">
        <f t="shared" si="46"/>
        <v>2744857.62</v>
      </c>
      <c r="U36" s="3">
        <v>862756.13</v>
      </c>
      <c r="V36" s="3">
        <v>1882101.49</v>
      </c>
      <c r="W36" s="57">
        <f t="shared" si="34"/>
        <v>8360</v>
      </c>
      <c r="X36" s="11">
        <v>2582</v>
      </c>
      <c r="Y36" s="11">
        <v>5778</v>
      </c>
      <c r="Z36" s="76">
        <f t="shared" si="35"/>
        <v>6174127.7999999998</v>
      </c>
      <c r="AA36" s="3">
        <v>1906889.71</v>
      </c>
      <c r="AB36" s="3">
        <v>4267238.09</v>
      </c>
      <c r="AC36" s="57">
        <f t="shared" si="42"/>
        <v>3534</v>
      </c>
      <c r="AD36" s="11">
        <v>978</v>
      </c>
      <c r="AE36" s="11">
        <v>2556</v>
      </c>
      <c r="AF36" s="76">
        <f t="shared" si="47"/>
        <v>1347756.05</v>
      </c>
      <c r="AG36" s="3">
        <v>372978.33</v>
      </c>
      <c r="AH36" s="3">
        <v>974777.72</v>
      </c>
      <c r="AI36" s="57">
        <f t="shared" si="40"/>
        <v>1006</v>
      </c>
      <c r="AJ36" s="11">
        <v>287</v>
      </c>
      <c r="AK36" s="11">
        <v>719</v>
      </c>
      <c r="AL36" s="76">
        <f>AM36+AN36</f>
        <v>17143937.550000001</v>
      </c>
      <c r="AM36" s="3">
        <v>4890964.29</v>
      </c>
      <c r="AN36" s="3">
        <v>12252973.26</v>
      </c>
      <c r="AO36" s="57">
        <f t="shared" si="37"/>
        <v>304</v>
      </c>
      <c r="AP36" s="11">
        <v>103</v>
      </c>
      <c r="AQ36" s="11">
        <v>201</v>
      </c>
      <c r="AR36" s="76">
        <f t="shared" si="38"/>
        <v>2020760.0499999998</v>
      </c>
      <c r="AS36" s="3">
        <v>684665.41</v>
      </c>
      <c r="AT36" s="3">
        <v>1336094.6399999999</v>
      </c>
      <c r="AU36" s="57">
        <f>AV36+AW36</f>
        <v>3975</v>
      </c>
      <c r="AV36" s="11">
        <v>1588</v>
      </c>
      <c r="AW36" s="11">
        <v>2387</v>
      </c>
      <c r="AX36" s="76">
        <f>AY36+AZ36</f>
        <v>395274</v>
      </c>
      <c r="AY36" s="3">
        <v>157910.72</v>
      </c>
      <c r="AZ36" s="3">
        <v>237363.28</v>
      </c>
      <c r="BA36" s="57">
        <f t="shared" si="44"/>
        <v>374</v>
      </c>
      <c r="BB36" s="11">
        <v>101</v>
      </c>
      <c r="BC36" s="11">
        <v>273</v>
      </c>
      <c r="BD36" s="76">
        <f>BE36+BF36</f>
        <v>262293.68</v>
      </c>
      <c r="BE36" s="3">
        <v>70833.320000000007</v>
      </c>
      <c r="BF36" s="3">
        <v>191460.36</v>
      </c>
      <c r="BH36" s="62">
        <f t="shared" si="1"/>
        <v>33501692.850000001</v>
      </c>
    </row>
    <row r="37" spans="1:60" ht="15" x14ac:dyDescent="0.25">
      <c r="A37" s="21" t="s">
        <v>30</v>
      </c>
      <c r="B37" s="57">
        <f t="shared" si="41"/>
        <v>172</v>
      </c>
      <c r="C37" s="11">
        <v>8</v>
      </c>
      <c r="D37" s="11">
        <v>164</v>
      </c>
      <c r="E37" s="76">
        <f t="shared" si="45"/>
        <v>284414.89999999997</v>
      </c>
      <c r="F37" s="3">
        <v>13228.6</v>
      </c>
      <c r="G37" s="3">
        <v>271186.3</v>
      </c>
      <c r="H37" s="57">
        <f t="shared" si="32"/>
        <v>225</v>
      </c>
      <c r="I37" s="11">
        <v>10</v>
      </c>
      <c r="J37" s="11">
        <v>215</v>
      </c>
      <c r="K37" s="76">
        <f t="shared" si="33"/>
        <v>63612.959999999999</v>
      </c>
      <c r="L37" s="3">
        <v>2827.24</v>
      </c>
      <c r="M37" s="3">
        <v>60785.72</v>
      </c>
      <c r="N37" s="50"/>
      <c r="O37" s="3"/>
      <c r="P37" s="3"/>
      <c r="Q37" s="76"/>
      <c r="R37" s="3"/>
      <c r="S37" s="3"/>
      <c r="T37" s="76">
        <f t="shared" si="46"/>
        <v>246611.63999999998</v>
      </c>
      <c r="U37" s="3">
        <v>25545.43</v>
      </c>
      <c r="V37" s="3">
        <v>221066.21</v>
      </c>
      <c r="W37" s="57">
        <f t="shared" si="34"/>
        <v>781</v>
      </c>
      <c r="X37" s="11">
        <v>55</v>
      </c>
      <c r="Y37" s="11">
        <v>726</v>
      </c>
      <c r="Z37" s="76">
        <f t="shared" si="35"/>
        <v>576505.17999999993</v>
      </c>
      <c r="AA37" s="3">
        <v>40598.959999999999</v>
      </c>
      <c r="AB37" s="3">
        <v>535906.22</v>
      </c>
      <c r="AC37" s="57">
        <f t="shared" si="42"/>
        <v>435</v>
      </c>
      <c r="AD37" s="11">
        <v>22</v>
      </c>
      <c r="AE37" s="11">
        <v>413</v>
      </c>
      <c r="AF37" s="76">
        <f t="shared" si="47"/>
        <v>188802.57</v>
      </c>
      <c r="AG37" s="3">
        <v>9548.64</v>
      </c>
      <c r="AH37" s="3">
        <v>179253.93</v>
      </c>
      <c r="AI37" s="50"/>
      <c r="AJ37" s="11"/>
      <c r="AK37" s="11"/>
      <c r="AL37" s="76"/>
      <c r="AM37" s="3"/>
      <c r="AN37" s="3"/>
      <c r="AO37" s="57">
        <f t="shared" si="37"/>
        <v>88</v>
      </c>
      <c r="AP37" s="11">
        <v>8</v>
      </c>
      <c r="AQ37" s="11">
        <v>80</v>
      </c>
      <c r="AR37" s="76">
        <f t="shared" si="38"/>
        <v>623120.50999999989</v>
      </c>
      <c r="AS37" s="3">
        <v>56647.32</v>
      </c>
      <c r="AT37" s="3">
        <v>566473.18999999994</v>
      </c>
      <c r="AU37" s="50"/>
      <c r="AV37" s="11"/>
      <c r="AW37" s="11"/>
      <c r="AX37" s="76"/>
      <c r="AY37" s="3"/>
      <c r="AZ37" s="3"/>
      <c r="BA37" s="50"/>
      <c r="BB37" s="3"/>
      <c r="BC37" s="3"/>
      <c r="BD37" s="76"/>
      <c r="BE37" s="3"/>
      <c r="BF37" s="3"/>
      <c r="BH37" s="62">
        <f t="shared" si="1"/>
        <v>1983067.7599999998</v>
      </c>
    </row>
    <row r="38" spans="1:60" ht="15" x14ac:dyDescent="0.25">
      <c r="A38" s="21" t="s">
        <v>31</v>
      </c>
      <c r="B38" s="57">
        <f t="shared" si="41"/>
        <v>733</v>
      </c>
      <c r="C38" s="11">
        <v>28</v>
      </c>
      <c r="D38" s="11">
        <v>705</v>
      </c>
      <c r="E38" s="76">
        <f t="shared" si="45"/>
        <v>1212070.4700000002</v>
      </c>
      <c r="F38" s="3">
        <v>46300.1</v>
      </c>
      <c r="G38" s="3">
        <v>1165770.3700000001</v>
      </c>
      <c r="H38" s="57">
        <f t="shared" si="32"/>
        <v>751</v>
      </c>
      <c r="I38" s="11">
        <v>20</v>
      </c>
      <c r="J38" s="11">
        <v>731</v>
      </c>
      <c r="K38" s="76">
        <f t="shared" si="33"/>
        <v>186545.40000000002</v>
      </c>
      <c r="L38" s="3">
        <v>4967.92</v>
      </c>
      <c r="M38" s="3">
        <v>181577.48</v>
      </c>
      <c r="N38" s="50"/>
      <c r="O38" s="3"/>
      <c r="P38" s="3"/>
      <c r="Q38" s="76"/>
      <c r="R38" s="3"/>
      <c r="S38" s="3"/>
      <c r="T38" s="76">
        <f t="shared" si="46"/>
        <v>661881.19999999995</v>
      </c>
      <c r="U38" s="3">
        <v>100437.21</v>
      </c>
      <c r="V38" s="3">
        <v>561443.99</v>
      </c>
      <c r="W38" s="57">
        <f t="shared" si="34"/>
        <v>2953</v>
      </c>
      <c r="X38" s="11">
        <v>103</v>
      </c>
      <c r="Y38" s="11">
        <v>2850</v>
      </c>
      <c r="Z38" s="76">
        <f t="shared" si="35"/>
        <v>2198073.56</v>
      </c>
      <c r="AA38" s="3">
        <v>76668.33</v>
      </c>
      <c r="AB38" s="3">
        <v>2121405.23</v>
      </c>
      <c r="AC38" s="57">
        <f t="shared" si="42"/>
        <v>1386</v>
      </c>
      <c r="AD38" s="11">
        <v>46</v>
      </c>
      <c r="AE38" s="11">
        <v>1340</v>
      </c>
      <c r="AF38" s="76">
        <f t="shared" si="47"/>
        <v>636755.89</v>
      </c>
      <c r="AG38" s="3">
        <v>21133.31</v>
      </c>
      <c r="AH38" s="3">
        <v>615622.57999999996</v>
      </c>
      <c r="AI38" s="57">
        <f t="shared" ref="AI38:AI41" si="48">AJ38+AK38</f>
        <v>162</v>
      </c>
      <c r="AJ38" s="11">
        <v>0</v>
      </c>
      <c r="AK38" s="11">
        <v>162</v>
      </c>
      <c r="AL38" s="76">
        <f>AM38+AN38</f>
        <v>3279588.66</v>
      </c>
      <c r="AM38" s="3">
        <v>0</v>
      </c>
      <c r="AN38" s="3">
        <v>3279588.66</v>
      </c>
      <c r="AO38" s="57">
        <f t="shared" si="37"/>
        <v>105</v>
      </c>
      <c r="AP38" s="11">
        <v>6</v>
      </c>
      <c r="AQ38" s="11">
        <v>99</v>
      </c>
      <c r="AR38" s="76">
        <f t="shared" si="38"/>
        <v>507814.89</v>
      </c>
      <c r="AS38" s="3">
        <v>29017.99</v>
      </c>
      <c r="AT38" s="3">
        <v>478796.9</v>
      </c>
      <c r="AU38" s="50"/>
      <c r="AV38" s="11"/>
      <c r="AW38" s="11"/>
      <c r="AX38" s="76"/>
      <c r="AY38" s="3"/>
      <c r="AZ38" s="3"/>
      <c r="BA38" s="57"/>
      <c r="BB38" s="11"/>
      <c r="BC38" s="11"/>
      <c r="BD38" s="76"/>
      <c r="BE38" s="3"/>
      <c r="BF38" s="3"/>
      <c r="BH38" s="62">
        <f t="shared" si="1"/>
        <v>8682730.0700000003</v>
      </c>
    </row>
    <row r="39" spans="1:60" ht="15" x14ac:dyDescent="0.25">
      <c r="A39" s="21" t="s">
        <v>123</v>
      </c>
      <c r="B39" s="57">
        <f t="shared" si="41"/>
        <v>1086</v>
      </c>
      <c r="C39" s="11">
        <v>45</v>
      </c>
      <c r="D39" s="11">
        <v>1041</v>
      </c>
      <c r="E39" s="76">
        <f t="shared" si="45"/>
        <v>1795782.46</v>
      </c>
      <c r="F39" s="3">
        <v>74410.880000000005</v>
      </c>
      <c r="G39" s="3">
        <v>1721371.58</v>
      </c>
      <c r="H39" s="57">
        <f t="shared" si="32"/>
        <v>1346</v>
      </c>
      <c r="I39" s="11">
        <v>34</v>
      </c>
      <c r="J39" s="11">
        <v>1312</v>
      </c>
      <c r="K39" s="76">
        <f t="shared" si="33"/>
        <v>138637.47</v>
      </c>
      <c r="L39" s="3">
        <v>3501.99</v>
      </c>
      <c r="M39" s="3">
        <v>135135.48000000001</v>
      </c>
      <c r="N39" s="50"/>
      <c r="O39" s="3"/>
      <c r="P39" s="3"/>
      <c r="Q39" s="76"/>
      <c r="R39" s="3"/>
      <c r="S39" s="3"/>
      <c r="T39" s="76">
        <f t="shared" si="46"/>
        <v>1477863.3399999999</v>
      </c>
      <c r="U39" s="3">
        <v>47704.42</v>
      </c>
      <c r="V39" s="3">
        <v>1430158.92</v>
      </c>
      <c r="W39" s="57">
        <f t="shared" si="34"/>
        <v>4900</v>
      </c>
      <c r="X39" s="11">
        <v>157</v>
      </c>
      <c r="Y39" s="11">
        <v>4743</v>
      </c>
      <c r="Z39" s="76">
        <f t="shared" si="35"/>
        <v>3533991.97</v>
      </c>
      <c r="AA39" s="3">
        <v>113231.99</v>
      </c>
      <c r="AB39" s="3">
        <v>3420759.98</v>
      </c>
      <c r="AC39" s="57">
        <f t="shared" si="42"/>
        <v>2037</v>
      </c>
      <c r="AD39" s="11">
        <v>74</v>
      </c>
      <c r="AE39" s="11">
        <v>1963</v>
      </c>
      <c r="AF39" s="76">
        <f t="shared" si="47"/>
        <v>840371.22</v>
      </c>
      <c r="AG39" s="3">
        <v>30528.95</v>
      </c>
      <c r="AH39" s="3">
        <v>809842.27</v>
      </c>
      <c r="AI39" s="57">
        <f t="shared" si="48"/>
        <v>559</v>
      </c>
      <c r="AJ39" s="11">
        <v>47</v>
      </c>
      <c r="AK39" s="11">
        <v>512</v>
      </c>
      <c r="AL39" s="76">
        <f>AM39+AN39</f>
        <v>9817187.0599999987</v>
      </c>
      <c r="AM39" s="3">
        <v>825416.44</v>
      </c>
      <c r="AN39" s="3">
        <v>8991770.6199999992</v>
      </c>
      <c r="AO39" s="57">
        <f t="shared" si="37"/>
        <v>167</v>
      </c>
      <c r="AP39" s="11">
        <v>9</v>
      </c>
      <c r="AQ39" s="11">
        <v>158</v>
      </c>
      <c r="AR39" s="76">
        <f t="shared" si="38"/>
        <v>986396.98</v>
      </c>
      <c r="AS39" s="3">
        <v>53159.12</v>
      </c>
      <c r="AT39" s="3">
        <v>933237.86</v>
      </c>
      <c r="AU39" s="57">
        <f t="shared" ref="AU39:AU42" si="49">AV39+AW39</f>
        <v>2517</v>
      </c>
      <c r="AV39" s="11">
        <v>83</v>
      </c>
      <c r="AW39" s="11">
        <v>2434</v>
      </c>
      <c r="AX39" s="76">
        <f>AY39+AZ39</f>
        <v>250290.47999999998</v>
      </c>
      <c r="AY39" s="3">
        <v>8253.52</v>
      </c>
      <c r="AZ39" s="3">
        <v>242036.96</v>
      </c>
      <c r="BA39" s="57">
        <f t="shared" ref="BA39:BA41" si="50">BB39+BC39</f>
        <v>225</v>
      </c>
      <c r="BB39" s="11">
        <v>108</v>
      </c>
      <c r="BC39" s="11">
        <v>117</v>
      </c>
      <c r="BD39" s="76">
        <f>BE39+BF39</f>
        <v>157797</v>
      </c>
      <c r="BE39" s="3">
        <v>75742.559999999998</v>
      </c>
      <c r="BF39" s="3">
        <v>82054.44</v>
      </c>
      <c r="BH39" s="62">
        <f t="shared" ref="BH39:BH70" si="51">E39+K39+Q39+T39+Z39+AF39+AL39+AR39+AX39+BD39</f>
        <v>18998317.98</v>
      </c>
    </row>
    <row r="40" spans="1:60" ht="15" x14ac:dyDescent="0.25">
      <c r="A40" s="21" t="s">
        <v>124</v>
      </c>
      <c r="B40" s="57">
        <f t="shared" si="41"/>
        <v>1617</v>
      </c>
      <c r="C40" s="11">
        <v>603</v>
      </c>
      <c r="D40" s="11">
        <v>1014</v>
      </c>
      <c r="E40" s="76">
        <f t="shared" si="45"/>
        <v>2673830.77</v>
      </c>
      <c r="F40" s="3">
        <v>997105.72</v>
      </c>
      <c r="G40" s="3">
        <v>1676725.05</v>
      </c>
      <c r="H40" s="57">
        <f t="shared" si="32"/>
        <v>2378</v>
      </c>
      <c r="I40" s="11">
        <v>1026</v>
      </c>
      <c r="J40" s="11">
        <v>1352</v>
      </c>
      <c r="K40" s="76">
        <f t="shared" si="33"/>
        <v>274673.09000000003</v>
      </c>
      <c r="L40" s="3">
        <v>118509.08</v>
      </c>
      <c r="M40" s="3">
        <v>156164.01</v>
      </c>
      <c r="N40" s="50"/>
      <c r="O40" s="3"/>
      <c r="P40" s="3"/>
      <c r="Q40" s="76"/>
      <c r="R40" s="3"/>
      <c r="S40" s="3"/>
      <c r="T40" s="76">
        <f t="shared" si="46"/>
        <v>2849501.97</v>
      </c>
      <c r="U40" s="3">
        <v>1009622.37</v>
      </c>
      <c r="V40" s="3">
        <v>1839879.6</v>
      </c>
      <c r="W40" s="57">
        <f t="shared" si="34"/>
        <v>6725</v>
      </c>
      <c r="X40" s="11">
        <v>3018</v>
      </c>
      <c r="Y40" s="11">
        <v>3707</v>
      </c>
      <c r="Z40" s="76">
        <f t="shared" si="35"/>
        <v>4996362.08</v>
      </c>
      <c r="AA40" s="3">
        <v>2242233.5699999998</v>
      </c>
      <c r="AB40" s="3">
        <v>2754128.51</v>
      </c>
      <c r="AC40" s="57">
        <f t="shared" si="42"/>
        <v>3035</v>
      </c>
      <c r="AD40" s="11">
        <v>1290</v>
      </c>
      <c r="AE40" s="11">
        <v>1745</v>
      </c>
      <c r="AF40" s="76">
        <f t="shared" si="47"/>
        <v>1464896.6</v>
      </c>
      <c r="AG40" s="3">
        <v>622641.39</v>
      </c>
      <c r="AH40" s="3">
        <v>842255.21</v>
      </c>
      <c r="AI40" s="57">
        <f t="shared" si="48"/>
        <v>715</v>
      </c>
      <c r="AJ40" s="11">
        <v>328</v>
      </c>
      <c r="AK40" s="11">
        <v>387</v>
      </c>
      <c r="AL40" s="76">
        <f>AM40+AN40</f>
        <v>10778417.1</v>
      </c>
      <c r="AM40" s="3">
        <v>4944504.63</v>
      </c>
      <c r="AN40" s="3">
        <v>5833912.4699999997</v>
      </c>
      <c r="AO40" s="57">
        <f t="shared" si="37"/>
        <v>248</v>
      </c>
      <c r="AP40" s="11">
        <v>110</v>
      </c>
      <c r="AQ40" s="11">
        <v>138</v>
      </c>
      <c r="AR40" s="76">
        <f t="shared" si="38"/>
        <v>2604484.34</v>
      </c>
      <c r="AS40" s="3">
        <v>1155214.83</v>
      </c>
      <c r="AT40" s="3">
        <v>1449269.51</v>
      </c>
      <c r="AU40" s="57">
        <f t="shared" si="49"/>
        <v>3845</v>
      </c>
      <c r="AV40" s="11">
        <v>1657</v>
      </c>
      <c r="AW40" s="11">
        <v>2188</v>
      </c>
      <c r="AX40" s="76">
        <f>AY40+AZ40</f>
        <v>578591.80000000005</v>
      </c>
      <c r="AY40" s="3">
        <v>249343.72</v>
      </c>
      <c r="AZ40" s="3">
        <v>329248.08</v>
      </c>
      <c r="BA40" s="57">
        <f t="shared" si="50"/>
        <v>3256</v>
      </c>
      <c r="BB40" s="11">
        <v>1440</v>
      </c>
      <c r="BC40" s="11">
        <v>1816</v>
      </c>
      <c r="BD40" s="76">
        <f>BE40+BF40</f>
        <v>3631887.84</v>
      </c>
      <c r="BE40" s="3">
        <v>1606240.32</v>
      </c>
      <c r="BF40" s="3">
        <v>2025647.52</v>
      </c>
      <c r="BH40" s="62">
        <f t="shared" si="51"/>
        <v>29852645.59</v>
      </c>
    </row>
    <row r="41" spans="1:60" ht="30" x14ac:dyDescent="0.25">
      <c r="A41" s="21" t="s">
        <v>62</v>
      </c>
      <c r="B41" s="57">
        <f t="shared" si="41"/>
        <v>1368</v>
      </c>
      <c r="C41" s="11">
        <v>597</v>
      </c>
      <c r="D41" s="11">
        <v>771</v>
      </c>
      <c r="E41" s="76">
        <f t="shared" si="45"/>
        <v>2262090.59</v>
      </c>
      <c r="F41" s="3">
        <v>987184.27</v>
      </c>
      <c r="G41" s="3">
        <v>1274906.32</v>
      </c>
      <c r="H41" s="57">
        <f t="shared" si="32"/>
        <v>1929</v>
      </c>
      <c r="I41" s="11">
        <v>806</v>
      </c>
      <c r="J41" s="11">
        <v>1123</v>
      </c>
      <c r="K41" s="76">
        <f t="shared" si="33"/>
        <v>194461.15000000002</v>
      </c>
      <c r="L41" s="3">
        <v>81252.3</v>
      </c>
      <c r="M41" s="3">
        <v>113208.85</v>
      </c>
      <c r="N41" s="50"/>
      <c r="O41" s="3"/>
      <c r="P41" s="3"/>
      <c r="Q41" s="76"/>
      <c r="R41" s="3"/>
      <c r="S41" s="3"/>
      <c r="T41" s="76">
        <f t="shared" si="46"/>
        <v>1831858.78</v>
      </c>
      <c r="U41" s="3">
        <v>718355.55</v>
      </c>
      <c r="V41" s="3">
        <v>1113503.23</v>
      </c>
      <c r="W41" s="57">
        <f t="shared" si="34"/>
        <v>6220</v>
      </c>
      <c r="X41" s="11">
        <v>2671</v>
      </c>
      <c r="Y41" s="11">
        <v>3549</v>
      </c>
      <c r="Z41" s="76">
        <f t="shared" si="35"/>
        <v>4552969.54</v>
      </c>
      <c r="AA41" s="3">
        <v>1955141.74</v>
      </c>
      <c r="AB41" s="3">
        <v>2597827.7999999998</v>
      </c>
      <c r="AC41" s="57">
        <f t="shared" si="42"/>
        <v>2670</v>
      </c>
      <c r="AD41" s="11">
        <v>1107</v>
      </c>
      <c r="AE41" s="11">
        <v>1563</v>
      </c>
      <c r="AF41" s="76">
        <f t="shared" si="47"/>
        <v>1041943.72</v>
      </c>
      <c r="AG41" s="3">
        <v>431996.89</v>
      </c>
      <c r="AH41" s="3">
        <v>609946.82999999996</v>
      </c>
      <c r="AI41" s="57">
        <f t="shared" si="48"/>
        <v>645</v>
      </c>
      <c r="AJ41" s="11">
        <v>257</v>
      </c>
      <c r="AK41" s="11">
        <v>388</v>
      </c>
      <c r="AL41" s="76">
        <f>AM41+AN41</f>
        <v>10707458.199999999</v>
      </c>
      <c r="AM41" s="3">
        <v>4266382.57</v>
      </c>
      <c r="AN41" s="3">
        <v>6441075.6299999999</v>
      </c>
      <c r="AO41" s="57">
        <f t="shared" si="37"/>
        <v>224</v>
      </c>
      <c r="AP41" s="11">
        <v>105</v>
      </c>
      <c r="AQ41" s="11">
        <v>119</v>
      </c>
      <c r="AR41" s="76">
        <f t="shared" si="38"/>
        <v>2198191.38</v>
      </c>
      <c r="AS41" s="3">
        <v>1030402.21</v>
      </c>
      <c r="AT41" s="3">
        <v>1167789.17</v>
      </c>
      <c r="AU41" s="57">
        <f t="shared" si="49"/>
        <v>2020</v>
      </c>
      <c r="AV41" s="11">
        <v>997</v>
      </c>
      <c r="AW41" s="11">
        <v>1023</v>
      </c>
      <c r="AX41" s="76">
        <f>AY41+AZ41</f>
        <v>200868.8</v>
      </c>
      <c r="AY41" s="3">
        <v>99141.68</v>
      </c>
      <c r="AZ41" s="3">
        <v>101727.12</v>
      </c>
      <c r="BA41" s="57">
        <f t="shared" si="50"/>
        <v>250</v>
      </c>
      <c r="BB41" s="11">
        <v>103</v>
      </c>
      <c r="BC41" s="11">
        <v>147</v>
      </c>
      <c r="BD41" s="76">
        <f>BE41+BF41</f>
        <v>175330</v>
      </c>
      <c r="BE41" s="3">
        <v>72235.960000000006</v>
      </c>
      <c r="BF41" s="3">
        <v>103094.04</v>
      </c>
      <c r="BH41" s="62">
        <f t="shared" si="51"/>
        <v>23165172.159999996</v>
      </c>
    </row>
    <row r="42" spans="1:60" ht="30" x14ac:dyDescent="0.25">
      <c r="A42" s="21" t="s">
        <v>32</v>
      </c>
      <c r="B42" s="50"/>
      <c r="C42" s="11"/>
      <c r="D42" s="11"/>
      <c r="E42" s="76"/>
      <c r="F42" s="3"/>
      <c r="G42" s="3"/>
      <c r="H42" s="50"/>
      <c r="I42" s="3"/>
      <c r="J42" s="3"/>
      <c r="K42" s="76"/>
      <c r="L42" s="3"/>
      <c r="M42" s="3"/>
      <c r="N42" s="50"/>
      <c r="O42" s="3"/>
      <c r="P42" s="3"/>
      <c r="Q42" s="76"/>
      <c r="R42" s="3"/>
      <c r="S42" s="3"/>
      <c r="T42" s="76"/>
      <c r="U42" s="34"/>
      <c r="V42" s="34"/>
      <c r="W42" s="50"/>
      <c r="X42" s="11"/>
      <c r="Y42" s="11"/>
      <c r="Z42" s="76"/>
      <c r="AA42" s="3"/>
      <c r="AB42" s="3"/>
      <c r="AC42" s="50"/>
      <c r="AD42" s="3"/>
      <c r="AE42" s="3"/>
      <c r="AF42" s="76"/>
      <c r="AG42" s="3"/>
      <c r="AH42" s="3"/>
      <c r="AI42" s="50"/>
      <c r="AJ42" s="11"/>
      <c r="AK42" s="11"/>
      <c r="AL42" s="76"/>
      <c r="AM42" s="3"/>
      <c r="AN42" s="3"/>
      <c r="AO42" s="50"/>
      <c r="AP42" s="11"/>
      <c r="AQ42" s="11"/>
      <c r="AR42" s="76"/>
      <c r="AS42" s="34"/>
      <c r="AT42" s="34"/>
      <c r="AU42" s="57">
        <f t="shared" si="49"/>
        <v>1805</v>
      </c>
      <c r="AV42" s="11">
        <v>759</v>
      </c>
      <c r="AW42" s="11">
        <v>1046</v>
      </c>
      <c r="AX42" s="76">
        <f>AY42+AZ42</f>
        <v>965685.1</v>
      </c>
      <c r="AY42" s="3">
        <v>406069.25</v>
      </c>
      <c r="AZ42" s="3">
        <v>559615.85</v>
      </c>
      <c r="BA42" s="50"/>
      <c r="BB42" s="3"/>
      <c r="BC42" s="3"/>
      <c r="BD42" s="76"/>
      <c r="BE42" s="3"/>
      <c r="BF42" s="3"/>
      <c r="BH42" s="62">
        <f t="shared" si="51"/>
        <v>965685.1</v>
      </c>
    </row>
    <row r="43" spans="1:60" ht="30" x14ac:dyDescent="0.25">
      <c r="A43" s="21" t="s">
        <v>33</v>
      </c>
      <c r="B43" s="50"/>
      <c r="C43" s="11"/>
      <c r="D43" s="11"/>
      <c r="E43" s="76"/>
      <c r="F43" s="3"/>
      <c r="G43" s="3"/>
      <c r="H43" s="57">
        <f>I43+J43</f>
        <v>1236</v>
      </c>
      <c r="I43" s="11">
        <v>306</v>
      </c>
      <c r="J43" s="11">
        <v>930</v>
      </c>
      <c r="K43" s="76">
        <f>L43+M43</f>
        <v>260957.88</v>
      </c>
      <c r="L43" s="3">
        <v>64606.080000000002</v>
      </c>
      <c r="M43" s="3">
        <v>196351.8</v>
      </c>
      <c r="N43" s="57">
        <f>O43+P43</f>
        <v>11376</v>
      </c>
      <c r="O43" s="11">
        <v>3164</v>
      </c>
      <c r="P43" s="11">
        <v>8212</v>
      </c>
      <c r="Q43" s="76">
        <f>R43+S43</f>
        <v>5065167.45</v>
      </c>
      <c r="R43" s="3">
        <v>1408771.96</v>
      </c>
      <c r="S43" s="3">
        <v>3656395.49</v>
      </c>
      <c r="T43" s="76"/>
      <c r="U43" s="34"/>
      <c r="V43" s="34"/>
      <c r="W43" s="57">
        <f>X43+Y43</f>
        <v>750</v>
      </c>
      <c r="X43" s="11">
        <v>194</v>
      </c>
      <c r="Y43" s="11">
        <v>556</v>
      </c>
      <c r="Z43" s="76">
        <f t="shared" ref="Z43:Z53" si="52">AA43+AB43</f>
        <v>593673.33000000007</v>
      </c>
      <c r="AA43" s="3">
        <v>153563.5</v>
      </c>
      <c r="AB43" s="3">
        <v>440109.83</v>
      </c>
      <c r="AC43" s="50"/>
      <c r="AD43" s="3"/>
      <c r="AE43" s="3"/>
      <c r="AF43" s="76"/>
      <c r="AG43" s="3"/>
      <c r="AH43" s="3"/>
      <c r="AI43" s="57">
        <f>AJ43+AK43</f>
        <v>1314</v>
      </c>
      <c r="AJ43" s="11">
        <v>343</v>
      </c>
      <c r="AK43" s="11">
        <v>971</v>
      </c>
      <c r="AL43" s="76">
        <f>AM43+AN43</f>
        <v>35488092.850000001</v>
      </c>
      <c r="AM43" s="3">
        <v>9263634.5899999999</v>
      </c>
      <c r="AN43" s="3">
        <v>26224458.260000002</v>
      </c>
      <c r="AO43" s="57">
        <f t="shared" ref="AO43:AO49" si="53">AP43+AQ43</f>
        <v>1056</v>
      </c>
      <c r="AP43" s="11">
        <v>396</v>
      </c>
      <c r="AQ43" s="11">
        <v>660</v>
      </c>
      <c r="AR43" s="76">
        <f t="shared" ref="AR43:AR49" si="54">AS43+AT43</f>
        <v>8306568.2899999991</v>
      </c>
      <c r="AS43" s="3">
        <v>3114963.11</v>
      </c>
      <c r="AT43" s="3">
        <v>5191605.18</v>
      </c>
      <c r="AU43" s="50"/>
      <c r="AV43" s="3"/>
      <c r="AW43" s="3"/>
      <c r="AX43" s="76"/>
      <c r="AY43" s="3"/>
      <c r="AZ43" s="3"/>
      <c r="BA43" s="57">
        <f>BB43+BC43</f>
        <v>162</v>
      </c>
      <c r="BB43" s="11">
        <v>12</v>
      </c>
      <c r="BC43" s="11">
        <v>150</v>
      </c>
      <c r="BD43" s="76">
        <f>BE43+BF43</f>
        <v>98408.52</v>
      </c>
      <c r="BE43" s="3">
        <v>7289.52</v>
      </c>
      <c r="BF43" s="3">
        <v>91119</v>
      </c>
      <c r="BH43" s="62">
        <f t="shared" si="51"/>
        <v>49812868.320000008</v>
      </c>
    </row>
    <row r="44" spans="1:60" ht="30" x14ac:dyDescent="0.25">
      <c r="A44" s="22" t="s">
        <v>57</v>
      </c>
      <c r="B44" s="50"/>
      <c r="C44" s="11"/>
      <c r="D44" s="11"/>
      <c r="E44" s="76"/>
      <c r="F44" s="3"/>
      <c r="G44" s="3"/>
      <c r="H44" s="50"/>
      <c r="I44" s="3"/>
      <c r="J44" s="3"/>
      <c r="K44" s="76"/>
      <c r="L44" s="3"/>
      <c r="M44" s="3"/>
      <c r="N44" s="50"/>
      <c r="O44" s="3"/>
      <c r="P44" s="3"/>
      <c r="Q44" s="76"/>
      <c r="R44" s="3"/>
      <c r="S44" s="3"/>
      <c r="T44" s="76"/>
      <c r="U44" s="34"/>
      <c r="V44" s="34"/>
      <c r="W44" s="57">
        <f>X44+Y44</f>
        <v>737</v>
      </c>
      <c r="X44" s="11">
        <v>192</v>
      </c>
      <c r="Y44" s="11">
        <v>545</v>
      </c>
      <c r="Z44" s="76">
        <f t="shared" si="52"/>
        <v>740082.87</v>
      </c>
      <c r="AA44" s="3">
        <v>192803.14</v>
      </c>
      <c r="AB44" s="3">
        <v>547279.73</v>
      </c>
      <c r="AC44" s="50"/>
      <c r="AD44" s="3"/>
      <c r="AE44" s="3"/>
      <c r="AF44" s="76"/>
      <c r="AG44" s="3"/>
      <c r="AH44" s="3"/>
      <c r="AI44" s="50"/>
      <c r="AJ44" s="11"/>
      <c r="AK44" s="11"/>
      <c r="AL44" s="76"/>
      <c r="AM44" s="3"/>
      <c r="AN44" s="3"/>
      <c r="AO44" s="57">
        <f t="shared" si="53"/>
        <v>188</v>
      </c>
      <c r="AP44" s="11">
        <v>54</v>
      </c>
      <c r="AQ44" s="11">
        <v>134</v>
      </c>
      <c r="AR44" s="76">
        <f t="shared" si="54"/>
        <v>4311108.84</v>
      </c>
      <c r="AS44" s="3">
        <v>1238297.22</v>
      </c>
      <c r="AT44" s="3">
        <v>3072811.62</v>
      </c>
      <c r="AU44" s="50"/>
      <c r="AV44" s="3"/>
      <c r="AW44" s="3"/>
      <c r="AX44" s="76"/>
      <c r="AY44" s="3"/>
      <c r="AZ44" s="3"/>
      <c r="BA44" s="50"/>
      <c r="BB44" s="3"/>
      <c r="BC44" s="3"/>
      <c r="BD44" s="76"/>
      <c r="BE44" s="3"/>
      <c r="BF44" s="3"/>
      <c r="BH44" s="62">
        <f t="shared" si="51"/>
        <v>5051191.71</v>
      </c>
    </row>
    <row r="45" spans="1:60" ht="45" x14ac:dyDescent="0.25">
      <c r="A45" s="21" t="s">
        <v>58</v>
      </c>
      <c r="B45" s="50"/>
      <c r="C45" s="11"/>
      <c r="D45" s="11"/>
      <c r="E45" s="76"/>
      <c r="F45" s="3"/>
      <c r="G45" s="3"/>
      <c r="H45" s="57">
        <f>I45+J45</f>
        <v>1600</v>
      </c>
      <c r="I45" s="11">
        <v>449</v>
      </c>
      <c r="J45" s="11">
        <v>1151</v>
      </c>
      <c r="K45" s="76">
        <f>L45+M45</f>
        <v>328100.95</v>
      </c>
      <c r="L45" s="3">
        <v>92073.33</v>
      </c>
      <c r="M45" s="3">
        <v>236027.62</v>
      </c>
      <c r="N45" s="57">
        <f t="shared" ref="N45:N49" si="55">O45+P45</f>
        <v>15265</v>
      </c>
      <c r="O45" s="11">
        <v>3751</v>
      </c>
      <c r="P45" s="11">
        <v>11514</v>
      </c>
      <c r="Q45" s="76">
        <f>R45+S45</f>
        <v>7737595.8499999996</v>
      </c>
      <c r="R45" s="3">
        <v>1901324.73</v>
      </c>
      <c r="S45" s="3">
        <v>5836271.1200000001</v>
      </c>
      <c r="T45" s="76"/>
      <c r="U45" s="34"/>
      <c r="V45" s="34"/>
      <c r="W45" s="57">
        <f>X45+Y45</f>
        <v>220</v>
      </c>
      <c r="X45" s="11">
        <v>29</v>
      </c>
      <c r="Y45" s="11">
        <v>191</v>
      </c>
      <c r="Z45" s="76">
        <f t="shared" si="52"/>
        <v>292442.89999999997</v>
      </c>
      <c r="AA45" s="3">
        <v>38549.29</v>
      </c>
      <c r="AB45" s="3">
        <v>253893.61</v>
      </c>
      <c r="AC45" s="50"/>
      <c r="AD45" s="3"/>
      <c r="AE45" s="3"/>
      <c r="AF45" s="76"/>
      <c r="AG45" s="3"/>
      <c r="AH45" s="3"/>
      <c r="AI45" s="57">
        <f t="shared" ref="AI45:AI49" si="56">AJ45+AK45</f>
        <v>2739</v>
      </c>
      <c r="AJ45" s="11">
        <v>576</v>
      </c>
      <c r="AK45" s="11">
        <v>2163</v>
      </c>
      <c r="AL45" s="76">
        <f>AM45+AN45</f>
        <v>87228179.200000003</v>
      </c>
      <c r="AM45" s="3">
        <v>18343713.48</v>
      </c>
      <c r="AN45" s="3">
        <v>68884465.719999999</v>
      </c>
      <c r="AO45" s="57">
        <f t="shared" si="53"/>
        <v>501</v>
      </c>
      <c r="AP45" s="11">
        <v>106</v>
      </c>
      <c r="AQ45" s="11">
        <v>395</v>
      </c>
      <c r="AR45" s="76">
        <f t="shared" si="54"/>
        <v>7610822.4700000007</v>
      </c>
      <c r="AS45" s="3">
        <v>1610273.82</v>
      </c>
      <c r="AT45" s="3">
        <v>6000548.6500000004</v>
      </c>
      <c r="AU45" s="57">
        <f>AV45+AW45</f>
        <v>980</v>
      </c>
      <c r="AV45" s="11">
        <v>377</v>
      </c>
      <c r="AW45" s="11">
        <v>603</v>
      </c>
      <c r="AX45" s="76">
        <f>AY45+AZ45</f>
        <v>600053</v>
      </c>
      <c r="AY45" s="3">
        <v>230836.72</v>
      </c>
      <c r="AZ45" s="3">
        <v>369216.28</v>
      </c>
      <c r="BA45" s="57">
        <f t="shared" ref="BA45:BA49" si="57">BB45+BC45</f>
        <v>3734</v>
      </c>
      <c r="BB45" s="11">
        <v>1039</v>
      </c>
      <c r="BC45" s="11">
        <v>2695</v>
      </c>
      <c r="BD45" s="76">
        <f>BE45+BF45</f>
        <v>4182101.7</v>
      </c>
      <c r="BE45" s="3">
        <v>1163686.04</v>
      </c>
      <c r="BF45" s="3">
        <v>3018415.66</v>
      </c>
      <c r="BH45" s="62">
        <f t="shared" si="51"/>
        <v>107979296.07000001</v>
      </c>
    </row>
    <row r="46" spans="1:60" ht="15" x14ac:dyDescent="0.25">
      <c r="A46" s="21" t="s">
        <v>34</v>
      </c>
      <c r="B46" s="50"/>
      <c r="C46" s="11"/>
      <c r="D46" s="11"/>
      <c r="E46" s="76"/>
      <c r="F46" s="3"/>
      <c r="G46" s="3"/>
      <c r="H46" s="57"/>
      <c r="I46" s="11"/>
      <c r="J46" s="11"/>
      <c r="K46" s="76"/>
      <c r="L46" s="3"/>
      <c r="M46" s="3"/>
      <c r="N46" s="57">
        <f t="shared" si="55"/>
        <v>1546</v>
      </c>
      <c r="O46" s="11">
        <v>389</v>
      </c>
      <c r="P46" s="11">
        <v>1157</v>
      </c>
      <c r="Q46" s="76">
        <f>R46+S46</f>
        <v>721518.2</v>
      </c>
      <c r="R46" s="3">
        <v>181546.3</v>
      </c>
      <c r="S46" s="3">
        <v>539971.9</v>
      </c>
      <c r="T46" s="76"/>
      <c r="U46" s="34"/>
      <c r="V46" s="34"/>
      <c r="W46" s="57">
        <f t="shared" ref="W46:W55" si="58">X46+Y46</f>
        <v>1220</v>
      </c>
      <c r="X46" s="11">
        <v>388</v>
      </c>
      <c r="Y46" s="11">
        <v>832</v>
      </c>
      <c r="Z46" s="76">
        <f t="shared" si="52"/>
        <v>874947.39999999991</v>
      </c>
      <c r="AA46" s="3">
        <v>278261.96000000002</v>
      </c>
      <c r="AB46" s="3">
        <v>596685.43999999994</v>
      </c>
      <c r="AC46" s="50"/>
      <c r="AD46" s="3"/>
      <c r="AE46" s="3"/>
      <c r="AF46" s="76"/>
      <c r="AG46" s="3"/>
      <c r="AH46" s="3"/>
      <c r="AI46" s="57">
        <f t="shared" si="56"/>
        <v>476</v>
      </c>
      <c r="AJ46" s="11">
        <v>193</v>
      </c>
      <c r="AK46" s="11">
        <v>283</v>
      </c>
      <c r="AL46" s="76">
        <f>AM46+AN46</f>
        <v>8803010.8399999999</v>
      </c>
      <c r="AM46" s="3">
        <v>3569288.01</v>
      </c>
      <c r="AN46" s="3">
        <v>5233722.83</v>
      </c>
      <c r="AO46" s="57">
        <f t="shared" si="53"/>
        <v>233</v>
      </c>
      <c r="AP46" s="11">
        <v>77</v>
      </c>
      <c r="AQ46" s="11">
        <v>156</v>
      </c>
      <c r="AR46" s="76">
        <f t="shared" si="54"/>
        <v>1774421.15</v>
      </c>
      <c r="AS46" s="3">
        <v>586396.68999999994</v>
      </c>
      <c r="AT46" s="3">
        <v>1188024.46</v>
      </c>
      <c r="AU46" s="50"/>
      <c r="AV46" s="11"/>
      <c r="AW46" s="11"/>
      <c r="AX46" s="76"/>
      <c r="AY46" s="3"/>
      <c r="AZ46" s="3"/>
      <c r="BA46" s="57">
        <f t="shared" si="57"/>
        <v>321</v>
      </c>
      <c r="BB46" s="11">
        <v>110</v>
      </c>
      <c r="BC46" s="11">
        <v>211</v>
      </c>
      <c r="BD46" s="76">
        <f>BE46+BF46</f>
        <v>194994.66</v>
      </c>
      <c r="BE46" s="3">
        <v>66820.600000000006</v>
      </c>
      <c r="BF46" s="3">
        <v>128174.06</v>
      </c>
      <c r="BH46" s="62">
        <f t="shared" si="51"/>
        <v>12368892.25</v>
      </c>
    </row>
    <row r="47" spans="1:60" ht="30" x14ac:dyDescent="0.25">
      <c r="A47" s="21" t="s">
        <v>35</v>
      </c>
      <c r="B47" s="50"/>
      <c r="C47" s="11"/>
      <c r="D47" s="11"/>
      <c r="E47" s="76"/>
      <c r="F47" s="3"/>
      <c r="G47" s="3"/>
      <c r="H47" s="57">
        <f t="shared" ref="H47:H65" si="59">I47+J47</f>
        <v>666</v>
      </c>
      <c r="I47" s="11">
        <v>330</v>
      </c>
      <c r="J47" s="11">
        <v>336</v>
      </c>
      <c r="K47" s="76">
        <f t="shared" ref="K47:K53" si="60">L47+M47</f>
        <v>44541.72</v>
      </c>
      <c r="L47" s="3">
        <v>22070.22</v>
      </c>
      <c r="M47" s="3">
        <v>22471.5</v>
      </c>
      <c r="N47" s="57">
        <f t="shared" si="55"/>
        <v>35649</v>
      </c>
      <c r="O47" s="11">
        <v>11410</v>
      </c>
      <c r="P47" s="11">
        <v>24239</v>
      </c>
      <c r="Q47" s="76">
        <f>R47+S47</f>
        <v>15114965.040000001</v>
      </c>
      <c r="R47" s="3">
        <v>4837772.4800000004</v>
      </c>
      <c r="S47" s="3">
        <v>10277192.560000001</v>
      </c>
      <c r="T47" s="76"/>
      <c r="U47" s="34"/>
      <c r="V47" s="34"/>
      <c r="W47" s="57">
        <f t="shared" si="58"/>
        <v>1295</v>
      </c>
      <c r="X47" s="11">
        <v>440</v>
      </c>
      <c r="Y47" s="11">
        <v>855</v>
      </c>
      <c r="Z47" s="76">
        <f t="shared" si="52"/>
        <v>913804.44</v>
      </c>
      <c r="AA47" s="3">
        <v>310481.82</v>
      </c>
      <c r="AB47" s="3">
        <v>603322.62</v>
      </c>
      <c r="AC47" s="50"/>
      <c r="AD47" s="3"/>
      <c r="AE47" s="3"/>
      <c r="AF47" s="76"/>
      <c r="AG47" s="3"/>
      <c r="AH47" s="3"/>
      <c r="AI47" s="57">
        <f t="shared" si="56"/>
        <v>6808</v>
      </c>
      <c r="AJ47" s="11">
        <v>1812</v>
      </c>
      <c r="AK47" s="11">
        <v>4996</v>
      </c>
      <c r="AL47" s="76">
        <f>AM47+AN47</f>
        <v>206459916.59999999</v>
      </c>
      <c r="AM47" s="3">
        <v>54950847.369999997</v>
      </c>
      <c r="AN47" s="3">
        <v>151509069.22999999</v>
      </c>
      <c r="AO47" s="57">
        <f t="shared" si="53"/>
        <v>551</v>
      </c>
      <c r="AP47" s="11">
        <v>168</v>
      </c>
      <c r="AQ47" s="11">
        <v>383</v>
      </c>
      <c r="AR47" s="76">
        <f t="shared" si="54"/>
        <v>17460480.940000001</v>
      </c>
      <c r="AS47" s="3">
        <v>5323703.8099999996</v>
      </c>
      <c r="AT47" s="3">
        <v>12136777.130000001</v>
      </c>
      <c r="AU47" s="57">
        <f t="shared" ref="AU47:AU48" si="61">AV47+AW47</f>
        <v>3494</v>
      </c>
      <c r="AV47" s="11">
        <v>1351</v>
      </c>
      <c r="AW47" s="11">
        <v>2143</v>
      </c>
      <c r="AX47" s="76">
        <f>AY47+AZ47</f>
        <v>924058.17999999993</v>
      </c>
      <c r="AY47" s="3">
        <v>357298.97</v>
      </c>
      <c r="AZ47" s="3">
        <v>566759.21</v>
      </c>
      <c r="BA47" s="57">
        <f t="shared" si="57"/>
        <v>6076</v>
      </c>
      <c r="BB47" s="11">
        <v>1673</v>
      </c>
      <c r="BC47" s="11">
        <v>4403</v>
      </c>
      <c r="BD47" s="76">
        <f>BE47+BF47</f>
        <v>6395557.21</v>
      </c>
      <c r="BE47" s="3">
        <v>1760988.68</v>
      </c>
      <c r="BF47" s="3">
        <v>4634568.53</v>
      </c>
      <c r="BH47" s="62">
        <f t="shared" si="51"/>
        <v>247313324.13</v>
      </c>
    </row>
    <row r="48" spans="1:60" ht="30" x14ac:dyDescent="0.25">
      <c r="A48" s="21" t="s">
        <v>36</v>
      </c>
      <c r="B48" s="50"/>
      <c r="C48" s="11"/>
      <c r="D48" s="11"/>
      <c r="E48" s="76"/>
      <c r="F48" s="3"/>
      <c r="G48" s="3"/>
      <c r="H48" s="57">
        <f t="shared" si="59"/>
        <v>8900</v>
      </c>
      <c r="I48" s="11">
        <v>1218</v>
      </c>
      <c r="J48" s="11">
        <v>7682</v>
      </c>
      <c r="K48" s="76">
        <f t="shared" si="60"/>
        <v>655752</v>
      </c>
      <c r="L48" s="3">
        <v>89742.24</v>
      </c>
      <c r="M48" s="3">
        <v>566009.76</v>
      </c>
      <c r="N48" s="57">
        <f t="shared" si="55"/>
        <v>8400</v>
      </c>
      <c r="O48" s="11">
        <v>1955</v>
      </c>
      <c r="P48" s="11">
        <v>6445</v>
      </c>
      <c r="Q48" s="76">
        <f>R48+S48</f>
        <v>3667860</v>
      </c>
      <c r="R48" s="3">
        <v>853650.75</v>
      </c>
      <c r="S48" s="3">
        <v>2814209.25</v>
      </c>
      <c r="T48" s="76"/>
      <c r="U48" s="34"/>
      <c r="V48" s="34"/>
      <c r="W48" s="57">
        <f t="shared" si="58"/>
        <v>99</v>
      </c>
      <c r="X48" s="11">
        <v>6</v>
      </c>
      <c r="Y48" s="11">
        <v>93</v>
      </c>
      <c r="Z48" s="76">
        <f t="shared" si="52"/>
        <v>64172.79</v>
      </c>
      <c r="AA48" s="3">
        <v>3889.26</v>
      </c>
      <c r="AB48" s="3">
        <v>60283.53</v>
      </c>
      <c r="AC48" s="50"/>
      <c r="AD48" s="3"/>
      <c r="AE48" s="3"/>
      <c r="AF48" s="76"/>
      <c r="AG48" s="3"/>
      <c r="AH48" s="3"/>
      <c r="AI48" s="57">
        <f t="shared" si="56"/>
        <v>2462</v>
      </c>
      <c r="AJ48" s="11">
        <v>769</v>
      </c>
      <c r="AK48" s="11">
        <v>1693</v>
      </c>
      <c r="AL48" s="76">
        <f>AM48+AN48</f>
        <v>98416774.849999994</v>
      </c>
      <c r="AM48" s="3">
        <v>30740251.77</v>
      </c>
      <c r="AN48" s="3">
        <v>67676523.079999998</v>
      </c>
      <c r="AO48" s="57">
        <f t="shared" si="53"/>
        <v>619</v>
      </c>
      <c r="AP48" s="11">
        <v>197</v>
      </c>
      <c r="AQ48" s="11">
        <v>422</v>
      </c>
      <c r="AR48" s="76">
        <f t="shared" si="54"/>
        <v>14889588.310000001</v>
      </c>
      <c r="AS48" s="3">
        <v>4738689.66</v>
      </c>
      <c r="AT48" s="3">
        <v>10150898.65</v>
      </c>
      <c r="AU48" s="57">
        <f t="shared" si="61"/>
        <v>4482</v>
      </c>
      <c r="AV48" s="11">
        <v>1731</v>
      </c>
      <c r="AW48" s="11">
        <v>2751</v>
      </c>
      <c r="AX48" s="76">
        <f>AY48+AZ48</f>
        <v>1207202.67</v>
      </c>
      <c r="AY48" s="3">
        <v>466235.57</v>
      </c>
      <c r="AZ48" s="3">
        <v>740967.1</v>
      </c>
      <c r="BA48" s="57">
        <f t="shared" si="57"/>
        <v>885</v>
      </c>
      <c r="BB48" s="11">
        <v>264</v>
      </c>
      <c r="BC48" s="11">
        <v>621</v>
      </c>
      <c r="BD48" s="76">
        <f>BE48+BF48</f>
        <v>1911688.77</v>
      </c>
      <c r="BE48" s="3">
        <v>570266.48</v>
      </c>
      <c r="BF48" s="3">
        <v>1341422.29</v>
      </c>
      <c r="BH48" s="62">
        <f t="shared" si="51"/>
        <v>120813039.39</v>
      </c>
    </row>
    <row r="49" spans="1:60" ht="30" x14ac:dyDescent="0.25">
      <c r="A49" s="21" t="s">
        <v>55</v>
      </c>
      <c r="B49" s="50"/>
      <c r="C49" s="11"/>
      <c r="D49" s="11"/>
      <c r="E49" s="76"/>
      <c r="F49" s="3"/>
      <c r="G49" s="3"/>
      <c r="H49" s="57">
        <f t="shared" si="59"/>
        <v>3180</v>
      </c>
      <c r="I49" s="11">
        <v>1133</v>
      </c>
      <c r="J49" s="11">
        <v>2047</v>
      </c>
      <c r="K49" s="76">
        <f t="shared" si="60"/>
        <v>179847</v>
      </c>
      <c r="L49" s="3">
        <v>64077.56</v>
      </c>
      <c r="M49" s="3">
        <v>115769.44</v>
      </c>
      <c r="N49" s="57">
        <f t="shared" si="55"/>
        <v>1548</v>
      </c>
      <c r="O49" s="11">
        <v>533</v>
      </c>
      <c r="P49" s="11">
        <v>1015</v>
      </c>
      <c r="Q49" s="76">
        <f>R49+S49</f>
        <v>509469.66000000003</v>
      </c>
      <c r="R49" s="3">
        <v>175418.17</v>
      </c>
      <c r="S49" s="3">
        <v>334051.49</v>
      </c>
      <c r="T49" s="76"/>
      <c r="U49" s="34"/>
      <c r="V49" s="34"/>
      <c r="W49" s="57">
        <f t="shared" si="58"/>
        <v>5577</v>
      </c>
      <c r="X49" s="11">
        <v>1805</v>
      </c>
      <c r="Y49" s="11">
        <v>3772</v>
      </c>
      <c r="Z49" s="76">
        <f t="shared" si="52"/>
        <v>3927360.29</v>
      </c>
      <c r="AA49" s="3">
        <v>1271092.94</v>
      </c>
      <c r="AB49" s="3">
        <v>2656267.35</v>
      </c>
      <c r="AC49" s="50"/>
      <c r="AD49" s="3"/>
      <c r="AE49" s="3"/>
      <c r="AF49" s="76"/>
      <c r="AG49" s="3"/>
      <c r="AH49" s="3"/>
      <c r="AI49" s="57">
        <f t="shared" si="56"/>
        <v>222</v>
      </c>
      <c r="AJ49" s="11">
        <v>73</v>
      </c>
      <c r="AK49" s="11">
        <v>149</v>
      </c>
      <c r="AL49" s="76">
        <f>AM49+AN49</f>
        <v>6214447.3099999996</v>
      </c>
      <c r="AM49" s="3">
        <v>2043489.43</v>
      </c>
      <c r="AN49" s="3">
        <v>4170957.88</v>
      </c>
      <c r="AO49" s="57">
        <f t="shared" si="53"/>
        <v>56</v>
      </c>
      <c r="AP49" s="11">
        <v>19</v>
      </c>
      <c r="AQ49" s="11">
        <v>37</v>
      </c>
      <c r="AR49" s="76">
        <f t="shared" si="54"/>
        <v>457057.43</v>
      </c>
      <c r="AS49" s="3">
        <v>155073.06</v>
      </c>
      <c r="AT49" s="3">
        <v>301984.37</v>
      </c>
      <c r="AU49" s="50"/>
      <c r="AV49" s="3"/>
      <c r="AW49" s="3"/>
      <c r="AX49" s="76"/>
      <c r="AY49" s="3"/>
      <c r="AZ49" s="3"/>
      <c r="BA49" s="57">
        <f t="shared" si="57"/>
        <v>156</v>
      </c>
      <c r="BB49" s="11">
        <v>53</v>
      </c>
      <c r="BC49" s="11">
        <v>103</v>
      </c>
      <c r="BD49" s="76">
        <f>BE49+BF49</f>
        <v>175585.2</v>
      </c>
      <c r="BE49" s="3">
        <v>59653.95</v>
      </c>
      <c r="BF49" s="3">
        <v>115931.25</v>
      </c>
      <c r="BH49" s="62">
        <f t="shared" si="51"/>
        <v>11463766.889999999</v>
      </c>
    </row>
    <row r="50" spans="1:60" ht="15" x14ac:dyDescent="0.25">
      <c r="A50" s="21" t="s">
        <v>37</v>
      </c>
      <c r="B50" s="50"/>
      <c r="C50" s="11"/>
      <c r="D50" s="11"/>
      <c r="E50" s="76"/>
      <c r="F50" s="3"/>
      <c r="G50" s="3"/>
      <c r="H50" s="57">
        <f t="shared" si="59"/>
        <v>246</v>
      </c>
      <c r="I50" s="11">
        <v>105</v>
      </c>
      <c r="J50" s="11">
        <v>141</v>
      </c>
      <c r="K50" s="76">
        <f t="shared" si="60"/>
        <v>76370.7</v>
      </c>
      <c r="L50" s="3">
        <v>32597.25</v>
      </c>
      <c r="M50" s="3">
        <v>43773.45</v>
      </c>
      <c r="N50" s="50"/>
      <c r="O50" s="3"/>
      <c r="P50" s="3"/>
      <c r="Q50" s="76"/>
      <c r="R50" s="3"/>
      <c r="S50" s="3"/>
      <c r="T50" s="76"/>
      <c r="U50" s="34"/>
      <c r="V50" s="34"/>
      <c r="W50" s="57">
        <f t="shared" si="58"/>
        <v>110</v>
      </c>
      <c r="X50" s="11">
        <v>51</v>
      </c>
      <c r="Y50" s="11">
        <v>59</v>
      </c>
      <c r="Z50" s="76">
        <f t="shared" si="52"/>
        <v>85372.1</v>
      </c>
      <c r="AA50" s="3">
        <v>39581.61</v>
      </c>
      <c r="AB50" s="3">
        <v>45790.49</v>
      </c>
      <c r="AC50" s="50"/>
      <c r="AD50" s="3"/>
      <c r="AE50" s="3"/>
      <c r="AF50" s="76"/>
      <c r="AG50" s="3"/>
      <c r="AH50" s="3"/>
      <c r="AI50" s="50"/>
      <c r="AJ50" s="3"/>
      <c r="AK50" s="3"/>
      <c r="AL50" s="76"/>
      <c r="AM50" s="3"/>
      <c r="AN50" s="3"/>
      <c r="AO50" s="50"/>
      <c r="AP50" s="3"/>
      <c r="AQ50" s="3"/>
      <c r="AR50" s="76"/>
      <c r="AS50" s="34"/>
      <c r="AT50" s="34"/>
      <c r="AU50" s="50"/>
      <c r="AV50" s="3"/>
      <c r="AW50" s="3"/>
      <c r="AX50" s="76"/>
      <c r="AY50" s="3"/>
      <c r="AZ50" s="3"/>
      <c r="BA50" s="50"/>
      <c r="BB50" s="3"/>
      <c r="BC50" s="3"/>
      <c r="BD50" s="76"/>
      <c r="BE50" s="3"/>
      <c r="BF50" s="3"/>
      <c r="BH50" s="62">
        <f t="shared" si="51"/>
        <v>161742.79999999999</v>
      </c>
    </row>
    <row r="51" spans="1:60" ht="15" x14ac:dyDescent="0.25">
      <c r="A51" s="21" t="s">
        <v>38</v>
      </c>
      <c r="B51" s="50"/>
      <c r="C51" s="11"/>
      <c r="D51" s="11"/>
      <c r="E51" s="76"/>
      <c r="F51" s="3"/>
      <c r="G51" s="3"/>
      <c r="H51" s="57">
        <f t="shared" si="59"/>
        <v>300</v>
      </c>
      <c r="I51" s="11">
        <v>173</v>
      </c>
      <c r="J51" s="11">
        <v>127</v>
      </c>
      <c r="K51" s="76">
        <f t="shared" si="60"/>
        <v>93135</v>
      </c>
      <c r="L51" s="3">
        <v>53707.85</v>
      </c>
      <c r="M51" s="3">
        <v>39427.15</v>
      </c>
      <c r="N51" s="50"/>
      <c r="O51" s="3"/>
      <c r="P51" s="3"/>
      <c r="Q51" s="76"/>
      <c r="R51" s="3"/>
      <c r="S51" s="3"/>
      <c r="T51" s="76"/>
      <c r="U51" s="34"/>
      <c r="V51" s="34"/>
      <c r="W51" s="57">
        <f t="shared" si="58"/>
        <v>25</v>
      </c>
      <c r="X51" s="11">
        <v>11</v>
      </c>
      <c r="Y51" s="11">
        <v>14</v>
      </c>
      <c r="Z51" s="76">
        <f t="shared" si="52"/>
        <v>19402.75</v>
      </c>
      <c r="AA51" s="3">
        <v>8537.2099999999991</v>
      </c>
      <c r="AB51" s="3">
        <v>10865.54</v>
      </c>
      <c r="AC51" s="50"/>
      <c r="AD51" s="3"/>
      <c r="AE51" s="3"/>
      <c r="AF51" s="76"/>
      <c r="AG51" s="3"/>
      <c r="AH51" s="3"/>
      <c r="AI51" s="50"/>
      <c r="AJ51" s="3"/>
      <c r="AK51" s="3"/>
      <c r="AL51" s="76"/>
      <c r="AM51" s="3"/>
      <c r="AN51" s="3"/>
      <c r="AO51" s="50"/>
      <c r="AP51" s="3"/>
      <c r="AQ51" s="3"/>
      <c r="AR51" s="76"/>
      <c r="AS51" s="34"/>
      <c r="AT51" s="34"/>
      <c r="AU51" s="50"/>
      <c r="AV51" s="3"/>
      <c r="AW51" s="3"/>
      <c r="AX51" s="76"/>
      <c r="AY51" s="3"/>
      <c r="AZ51" s="3"/>
      <c r="BA51" s="50"/>
      <c r="BB51" s="3"/>
      <c r="BC51" s="3"/>
      <c r="BD51" s="76"/>
      <c r="BE51" s="3"/>
      <c r="BF51" s="3"/>
      <c r="BH51" s="62">
        <f t="shared" si="51"/>
        <v>112537.75</v>
      </c>
    </row>
    <row r="52" spans="1:60" ht="15" x14ac:dyDescent="0.25">
      <c r="A52" s="21" t="s">
        <v>39</v>
      </c>
      <c r="B52" s="50"/>
      <c r="C52" s="11"/>
      <c r="D52" s="11"/>
      <c r="E52" s="76"/>
      <c r="F52" s="3"/>
      <c r="G52" s="3"/>
      <c r="H52" s="57">
        <f t="shared" si="59"/>
        <v>450</v>
      </c>
      <c r="I52" s="11">
        <v>155</v>
      </c>
      <c r="J52" s="11">
        <v>295</v>
      </c>
      <c r="K52" s="76">
        <f t="shared" si="60"/>
        <v>139702.5</v>
      </c>
      <c r="L52" s="3">
        <v>48119.75</v>
      </c>
      <c r="M52" s="3">
        <v>91582.75</v>
      </c>
      <c r="N52" s="50"/>
      <c r="O52" s="3"/>
      <c r="P52" s="3"/>
      <c r="Q52" s="76"/>
      <c r="R52" s="3"/>
      <c r="S52" s="3"/>
      <c r="T52" s="76"/>
      <c r="U52" s="34"/>
      <c r="V52" s="34"/>
      <c r="W52" s="57">
        <f t="shared" si="58"/>
        <v>900</v>
      </c>
      <c r="X52" s="11">
        <v>252</v>
      </c>
      <c r="Y52" s="11">
        <v>648</v>
      </c>
      <c r="Z52" s="76">
        <f t="shared" si="52"/>
        <v>1073360.1300000001</v>
      </c>
      <c r="AA52" s="3">
        <v>300540.84000000003</v>
      </c>
      <c r="AB52" s="3">
        <v>772819.29</v>
      </c>
      <c r="AC52" s="50"/>
      <c r="AD52" s="3"/>
      <c r="AE52" s="3"/>
      <c r="AF52" s="76"/>
      <c r="AG52" s="3"/>
      <c r="AH52" s="3"/>
      <c r="AI52" s="50"/>
      <c r="AJ52" s="3"/>
      <c r="AK52" s="3"/>
      <c r="AL52" s="76"/>
      <c r="AM52" s="3"/>
      <c r="AN52" s="3"/>
      <c r="AO52" s="50"/>
      <c r="AP52" s="3"/>
      <c r="AQ52" s="3"/>
      <c r="AR52" s="76"/>
      <c r="AS52" s="34"/>
      <c r="AT52" s="34"/>
      <c r="AU52" s="50"/>
      <c r="AV52" s="3"/>
      <c r="AW52" s="3"/>
      <c r="AX52" s="76"/>
      <c r="AY52" s="3"/>
      <c r="AZ52" s="3"/>
      <c r="BA52" s="50"/>
      <c r="BB52" s="3"/>
      <c r="BC52" s="3"/>
      <c r="BD52" s="76"/>
      <c r="BE52" s="3"/>
      <c r="BF52" s="3"/>
      <c r="BH52" s="62">
        <f t="shared" si="51"/>
        <v>1213062.6300000001</v>
      </c>
    </row>
    <row r="53" spans="1:60" ht="15" x14ac:dyDescent="0.25">
      <c r="A53" s="21" t="s">
        <v>40</v>
      </c>
      <c r="B53" s="50"/>
      <c r="C53" s="11"/>
      <c r="D53" s="11"/>
      <c r="E53" s="76"/>
      <c r="F53" s="3"/>
      <c r="G53" s="3"/>
      <c r="H53" s="57">
        <f t="shared" si="59"/>
        <v>183</v>
      </c>
      <c r="I53" s="11">
        <v>55</v>
      </c>
      <c r="J53" s="11">
        <v>128</v>
      </c>
      <c r="K53" s="76">
        <f t="shared" si="60"/>
        <v>56812.35</v>
      </c>
      <c r="L53" s="3">
        <v>17074.75</v>
      </c>
      <c r="M53" s="3">
        <v>39737.599999999999</v>
      </c>
      <c r="N53" s="50"/>
      <c r="O53" s="3"/>
      <c r="P53" s="3"/>
      <c r="Q53" s="76"/>
      <c r="R53" s="3"/>
      <c r="S53" s="3"/>
      <c r="T53" s="76"/>
      <c r="U53" s="34"/>
      <c r="V53" s="34"/>
      <c r="W53" s="57">
        <f t="shared" si="58"/>
        <v>100</v>
      </c>
      <c r="X53" s="11">
        <v>10</v>
      </c>
      <c r="Y53" s="11">
        <v>90</v>
      </c>
      <c r="Z53" s="76">
        <f t="shared" si="52"/>
        <v>77611</v>
      </c>
      <c r="AA53" s="3">
        <v>7761.1</v>
      </c>
      <c r="AB53" s="3">
        <v>69849.899999999994</v>
      </c>
      <c r="AC53" s="50"/>
      <c r="AD53" s="3"/>
      <c r="AE53" s="3"/>
      <c r="AF53" s="76"/>
      <c r="AG53" s="3"/>
      <c r="AH53" s="3"/>
      <c r="AI53" s="50"/>
      <c r="AJ53" s="3"/>
      <c r="AK53" s="3"/>
      <c r="AL53" s="76"/>
      <c r="AM53" s="3"/>
      <c r="AN53" s="3"/>
      <c r="AO53" s="50"/>
      <c r="AP53" s="3"/>
      <c r="AQ53" s="3"/>
      <c r="AR53" s="76"/>
      <c r="AS53" s="34"/>
      <c r="AT53" s="34"/>
      <c r="AU53" s="50"/>
      <c r="AV53" s="3"/>
      <c r="AW53" s="3"/>
      <c r="AX53" s="76"/>
      <c r="AY53" s="3"/>
      <c r="AZ53" s="3"/>
      <c r="BA53" s="50"/>
      <c r="BB53" s="3"/>
      <c r="BC53" s="3"/>
      <c r="BD53" s="76"/>
      <c r="BE53" s="3"/>
      <c r="BF53" s="3"/>
      <c r="BH53" s="62">
        <f t="shared" si="51"/>
        <v>134423.35</v>
      </c>
    </row>
    <row r="54" spans="1:60" ht="15" x14ac:dyDescent="0.25">
      <c r="A54" s="22" t="s">
        <v>41</v>
      </c>
      <c r="B54" s="50"/>
      <c r="C54" s="11"/>
      <c r="D54" s="11"/>
      <c r="E54" s="76"/>
      <c r="F54" s="3"/>
      <c r="G54" s="3"/>
      <c r="H54" s="57"/>
      <c r="I54" s="11"/>
      <c r="J54" s="11"/>
      <c r="K54" s="76"/>
      <c r="L54" s="3"/>
      <c r="M54" s="3"/>
      <c r="N54" s="50"/>
      <c r="O54" s="3"/>
      <c r="P54" s="3"/>
      <c r="Q54" s="76"/>
      <c r="R54" s="3"/>
      <c r="S54" s="3"/>
      <c r="T54" s="76"/>
      <c r="U54" s="34"/>
      <c r="V54" s="34"/>
      <c r="W54" s="57"/>
      <c r="X54" s="11"/>
      <c r="Y54" s="11"/>
      <c r="Z54" s="76"/>
      <c r="AA54" s="3"/>
      <c r="AB54" s="3"/>
      <c r="AC54" s="50"/>
      <c r="AD54" s="3"/>
      <c r="AE54" s="3"/>
      <c r="AF54" s="76"/>
      <c r="AG54" s="3"/>
      <c r="AH54" s="3"/>
      <c r="AI54" s="50"/>
      <c r="AJ54" s="3"/>
      <c r="AK54" s="3"/>
      <c r="AL54" s="76"/>
      <c r="AM54" s="3"/>
      <c r="AN54" s="3"/>
      <c r="AO54" s="50"/>
      <c r="AP54" s="3"/>
      <c r="AQ54" s="3"/>
      <c r="AR54" s="76"/>
      <c r="AS54" s="34"/>
      <c r="AT54" s="34"/>
      <c r="AU54" s="50"/>
      <c r="AV54" s="3"/>
      <c r="AW54" s="3"/>
      <c r="AX54" s="76"/>
      <c r="AY54" s="3"/>
      <c r="AZ54" s="3"/>
      <c r="BA54" s="57">
        <f>BB54+BC54</f>
        <v>249</v>
      </c>
      <c r="BB54" s="11">
        <v>50</v>
      </c>
      <c r="BC54" s="11">
        <v>199</v>
      </c>
      <c r="BD54" s="76">
        <f>BE54+BF54</f>
        <v>151257.53999999998</v>
      </c>
      <c r="BE54" s="3">
        <v>30373</v>
      </c>
      <c r="BF54" s="3">
        <v>120884.54</v>
      </c>
      <c r="BH54" s="62">
        <f t="shared" si="51"/>
        <v>151257.53999999998</v>
      </c>
    </row>
    <row r="55" spans="1:60" ht="15" x14ac:dyDescent="0.25">
      <c r="A55" s="21" t="s">
        <v>42</v>
      </c>
      <c r="B55" s="50"/>
      <c r="C55" s="11"/>
      <c r="D55" s="11"/>
      <c r="E55" s="76"/>
      <c r="F55" s="3"/>
      <c r="G55" s="3"/>
      <c r="H55" s="57">
        <f t="shared" si="59"/>
        <v>7584</v>
      </c>
      <c r="I55" s="11">
        <v>2502</v>
      </c>
      <c r="J55" s="11">
        <v>5082</v>
      </c>
      <c r="K55" s="76">
        <f>L55+M55</f>
        <v>815856.84000000008</v>
      </c>
      <c r="L55" s="3">
        <v>269155.3</v>
      </c>
      <c r="M55" s="3">
        <v>546701.54</v>
      </c>
      <c r="N55" s="50"/>
      <c r="O55" s="3"/>
      <c r="P55" s="3"/>
      <c r="Q55" s="76"/>
      <c r="R55" s="3"/>
      <c r="S55" s="3"/>
      <c r="T55" s="76"/>
      <c r="U55" s="34"/>
      <c r="V55" s="34"/>
      <c r="W55" s="57">
        <f t="shared" si="58"/>
        <v>16548</v>
      </c>
      <c r="X55" s="11">
        <v>5779</v>
      </c>
      <c r="Y55" s="11">
        <v>10769</v>
      </c>
      <c r="Z55" s="76">
        <f>AA55+AB55</f>
        <v>14616613.919999998</v>
      </c>
      <c r="AA55" s="3">
        <v>5104508.8099999996</v>
      </c>
      <c r="AB55" s="3">
        <v>9512105.1099999994</v>
      </c>
      <c r="AC55" s="50"/>
      <c r="AD55" s="3"/>
      <c r="AE55" s="3"/>
      <c r="AF55" s="76"/>
      <c r="AG55" s="3"/>
      <c r="AH55" s="3"/>
      <c r="AI55" s="50"/>
      <c r="AJ55" s="3"/>
      <c r="AK55" s="3"/>
      <c r="AL55" s="76"/>
      <c r="AM55" s="3"/>
      <c r="AN55" s="3"/>
      <c r="AO55" s="50"/>
      <c r="AP55" s="3"/>
      <c r="AQ55" s="3"/>
      <c r="AR55" s="76"/>
      <c r="AS55" s="34"/>
      <c r="AT55" s="34"/>
      <c r="AU55" s="50"/>
      <c r="AV55" s="3"/>
      <c r="AW55" s="3"/>
      <c r="AX55" s="76"/>
      <c r="AY55" s="3"/>
      <c r="AZ55" s="3"/>
      <c r="BA55" s="50"/>
      <c r="BB55" s="3"/>
      <c r="BC55" s="3"/>
      <c r="BD55" s="76"/>
      <c r="BE55" s="3"/>
      <c r="BF55" s="3"/>
      <c r="BH55" s="62">
        <f t="shared" si="51"/>
        <v>15432470.759999998</v>
      </c>
    </row>
    <row r="56" spans="1:60" ht="15" x14ac:dyDescent="0.25">
      <c r="A56" s="21" t="s">
        <v>43</v>
      </c>
      <c r="B56" s="50"/>
      <c r="C56" s="11"/>
      <c r="D56" s="11"/>
      <c r="E56" s="76"/>
      <c r="F56" s="3"/>
      <c r="G56" s="3"/>
      <c r="H56" s="57">
        <f t="shared" si="59"/>
        <v>624</v>
      </c>
      <c r="I56" s="11">
        <v>247</v>
      </c>
      <c r="J56" s="11">
        <v>377</v>
      </c>
      <c r="K56" s="76">
        <f>L56+M56</f>
        <v>43155.839999999997</v>
      </c>
      <c r="L56" s="3">
        <v>17082.52</v>
      </c>
      <c r="M56" s="3">
        <v>26073.32</v>
      </c>
      <c r="N56" s="50"/>
      <c r="O56" s="3"/>
      <c r="P56" s="3"/>
      <c r="Q56" s="76"/>
      <c r="R56" s="3"/>
      <c r="S56" s="3"/>
      <c r="T56" s="76"/>
      <c r="U56" s="34"/>
      <c r="V56" s="34"/>
      <c r="W56" s="50"/>
      <c r="X56" s="11"/>
      <c r="Y56" s="11"/>
      <c r="Z56" s="76"/>
      <c r="AA56" s="3"/>
      <c r="AB56" s="3"/>
      <c r="AC56" s="50"/>
      <c r="AD56" s="3"/>
      <c r="AE56" s="3"/>
      <c r="AF56" s="76"/>
      <c r="AG56" s="3"/>
      <c r="AH56" s="3"/>
      <c r="AI56" s="50"/>
      <c r="AJ56" s="3"/>
      <c r="AK56" s="3"/>
      <c r="AL56" s="76"/>
      <c r="AM56" s="3"/>
      <c r="AN56" s="3"/>
      <c r="AO56" s="50"/>
      <c r="AP56" s="3"/>
      <c r="AQ56" s="3"/>
      <c r="AR56" s="76"/>
      <c r="AS56" s="34"/>
      <c r="AT56" s="34"/>
      <c r="AU56" s="50"/>
      <c r="AV56" s="3"/>
      <c r="AW56" s="3"/>
      <c r="AX56" s="76"/>
      <c r="AY56" s="3"/>
      <c r="AZ56" s="3"/>
      <c r="BA56" s="57">
        <f>BB56+BC56</f>
        <v>23321</v>
      </c>
      <c r="BB56" s="11">
        <v>15557</v>
      </c>
      <c r="BC56" s="11">
        <v>7764</v>
      </c>
      <c r="BD56" s="76">
        <f>BE56+BF56</f>
        <v>111037353.52</v>
      </c>
      <c r="BE56" s="3">
        <v>74070927.859999999</v>
      </c>
      <c r="BF56" s="3">
        <v>36966425.659999996</v>
      </c>
      <c r="BH56" s="62">
        <f t="shared" si="51"/>
        <v>111080509.36</v>
      </c>
    </row>
    <row r="57" spans="1:60" ht="15" x14ac:dyDescent="0.25">
      <c r="A57" s="21" t="s">
        <v>44</v>
      </c>
      <c r="B57" s="50"/>
      <c r="C57" s="11"/>
      <c r="D57" s="11"/>
      <c r="E57" s="76"/>
      <c r="F57" s="3"/>
      <c r="G57" s="3"/>
      <c r="H57" s="57">
        <f>I57+J57</f>
        <v>216</v>
      </c>
      <c r="I57" s="11">
        <v>108</v>
      </c>
      <c r="J57" s="11">
        <v>108</v>
      </c>
      <c r="K57" s="76">
        <f>L57+M57</f>
        <v>74040.3</v>
      </c>
      <c r="L57" s="3">
        <v>37020.15</v>
      </c>
      <c r="M57" s="3">
        <v>37020.15</v>
      </c>
      <c r="N57" s="50"/>
      <c r="O57" s="3"/>
      <c r="P57" s="3"/>
      <c r="Q57" s="76"/>
      <c r="R57" s="3"/>
      <c r="S57" s="3"/>
      <c r="T57" s="76"/>
      <c r="U57" s="34"/>
      <c r="V57" s="34"/>
      <c r="W57" s="57">
        <f>X57+Y57</f>
        <v>1005</v>
      </c>
      <c r="X57" s="11">
        <v>367</v>
      </c>
      <c r="Y57" s="11">
        <v>638</v>
      </c>
      <c r="Z57" s="76">
        <f t="shared" ref="Z57:Z66" si="62">AA57+AB57</f>
        <v>821894.55</v>
      </c>
      <c r="AA57" s="3">
        <v>300134.63</v>
      </c>
      <c r="AB57" s="3">
        <v>521759.92</v>
      </c>
      <c r="AC57" s="50"/>
      <c r="AD57" s="3"/>
      <c r="AE57" s="3"/>
      <c r="AF57" s="76"/>
      <c r="AG57" s="3"/>
      <c r="AH57" s="3"/>
      <c r="AI57" s="50"/>
      <c r="AJ57" s="3"/>
      <c r="AK57" s="3"/>
      <c r="AL57" s="76"/>
      <c r="AM57" s="3"/>
      <c r="AN57" s="3"/>
      <c r="AO57" s="50"/>
      <c r="AP57" s="3"/>
      <c r="AQ57" s="3"/>
      <c r="AR57" s="76"/>
      <c r="AS57" s="34"/>
      <c r="AT57" s="34"/>
      <c r="AU57" s="50"/>
      <c r="AV57" s="3"/>
      <c r="AW57" s="3"/>
      <c r="AX57" s="76"/>
      <c r="AY57" s="3"/>
      <c r="AZ57" s="3"/>
      <c r="BA57" s="50"/>
      <c r="BB57" s="3"/>
      <c r="BC57" s="3"/>
      <c r="BD57" s="76"/>
      <c r="BE57" s="3"/>
      <c r="BF57" s="3"/>
      <c r="BH57" s="62">
        <f t="shared" si="51"/>
        <v>895934.85000000009</v>
      </c>
    </row>
    <row r="58" spans="1:60" ht="15" x14ac:dyDescent="0.25">
      <c r="A58" s="21" t="s">
        <v>45</v>
      </c>
      <c r="B58" s="50"/>
      <c r="C58" s="11"/>
      <c r="D58" s="11"/>
      <c r="E58" s="76"/>
      <c r="F58" s="3"/>
      <c r="G58" s="3"/>
      <c r="H58" s="57"/>
      <c r="I58" s="11"/>
      <c r="J58" s="11"/>
      <c r="K58" s="76"/>
      <c r="L58" s="3"/>
      <c r="M58" s="3"/>
      <c r="N58" s="50"/>
      <c r="O58" s="3"/>
      <c r="P58" s="3"/>
      <c r="Q58" s="76"/>
      <c r="R58" s="3"/>
      <c r="S58" s="3"/>
      <c r="T58" s="76"/>
      <c r="U58" s="34"/>
      <c r="V58" s="34"/>
      <c r="W58" s="57">
        <f t="shared" ref="W58:W65" si="63">X58+Y58</f>
        <v>141</v>
      </c>
      <c r="X58" s="11">
        <v>40</v>
      </c>
      <c r="Y58" s="11">
        <v>101</v>
      </c>
      <c r="Z58" s="76">
        <f t="shared" si="62"/>
        <v>133891.07999999999</v>
      </c>
      <c r="AA58" s="3">
        <v>37983.29</v>
      </c>
      <c r="AB58" s="3">
        <v>95907.79</v>
      </c>
      <c r="AC58" s="50"/>
      <c r="AD58" s="3"/>
      <c r="AE58" s="3"/>
      <c r="AF58" s="76"/>
      <c r="AG58" s="3"/>
      <c r="AH58" s="3"/>
      <c r="AI58" s="50"/>
      <c r="AJ58" s="3"/>
      <c r="AK58" s="3"/>
      <c r="AL58" s="76"/>
      <c r="AM58" s="3"/>
      <c r="AN58" s="3"/>
      <c r="AO58" s="50"/>
      <c r="AP58" s="3"/>
      <c r="AQ58" s="3"/>
      <c r="AR58" s="76"/>
      <c r="AS58" s="34"/>
      <c r="AT58" s="34"/>
      <c r="AU58" s="50"/>
      <c r="AV58" s="3"/>
      <c r="AW58" s="3"/>
      <c r="AX58" s="76"/>
      <c r="AY58" s="3"/>
      <c r="AZ58" s="3"/>
      <c r="BA58" s="57">
        <f>BB58+BC58</f>
        <v>225</v>
      </c>
      <c r="BB58" s="11">
        <v>58</v>
      </c>
      <c r="BC58" s="11">
        <v>167</v>
      </c>
      <c r="BD58" s="76">
        <f>BE58+BF58</f>
        <v>136678.5</v>
      </c>
      <c r="BE58" s="3">
        <v>35232.68</v>
      </c>
      <c r="BF58" s="3">
        <v>101445.82</v>
      </c>
      <c r="BH58" s="62">
        <f t="shared" si="51"/>
        <v>270569.57999999996</v>
      </c>
    </row>
    <row r="59" spans="1:60" ht="15" x14ac:dyDescent="0.25">
      <c r="A59" s="21" t="s">
        <v>46</v>
      </c>
      <c r="B59" s="50"/>
      <c r="C59" s="11"/>
      <c r="D59" s="11"/>
      <c r="E59" s="76"/>
      <c r="F59" s="3"/>
      <c r="G59" s="3"/>
      <c r="H59" s="57">
        <f t="shared" si="59"/>
        <v>9</v>
      </c>
      <c r="I59" s="11">
        <v>3</v>
      </c>
      <c r="J59" s="11">
        <v>6</v>
      </c>
      <c r="K59" s="76">
        <f t="shared" ref="K59:K66" si="64">L59+M59</f>
        <v>684</v>
      </c>
      <c r="L59" s="3">
        <v>228</v>
      </c>
      <c r="M59" s="3">
        <v>456</v>
      </c>
      <c r="N59" s="50"/>
      <c r="O59" s="3"/>
      <c r="P59" s="3"/>
      <c r="Q59" s="76"/>
      <c r="R59" s="3"/>
      <c r="S59" s="3"/>
      <c r="T59" s="76"/>
      <c r="U59" s="34"/>
      <c r="V59" s="34"/>
      <c r="W59" s="57">
        <f t="shared" si="63"/>
        <v>471</v>
      </c>
      <c r="X59" s="11">
        <v>27</v>
      </c>
      <c r="Y59" s="11">
        <v>444</v>
      </c>
      <c r="Z59" s="76">
        <f t="shared" si="62"/>
        <v>331291.98</v>
      </c>
      <c r="AA59" s="3">
        <v>18991.259999999998</v>
      </c>
      <c r="AB59" s="3">
        <v>312300.71999999997</v>
      </c>
      <c r="AC59" s="50"/>
      <c r="AD59" s="3"/>
      <c r="AE59" s="3"/>
      <c r="AF59" s="76"/>
      <c r="AG59" s="3"/>
      <c r="AH59" s="3"/>
      <c r="AI59" s="50"/>
      <c r="AJ59" s="3"/>
      <c r="AK59" s="3"/>
      <c r="AL59" s="76"/>
      <c r="AM59" s="3"/>
      <c r="AN59" s="3"/>
      <c r="AO59" s="50"/>
      <c r="AP59" s="3"/>
      <c r="AQ59" s="3"/>
      <c r="AR59" s="76"/>
      <c r="AS59" s="34"/>
      <c r="AT59" s="34"/>
      <c r="AU59" s="50"/>
      <c r="AV59" s="3"/>
      <c r="AW59" s="3"/>
      <c r="AX59" s="76"/>
      <c r="AY59" s="3"/>
      <c r="AZ59" s="3"/>
      <c r="BA59" s="50"/>
      <c r="BB59" s="3"/>
      <c r="BC59" s="3"/>
      <c r="BD59" s="76"/>
      <c r="BE59" s="3"/>
      <c r="BF59" s="3"/>
      <c r="BH59" s="62">
        <f t="shared" si="51"/>
        <v>331975.98</v>
      </c>
    </row>
    <row r="60" spans="1:60" ht="45" x14ac:dyDescent="0.25">
      <c r="A60" s="21" t="s">
        <v>61</v>
      </c>
      <c r="B60" s="50"/>
      <c r="C60" s="11"/>
      <c r="D60" s="11"/>
      <c r="E60" s="76"/>
      <c r="F60" s="3"/>
      <c r="G60" s="3"/>
      <c r="H60" s="57">
        <f t="shared" si="59"/>
        <v>6565</v>
      </c>
      <c r="I60" s="11">
        <v>1797</v>
      </c>
      <c r="J60" s="11">
        <v>4768</v>
      </c>
      <c r="K60" s="76">
        <f t="shared" si="64"/>
        <v>798780.55</v>
      </c>
      <c r="L60" s="3">
        <v>218645.64</v>
      </c>
      <c r="M60" s="3">
        <v>580134.91</v>
      </c>
      <c r="N60" s="50"/>
      <c r="O60" s="3"/>
      <c r="P60" s="3"/>
      <c r="Q60" s="76"/>
      <c r="R60" s="3"/>
      <c r="S60" s="3"/>
      <c r="T60" s="76">
        <f>U60+V60</f>
        <v>235345.92000000001</v>
      </c>
      <c r="U60" s="3">
        <v>64620.41</v>
      </c>
      <c r="V60" s="3">
        <v>170725.51</v>
      </c>
      <c r="W60" s="57">
        <f t="shared" si="63"/>
        <v>4600</v>
      </c>
      <c r="X60" s="11">
        <v>954</v>
      </c>
      <c r="Y60" s="11">
        <v>3646</v>
      </c>
      <c r="Z60" s="76">
        <f t="shared" si="62"/>
        <v>3169171.88</v>
      </c>
      <c r="AA60" s="3">
        <v>657258.68999999994</v>
      </c>
      <c r="AB60" s="3">
        <v>2511913.19</v>
      </c>
      <c r="AC60" s="57">
        <f t="shared" ref="AC60:AC64" si="65">AD60+AE60</f>
        <v>450</v>
      </c>
      <c r="AD60" s="11">
        <v>107</v>
      </c>
      <c r="AE60" s="11">
        <v>343</v>
      </c>
      <c r="AF60" s="76">
        <f>AG60+AH60</f>
        <v>215866.88</v>
      </c>
      <c r="AG60" s="3">
        <v>51328.35</v>
      </c>
      <c r="AH60" s="3">
        <v>164538.53</v>
      </c>
      <c r="AI60" s="57">
        <f t="shared" ref="AI60:AI65" si="66">AJ60+AK60</f>
        <v>57</v>
      </c>
      <c r="AJ60" s="11">
        <v>12</v>
      </c>
      <c r="AK60" s="11">
        <v>45</v>
      </c>
      <c r="AL60" s="76">
        <f t="shared" ref="AL60:AL65" si="67">AM60+AN60</f>
        <v>894742.88</v>
      </c>
      <c r="AM60" s="3">
        <v>188366.92</v>
      </c>
      <c r="AN60" s="3">
        <v>706375.96</v>
      </c>
      <c r="AO60" s="57">
        <f t="shared" ref="AO60:AO65" si="68">AP60+AQ60</f>
        <v>220</v>
      </c>
      <c r="AP60" s="11">
        <v>50</v>
      </c>
      <c r="AQ60" s="11">
        <v>170</v>
      </c>
      <c r="AR60" s="76">
        <f t="shared" ref="AR60:AR66" si="69">AS60+AT60</f>
        <v>2132809.92</v>
      </c>
      <c r="AS60" s="3">
        <v>484729.53</v>
      </c>
      <c r="AT60" s="3">
        <v>1648080.39</v>
      </c>
      <c r="AU60" s="57">
        <f t="shared" ref="AU60:AU62" si="70">AV60+AW60</f>
        <v>2723</v>
      </c>
      <c r="AV60" s="11">
        <v>441</v>
      </c>
      <c r="AW60" s="11">
        <v>2282</v>
      </c>
      <c r="AX60" s="76">
        <f>AY60+AZ60</f>
        <v>502756.69</v>
      </c>
      <c r="AY60" s="3">
        <v>81423.320000000007</v>
      </c>
      <c r="AZ60" s="3">
        <v>421333.37</v>
      </c>
      <c r="BA60" s="50"/>
      <c r="BB60" s="3"/>
      <c r="BC60" s="3"/>
      <c r="BD60" s="76"/>
      <c r="BE60" s="3"/>
      <c r="BF60" s="3"/>
      <c r="BH60" s="62">
        <f t="shared" si="51"/>
        <v>7949474.7199999997</v>
      </c>
    </row>
    <row r="61" spans="1:60" ht="15" x14ac:dyDescent="0.25">
      <c r="A61" s="21" t="s">
        <v>125</v>
      </c>
      <c r="B61" s="57">
        <f t="shared" ref="B61:B64" si="71">C61+D61</f>
        <v>995</v>
      </c>
      <c r="C61" s="11">
        <v>350</v>
      </c>
      <c r="D61" s="11">
        <v>645</v>
      </c>
      <c r="E61" s="76">
        <f>F61+G61</f>
        <v>1645307.12</v>
      </c>
      <c r="F61" s="3">
        <v>578751.25</v>
      </c>
      <c r="G61" s="3">
        <v>1066555.8700000001</v>
      </c>
      <c r="H61" s="57">
        <f t="shared" si="59"/>
        <v>1253</v>
      </c>
      <c r="I61" s="11">
        <v>387</v>
      </c>
      <c r="J61" s="11">
        <v>866</v>
      </c>
      <c r="K61" s="76">
        <f t="shared" si="64"/>
        <v>132738.1</v>
      </c>
      <c r="L61" s="3">
        <v>40997.32</v>
      </c>
      <c r="M61" s="3">
        <v>91740.78</v>
      </c>
      <c r="N61" s="50"/>
      <c r="O61" s="3"/>
      <c r="P61" s="3"/>
      <c r="Q61" s="76"/>
      <c r="R61" s="3"/>
      <c r="S61" s="3"/>
      <c r="T61" s="76">
        <f>U61+V61</f>
        <v>1321568.79</v>
      </c>
      <c r="U61" s="3">
        <v>509576.21</v>
      </c>
      <c r="V61" s="3">
        <v>811992.58</v>
      </c>
      <c r="W61" s="57">
        <f t="shared" si="63"/>
        <v>4860</v>
      </c>
      <c r="X61" s="11">
        <v>1947</v>
      </c>
      <c r="Y61" s="11">
        <v>2913</v>
      </c>
      <c r="Z61" s="76">
        <f t="shared" si="62"/>
        <v>3395180.8499999996</v>
      </c>
      <c r="AA61" s="3">
        <v>1360168.13</v>
      </c>
      <c r="AB61" s="3">
        <v>2035012.72</v>
      </c>
      <c r="AC61" s="57">
        <f t="shared" si="65"/>
        <v>1867</v>
      </c>
      <c r="AD61" s="11">
        <v>646</v>
      </c>
      <c r="AE61" s="11">
        <v>1221</v>
      </c>
      <c r="AF61" s="76">
        <f>AG61+AH61</f>
        <v>794855.77</v>
      </c>
      <c r="AG61" s="3">
        <v>275027.76</v>
      </c>
      <c r="AH61" s="3">
        <v>519828.01</v>
      </c>
      <c r="AI61" s="57">
        <f t="shared" si="66"/>
        <v>436</v>
      </c>
      <c r="AJ61" s="11">
        <v>182</v>
      </c>
      <c r="AK61" s="11">
        <v>254</v>
      </c>
      <c r="AL61" s="76">
        <f t="shared" si="67"/>
        <v>7255768.5199999996</v>
      </c>
      <c r="AM61" s="3">
        <v>3028784.11</v>
      </c>
      <c r="AN61" s="3">
        <v>4226984.41</v>
      </c>
      <c r="AO61" s="57">
        <f t="shared" si="68"/>
        <v>161</v>
      </c>
      <c r="AP61" s="11">
        <v>72</v>
      </c>
      <c r="AQ61" s="11">
        <v>89</v>
      </c>
      <c r="AR61" s="76">
        <f t="shared" si="69"/>
        <v>766467.6</v>
      </c>
      <c r="AS61" s="3">
        <v>342768.12</v>
      </c>
      <c r="AT61" s="3">
        <v>423699.48</v>
      </c>
      <c r="AU61" s="57">
        <f t="shared" si="70"/>
        <v>4498</v>
      </c>
      <c r="AV61" s="11">
        <v>1738</v>
      </c>
      <c r="AW61" s="11">
        <v>2760</v>
      </c>
      <c r="AX61" s="76">
        <f>AY61+AZ61</f>
        <v>813081.72</v>
      </c>
      <c r="AY61" s="3">
        <v>314169.86</v>
      </c>
      <c r="AZ61" s="3">
        <v>498911.86</v>
      </c>
      <c r="BA61" s="57">
        <f t="shared" ref="BA61:BA65" si="72">BB61+BC61</f>
        <v>60</v>
      </c>
      <c r="BB61" s="11">
        <v>29</v>
      </c>
      <c r="BC61" s="11">
        <v>31</v>
      </c>
      <c r="BD61" s="76">
        <f>BE61+BF61</f>
        <v>42079.199999999997</v>
      </c>
      <c r="BE61" s="3">
        <v>20338.28</v>
      </c>
      <c r="BF61" s="3">
        <v>21740.92</v>
      </c>
      <c r="BH61" s="62">
        <f t="shared" si="51"/>
        <v>16167047.669999998</v>
      </c>
    </row>
    <row r="62" spans="1:60" ht="15" x14ac:dyDescent="0.25">
      <c r="A62" s="21" t="s">
        <v>126</v>
      </c>
      <c r="B62" s="57">
        <f t="shared" si="71"/>
        <v>918</v>
      </c>
      <c r="C62" s="11">
        <v>604</v>
      </c>
      <c r="D62" s="11">
        <v>314</v>
      </c>
      <c r="E62" s="76">
        <f>F62+G62</f>
        <v>1517981.85</v>
      </c>
      <c r="F62" s="3">
        <v>998759.3</v>
      </c>
      <c r="G62" s="3">
        <v>519222.55</v>
      </c>
      <c r="H62" s="57">
        <f t="shared" si="59"/>
        <v>1257</v>
      </c>
      <c r="I62" s="11">
        <v>642</v>
      </c>
      <c r="J62" s="11">
        <v>615</v>
      </c>
      <c r="K62" s="76">
        <f t="shared" si="64"/>
        <v>288047.01</v>
      </c>
      <c r="L62" s="3">
        <v>147117.09</v>
      </c>
      <c r="M62" s="3">
        <v>140929.92000000001</v>
      </c>
      <c r="N62" s="50"/>
      <c r="O62" s="3"/>
      <c r="P62" s="3"/>
      <c r="Q62" s="76"/>
      <c r="R62" s="3"/>
      <c r="S62" s="3"/>
      <c r="T62" s="76">
        <f>U62+V62</f>
        <v>1434984.6099999999</v>
      </c>
      <c r="U62" s="3">
        <v>647613.07999999996</v>
      </c>
      <c r="V62" s="3">
        <v>787371.53</v>
      </c>
      <c r="W62" s="57">
        <f t="shared" si="63"/>
        <v>4351</v>
      </c>
      <c r="X62" s="11">
        <v>2248</v>
      </c>
      <c r="Y62" s="11">
        <v>2103</v>
      </c>
      <c r="Z62" s="76">
        <f t="shared" si="62"/>
        <v>3097346.9000000004</v>
      </c>
      <c r="AA62" s="3">
        <v>1600284.03</v>
      </c>
      <c r="AB62" s="3">
        <v>1497062.87</v>
      </c>
      <c r="AC62" s="57">
        <f t="shared" si="65"/>
        <v>1751</v>
      </c>
      <c r="AD62" s="11">
        <v>868</v>
      </c>
      <c r="AE62" s="11">
        <v>883</v>
      </c>
      <c r="AF62" s="76">
        <f>AG62+AH62</f>
        <v>864188.92999999993</v>
      </c>
      <c r="AG62" s="3">
        <v>428392.91</v>
      </c>
      <c r="AH62" s="3">
        <v>435796.02</v>
      </c>
      <c r="AI62" s="57">
        <f t="shared" si="66"/>
        <v>420</v>
      </c>
      <c r="AJ62" s="11">
        <v>255</v>
      </c>
      <c r="AK62" s="11">
        <v>165</v>
      </c>
      <c r="AL62" s="76">
        <f t="shared" si="67"/>
        <v>6745229.6799999997</v>
      </c>
      <c r="AM62" s="3">
        <v>4095318.02</v>
      </c>
      <c r="AN62" s="3">
        <v>2649911.66</v>
      </c>
      <c r="AO62" s="57">
        <f t="shared" si="68"/>
        <v>157</v>
      </c>
      <c r="AP62" s="11">
        <v>63</v>
      </c>
      <c r="AQ62" s="11">
        <v>94</v>
      </c>
      <c r="AR62" s="76">
        <f t="shared" si="69"/>
        <v>760704.95</v>
      </c>
      <c r="AS62" s="3">
        <v>305251.03000000003</v>
      </c>
      <c r="AT62" s="3">
        <v>455453.92</v>
      </c>
      <c r="AU62" s="57">
        <f t="shared" si="70"/>
        <v>2142</v>
      </c>
      <c r="AV62" s="11">
        <v>1110</v>
      </c>
      <c r="AW62" s="11">
        <v>1032</v>
      </c>
      <c r="AX62" s="76">
        <f>AY62+AZ62</f>
        <v>213000.47999999998</v>
      </c>
      <c r="AY62" s="3">
        <v>110378.4</v>
      </c>
      <c r="AZ62" s="3">
        <v>102622.08</v>
      </c>
      <c r="BA62" s="57">
        <f t="shared" si="72"/>
        <v>161</v>
      </c>
      <c r="BB62" s="11">
        <v>72</v>
      </c>
      <c r="BC62" s="11">
        <v>89</v>
      </c>
      <c r="BD62" s="76">
        <f>BE62+BF62</f>
        <v>112912.52</v>
      </c>
      <c r="BE62" s="3">
        <v>50495.040000000001</v>
      </c>
      <c r="BF62" s="3">
        <v>62417.48</v>
      </c>
      <c r="BH62" s="62">
        <f t="shared" si="51"/>
        <v>15034396.93</v>
      </c>
    </row>
    <row r="63" spans="1:60" ht="15" x14ac:dyDescent="0.25">
      <c r="A63" s="21" t="s">
        <v>47</v>
      </c>
      <c r="B63" s="57">
        <f t="shared" si="71"/>
        <v>361</v>
      </c>
      <c r="C63" s="11">
        <v>9</v>
      </c>
      <c r="D63" s="11">
        <v>352</v>
      </c>
      <c r="E63" s="76">
        <f>F63+G63</f>
        <v>596940.57000000007</v>
      </c>
      <c r="F63" s="3">
        <v>14882.17</v>
      </c>
      <c r="G63" s="3">
        <v>582058.4</v>
      </c>
      <c r="H63" s="57">
        <f t="shared" si="59"/>
        <v>488</v>
      </c>
      <c r="I63" s="11">
        <v>45</v>
      </c>
      <c r="J63" s="11">
        <v>443</v>
      </c>
      <c r="K63" s="76">
        <f t="shared" si="64"/>
        <v>61542.15</v>
      </c>
      <c r="L63" s="3">
        <v>5674.99</v>
      </c>
      <c r="M63" s="3">
        <v>55867.16</v>
      </c>
      <c r="N63" s="50"/>
      <c r="O63" s="3"/>
      <c r="P63" s="3"/>
      <c r="Q63" s="76"/>
      <c r="R63" s="3"/>
      <c r="S63" s="3"/>
      <c r="T63" s="76">
        <f>U63+V63</f>
        <v>544569.76</v>
      </c>
      <c r="U63" s="3">
        <v>82044.41</v>
      </c>
      <c r="V63" s="3">
        <v>462525.35</v>
      </c>
      <c r="W63" s="57">
        <f t="shared" si="63"/>
        <v>1933</v>
      </c>
      <c r="X63" s="11">
        <v>62</v>
      </c>
      <c r="Y63" s="11">
        <v>1871</v>
      </c>
      <c r="Z63" s="76">
        <f t="shared" si="62"/>
        <v>1556480.12</v>
      </c>
      <c r="AA63" s="3">
        <v>49923.31</v>
      </c>
      <c r="AB63" s="3">
        <v>1506556.81</v>
      </c>
      <c r="AC63" s="57">
        <f t="shared" si="65"/>
        <v>812</v>
      </c>
      <c r="AD63" s="11">
        <v>15</v>
      </c>
      <c r="AE63" s="11">
        <v>797</v>
      </c>
      <c r="AF63" s="76">
        <f>AG63+AH63</f>
        <v>334881.20999999996</v>
      </c>
      <c r="AG63" s="3">
        <v>6186.23</v>
      </c>
      <c r="AH63" s="3">
        <v>328694.98</v>
      </c>
      <c r="AI63" s="57">
        <f t="shared" si="66"/>
        <v>110</v>
      </c>
      <c r="AJ63" s="11">
        <v>4</v>
      </c>
      <c r="AK63" s="11">
        <v>106</v>
      </c>
      <c r="AL63" s="76">
        <f t="shared" si="67"/>
        <v>2061151.23</v>
      </c>
      <c r="AM63" s="3">
        <v>74950.95</v>
      </c>
      <c r="AN63" s="3">
        <v>1986200.28</v>
      </c>
      <c r="AO63" s="57">
        <f t="shared" si="68"/>
        <v>66</v>
      </c>
      <c r="AP63" s="11">
        <v>5</v>
      </c>
      <c r="AQ63" s="11">
        <v>61</v>
      </c>
      <c r="AR63" s="76">
        <f t="shared" si="69"/>
        <v>337031.38</v>
      </c>
      <c r="AS63" s="3">
        <v>25532.68</v>
      </c>
      <c r="AT63" s="3">
        <v>311498.7</v>
      </c>
      <c r="AU63" s="50"/>
      <c r="AV63" s="11"/>
      <c r="AW63" s="11"/>
      <c r="AX63" s="76"/>
      <c r="AY63" s="3"/>
      <c r="AZ63" s="3"/>
      <c r="BA63" s="57">
        <f t="shared" si="72"/>
        <v>20</v>
      </c>
      <c r="BB63" s="11">
        <v>6</v>
      </c>
      <c r="BC63" s="11">
        <v>14</v>
      </c>
      <c r="BD63" s="76">
        <f>BE63+BF63</f>
        <v>14026.4</v>
      </c>
      <c r="BE63" s="3">
        <v>4207.92</v>
      </c>
      <c r="BF63" s="3">
        <v>9818.48</v>
      </c>
      <c r="BH63" s="62">
        <f t="shared" si="51"/>
        <v>5506622.8200000003</v>
      </c>
    </row>
    <row r="64" spans="1:60" ht="15" x14ac:dyDescent="0.25">
      <c r="A64" s="21" t="s">
        <v>127</v>
      </c>
      <c r="B64" s="57">
        <f t="shared" si="71"/>
        <v>1704</v>
      </c>
      <c r="C64" s="11">
        <v>642</v>
      </c>
      <c r="D64" s="11">
        <v>1062</v>
      </c>
      <c r="E64" s="76">
        <f>F64+G64</f>
        <v>2817691.79</v>
      </c>
      <c r="F64" s="3">
        <v>1061595.1499999999</v>
      </c>
      <c r="G64" s="3">
        <v>1756096.64</v>
      </c>
      <c r="H64" s="57">
        <f t="shared" si="59"/>
        <v>2440</v>
      </c>
      <c r="I64" s="11">
        <v>569</v>
      </c>
      <c r="J64" s="11">
        <v>1871</v>
      </c>
      <c r="K64" s="76">
        <f t="shared" si="64"/>
        <v>237086.36000000002</v>
      </c>
      <c r="L64" s="3">
        <v>55287.76</v>
      </c>
      <c r="M64" s="3">
        <v>181798.6</v>
      </c>
      <c r="N64" s="50"/>
      <c r="O64" s="3"/>
      <c r="P64" s="3"/>
      <c r="Q64" s="76"/>
      <c r="R64" s="3"/>
      <c r="S64" s="3"/>
      <c r="T64" s="76">
        <f>U64+V64</f>
        <v>2465263.7200000002</v>
      </c>
      <c r="U64" s="3">
        <v>660257.18000000005</v>
      </c>
      <c r="V64" s="3">
        <v>1805006.54</v>
      </c>
      <c r="W64" s="57">
        <f t="shared" si="63"/>
        <v>6783</v>
      </c>
      <c r="X64" s="11">
        <v>3066</v>
      </c>
      <c r="Y64" s="11">
        <v>3717</v>
      </c>
      <c r="Z64" s="76">
        <f t="shared" si="62"/>
        <v>5475928.8399999999</v>
      </c>
      <c r="AA64" s="3">
        <v>2475187.65</v>
      </c>
      <c r="AB64" s="3">
        <v>3000741.19</v>
      </c>
      <c r="AC64" s="57">
        <f t="shared" si="65"/>
        <v>3188</v>
      </c>
      <c r="AD64" s="11">
        <v>1420</v>
      </c>
      <c r="AE64" s="11">
        <v>1768</v>
      </c>
      <c r="AF64" s="76">
        <f>AG64+AH64</f>
        <v>1485400.22</v>
      </c>
      <c r="AG64" s="3">
        <v>661627.44999999995</v>
      </c>
      <c r="AH64" s="3">
        <v>823772.77</v>
      </c>
      <c r="AI64" s="57">
        <f t="shared" si="66"/>
        <v>674</v>
      </c>
      <c r="AJ64" s="11">
        <v>346</v>
      </c>
      <c r="AK64" s="11">
        <v>328</v>
      </c>
      <c r="AL64" s="76">
        <f t="shared" si="67"/>
        <v>11197052.199999999</v>
      </c>
      <c r="AM64" s="3">
        <v>5748041.6299999999</v>
      </c>
      <c r="AN64" s="3">
        <v>5449010.5700000003</v>
      </c>
      <c r="AO64" s="57">
        <f t="shared" si="68"/>
        <v>231</v>
      </c>
      <c r="AP64" s="11">
        <v>87</v>
      </c>
      <c r="AQ64" s="11">
        <v>144</v>
      </c>
      <c r="AR64" s="76">
        <f t="shared" si="69"/>
        <v>1843010.21</v>
      </c>
      <c r="AS64" s="3">
        <v>694120.73</v>
      </c>
      <c r="AT64" s="3">
        <v>1148889.48</v>
      </c>
      <c r="AU64" s="57">
        <f t="shared" ref="AU64:AU65" si="73">AV64+AW64</f>
        <v>4839</v>
      </c>
      <c r="AV64" s="11">
        <v>2157</v>
      </c>
      <c r="AW64" s="11">
        <v>2682</v>
      </c>
      <c r="AX64" s="76">
        <f>AY64+AZ64</f>
        <v>481190.16000000003</v>
      </c>
      <c r="AY64" s="3">
        <v>214492.08</v>
      </c>
      <c r="AZ64" s="3">
        <v>266698.08</v>
      </c>
      <c r="BA64" s="57">
        <f t="shared" si="72"/>
        <v>375</v>
      </c>
      <c r="BB64" s="11">
        <v>172</v>
      </c>
      <c r="BC64" s="11">
        <v>203</v>
      </c>
      <c r="BD64" s="76">
        <f>BE64+BF64</f>
        <v>262995</v>
      </c>
      <c r="BE64" s="3">
        <v>120627.04</v>
      </c>
      <c r="BF64" s="3">
        <v>142367.96</v>
      </c>
      <c r="BH64" s="62">
        <f t="shared" si="51"/>
        <v>26265618.500000004</v>
      </c>
    </row>
    <row r="65" spans="1:60" ht="45" x14ac:dyDescent="0.25">
      <c r="A65" s="22" t="s">
        <v>56</v>
      </c>
      <c r="B65" s="50"/>
      <c r="C65" s="11"/>
      <c r="D65" s="11"/>
      <c r="E65" s="76"/>
      <c r="F65" s="3"/>
      <c r="G65" s="3"/>
      <c r="H65" s="57">
        <f t="shared" si="59"/>
        <v>5301</v>
      </c>
      <c r="I65" s="11">
        <v>1736</v>
      </c>
      <c r="J65" s="11">
        <v>3565</v>
      </c>
      <c r="K65" s="76">
        <f t="shared" si="64"/>
        <v>566087.31000000006</v>
      </c>
      <c r="L65" s="3">
        <v>185385.32</v>
      </c>
      <c r="M65" s="3">
        <v>380701.99</v>
      </c>
      <c r="N65" s="57">
        <f>O65+P65</f>
        <v>7993</v>
      </c>
      <c r="O65" s="11">
        <v>2748</v>
      </c>
      <c r="P65" s="11">
        <v>5245</v>
      </c>
      <c r="Q65" s="76">
        <f>R65+S65</f>
        <v>3313657.55</v>
      </c>
      <c r="R65" s="3">
        <v>1139238.2</v>
      </c>
      <c r="S65" s="3">
        <v>2174419.35</v>
      </c>
      <c r="T65" s="76"/>
      <c r="U65" s="34"/>
      <c r="V65" s="34"/>
      <c r="W65" s="57">
        <f t="shared" si="63"/>
        <v>9588</v>
      </c>
      <c r="X65" s="11">
        <v>2689</v>
      </c>
      <c r="Y65" s="11">
        <v>6899</v>
      </c>
      <c r="Z65" s="76">
        <f t="shared" si="62"/>
        <v>6588303.6899999995</v>
      </c>
      <c r="AA65" s="3">
        <v>1847720.97</v>
      </c>
      <c r="AB65" s="3">
        <v>4740582.72</v>
      </c>
      <c r="AC65" s="50"/>
      <c r="AD65" s="11"/>
      <c r="AE65" s="11"/>
      <c r="AF65" s="76"/>
      <c r="AG65" s="3"/>
      <c r="AH65" s="3"/>
      <c r="AI65" s="57">
        <f t="shared" si="66"/>
        <v>3937</v>
      </c>
      <c r="AJ65" s="11">
        <v>1079</v>
      </c>
      <c r="AK65" s="11">
        <v>2858</v>
      </c>
      <c r="AL65" s="76">
        <f t="shared" si="67"/>
        <v>92257471.590000004</v>
      </c>
      <c r="AM65" s="3">
        <v>25284686.780000001</v>
      </c>
      <c r="AN65" s="3">
        <v>66972784.810000002</v>
      </c>
      <c r="AO65" s="57">
        <f t="shared" si="68"/>
        <v>39</v>
      </c>
      <c r="AP65" s="11">
        <v>12</v>
      </c>
      <c r="AQ65" s="11">
        <v>27</v>
      </c>
      <c r="AR65" s="76">
        <f t="shared" si="69"/>
        <v>322445.29000000004</v>
      </c>
      <c r="AS65" s="3">
        <v>99213.94</v>
      </c>
      <c r="AT65" s="3">
        <v>223231.35</v>
      </c>
      <c r="AU65" s="57">
        <f t="shared" si="73"/>
        <v>467</v>
      </c>
      <c r="AV65" s="11">
        <v>42</v>
      </c>
      <c r="AW65" s="11">
        <v>425</v>
      </c>
      <c r="AX65" s="76">
        <f>AY65+AZ65</f>
        <v>46438.479999999996</v>
      </c>
      <c r="AY65" s="3">
        <v>4176.4799999999996</v>
      </c>
      <c r="AZ65" s="3">
        <v>42262</v>
      </c>
      <c r="BA65" s="57">
        <f t="shared" si="72"/>
        <v>4319</v>
      </c>
      <c r="BB65" s="11">
        <v>533</v>
      </c>
      <c r="BC65" s="11">
        <v>3786</v>
      </c>
      <c r="BD65" s="76">
        <f>BE65+BF65</f>
        <v>4959089.7700000005</v>
      </c>
      <c r="BE65" s="3">
        <v>611992.31999999995</v>
      </c>
      <c r="BF65" s="3">
        <v>4347097.45</v>
      </c>
      <c r="BH65" s="62">
        <f t="shared" si="51"/>
        <v>108053493.68000001</v>
      </c>
    </row>
    <row r="66" spans="1:60" ht="15" x14ac:dyDescent="0.25">
      <c r="A66" s="21" t="s">
        <v>48</v>
      </c>
      <c r="B66" s="57">
        <f t="shared" ref="B66:B69" si="74">C66+D66</f>
        <v>141</v>
      </c>
      <c r="C66" s="11">
        <v>0</v>
      </c>
      <c r="D66" s="11">
        <v>141</v>
      </c>
      <c r="E66" s="76">
        <f>F66+G66</f>
        <v>233154.07</v>
      </c>
      <c r="F66" s="3">
        <v>0</v>
      </c>
      <c r="G66" s="3">
        <v>233154.07</v>
      </c>
      <c r="H66" s="57">
        <f>I66+J66</f>
        <v>123</v>
      </c>
      <c r="I66" s="11">
        <v>6</v>
      </c>
      <c r="J66" s="11">
        <v>117</v>
      </c>
      <c r="K66" s="76">
        <f t="shared" si="64"/>
        <v>12946.24</v>
      </c>
      <c r="L66" s="3">
        <v>631.52</v>
      </c>
      <c r="M66" s="3">
        <v>12314.72</v>
      </c>
      <c r="N66" s="50"/>
      <c r="O66" s="3"/>
      <c r="P66" s="3"/>
      <c r="Q66" s="76"/>
      <c r="R66" s="3"/>
      <c r="S66" s="3"/>
      <c r="T66" s="76">
        <f>U66+V66</f>
        <v>124302.82999999999</v>
      </c>
      <c r="U66" s="3">
        <v>33900.769999999997</v>
      </c>
      <c r="V66" s="3">
        <v>90402.06</v>
      </c>
      <c r="W66" s="57">
        <f>X66+Y66</f>
        <v>675</v>
      </c>
      <c r="X66" s="11">
        <v>34</v>
      </c>
      <c r="Y66" s="11">
        <v>641</v>
      </c>
      <c r="Z66" s="76">
        <f t="shared" si="62"/>
        <v>585242.63</v>
      </c>
      <c r="AA66" s="3">
        <v>29478.89</v>
      </c>
      <c r="AB66" s="3">
        <v>555763.74</v>
      </c>
      <c r="AC66" s="57">
        <f>AD66+AE66</f>
        <v>381</v>
      </c>
      <c r="AD66" s="11">
        <v>17</v>
      </c>
      <c r="AE66" s="11">
        <v>364</v>
      </c>
      <c r="AF66" s="76">
        <f t="shared" ref="AF66:AF77" si="75">AG66+AH66</f>
        <v>161887.25</v>
      </c>
      <c r="AG66" s="3">
        <v>7223.32</v>
      </c>
      <c r="AH66" s="3">
        <v>154663.93</v>
      </c>
      <c r="AI66" s="50"/>
      <c r="AJ66" s="11"/>
      <c r="AK66" s="11"/>
      <c r="AL66" s="76"/>
      <c r="AM66" s="3"/>
      <c r="AN66" s="3"/>
      <c r="AO66" s="57">
        <f>AP66+AQ66</f>
        <v>57</v>
      </c>
      <c r="AP66" s="11">
        <v>0</v>
      </c>
      <c r="AQ66" s="11">
        <v>57</v>
      </c>
      <c r="AR66" s="76">
        <f t="shared" si="69"/>
        <v>580605.17000000004</v>
      </c>
      <c r="AS66" s="3">
        <v>0</v>
      </c>
      <c r="AT66" s="3">
        <v>580605.17000000004</v>
      </c>
      <c r="AU66" s="50"/>
      <c r="AV66" s="11"/>
      <c r="AW66" s="11"/>
      <c r="AX66" s="76"/>
      <c r="AY66" s="3"/>
      <c r="AZ66" s="3"/>
      <c r="BA66" s="50"/>
      <c r="BB66" s="3"/>
      <c r="BC66" s="3"/>
      <c r="BD66" s="76"/>
      <c r="BE66" s="3"/>
      <c r="BF66" s="3"/>
      <c r="BH66" s="62">
        <f t="shared" si="51"/>
        <v>1698138.19</v>
      </c>
    </row>
    <row r="67" spans="1:60" ht="30" x14ac:dyDescent="0.25">
      <c r="A67" s="21" t="s">
        <v>139</v>
      </c>
      <c r="B67" s="57">
        <f t="shared" si="74"/>
        <v>47571</v>
      </c>
      <c r="C67" s="11">
        <v>14440</v>
      </c>
      <c r="D67" s="11">
        <v>33131</v>
      </c>
      <c r="E67" s="76">
        <f>F67+G67</f>
        <v>90634309.120000005</v>
      </c>
      <c r="F67" s="3">
        <v>27511707.210000001</v>
      </c>
      <c r="G67" s="3">
        <v>63122601.909999996</v>
      </c>
      <c r="H67" s="50"/>
      <c r="I67" s="3"/>
      <c r="J67" s="3"/>
      <c r="K67" s="76"/>
      <c r="L67" s="3"/>
      <c r="M67" s="3"/>
      <c r="N67" s="50"/>
      <c r="O67" s="3"/>
      <c r="P67" s="3"/>
      <c r="Q67" s="76"/>
      <c r="R67" s="3"/>
      <c r="S67" s="3"/>
      <c r="T67" s="76"/>
      <c r="U67" s="34"/>
      <c r="V67" s="34"/>
      <c r="W67" s="50"/>
      <c r="X67" s="11"/>
      <c r="Y67" s="11"/>
      <c r="Z67" s="76"/>
      <c r="AA67" s="3"/>
      <c r="AB67" s="3"/>
      <c r="AC67" s="57">
        <f>AD67+AE67</f>
        <v>14499</v>
      </c>
      <c r="AD67" s="11">
        <v>3795</v>
      </c>
      <c r="AE67" s="11">
        <v>10704</v>
      </c>
      <c r="AF67" s="76">
        <f t="shared" si="75"/>
        <v>6508718.7599999998</v>
      </c>
      <c r="AG67" s="3">
        <v>1703606.3</v>
      </c>
      <c r="AH67" s="3">
        <v>4805112.46</v>
      </c>
      <c r="AI67" s="50"/>
      <c r="AJ67" s="11"/>
      <c r="AK67" s="11"/>
      <c r="AL67" s="76"/>
      <c r="AM67" s="3"/>
      <c r="AN67" s="3"/>
      <c r="AO67" s="50"/>
      <c r="AP67" s="11"/>
      <c r="AQ67" s="11"/>
      <c r="AR67" s="76"/>
      <c r="AS67" s="34"/>
      <c r="AT67" s="34"/>
      <c r="AU67" s="50"/>
      <c r="AV67" s="11"/>
      <c r="AW67" s="11"/>
      <c r="AX67" s="76"/>
      <c r="AY67" s="3"/>
      <c r="AZ67" s="3"/>
      <c r="BA67" s="50"/>
      <c r="BB67" s="3"/>
      <c r="BC67" s="3"/>
      <c r="BD67" s="76"/>
      <c r="BE67" s="3"/>
      <c r="BF67" s="3"/>
      <c r="BH67" s="62">
        <f t="shared" si="51"/>
        <v>97143027.88000001</v>
      </c>
    </row>
    <row r="68" spans="1:60" ht="15" x14ac:dyDescent="0.25">
      <c r="A68" s="21" t="s">
        <v>128</v>
      </c>
      <c r="B68" s="57">
        <f t="shared" si="74"/>
        <v>960</v>
      </c>
      <c r="C68" s="11">
        <v>273</v>
      </c>
      <c r="D68" s="11">
        <v>687</v>
      </c>
      <c r="E68" s="76">
        <f>F68+G68</f>
        <v>1587432.01</v>
      </c>
      <c r="F68" s="3">
        <v>451425.98</v>
      </c>
      <c r="G68" s="3">
        <v>1136006.03</v>
      </c>
      <c r="H68" s="57">
        <f t="shared" ref="H68:H77" si="76">I68+J68</f>
        <v>1288</v>
      </c>
      <c r="I68" s="11">
        <v>416</v>
      </c>
      <c r="J68" s="11">
        <v>872</v>
      </c>
      <c r="K68" s="76">
        <f t="shared" ref="K68:K77" si="77">L68+M68</f>
        <v>119224.47</v>
      </c>
      <c r="L68" s="3">
        <v>38507.279999999999</v>
      </c>
      <c r="M68" s="3">
        <v>80717.19</v>
      </c>
      <c r="N68" s="50"/>
      <c r="O68" s="3"/>
      <c r="P68" s="3"/>
      <c r="Q68" s="76"/>
      <c r="R68" s="3"/>
      <c r="S68" s="3"/>
      <c r="T68" s="76">
        <f>U68+V68</f>
        <v>1545861.24</v>
      </c>
      <c r="U68" s="3">
        <v>499174.08</v>
      </c>
      <c r="V68" s="3">
        <v>1046687.16</v>
      </c>
      <c r="W68" s="57">
        <f t="shared" ref="W68:W77" si="78">X68+Y68</f>
        <v>4593</v>
      </c>
      <c r="X68" s="11">
        <v>1803</v>
      </c>
      <c r="Y68" s="11">
        <v>2790</v>
      </c>
      <c r="Z68" s="76">
        <f t="shared" ref="Z68:Z77" si="79">AA68+AB68</f>
        <v>3442712.09</v>
      </c>
      <c r="AA68" s="3">
        <v>1351450.01</v>
      </c>
      <c r="AB68" s="3">
        <v>2091262.08</v>
      </c>
      <c r="AC68" s="57">
        <f t="shared" ref="AC68:AC70" si="80">AD68+AE68</f>
        <v>1803</v>
      </c>
      <c r="AD68" s="11">
        <v>627</v>
      </c>
      <c r="AE68" s="11">
        <v>1176</v>
      </c>
      <c r="AF68" s="76">
        <f t="shared" si="75"/>
        <v>973407.39999999991</v>
      </c>
      <c r="AG68" s="3">
        <v>338506.07</v>
      </c>
      <c r="AH68" s="3">
        <v>634901.32999999996</v>
      </c>
      <c r="AI68" s="57">
        <f t="shared" ref="AI68:AI69" si="81">AJ68+AK68</f>
        <v>383</v>
      </c>
      <c r="AJ68" s="11">
        <v>132</v>
      </c>
      <c r="AK68" s="11">
        <v>251</v>
      </c>
      <c r="AL68" s="76">
        <f>AM68+AN68</f>
        <v>6909384.9700000007</v>
      </c>
      <c r="AM68" s="3">
        <v>2381302.39</v>
      </c>
      <c r="AN68" s="3">
        <v>4528082.58</v>
      </c>
      <c r="AO68" s="57">
        <f t="shared" ref="AO68:AO69" si="82">AP68+AQ68</f>
        <v>149</v>
      </c>
      <c r="AP68" s="11">
        <v>40</v>
      </c>
      <c r="AQ68" s="11">
        <v>109</v>
      </c>
      <c r="AR68" s="76">
        <f>AS68+AT68</f>
        <v>1488217.62</v>
      </c>
      <c r="AS68" s="3">
        <v>399521.51</v>
      </c>
      <c r="AT68" s="3">
        <v>1088696.1100000001</v>
      </c>
      <c r="AU68" s="57">
        <f t="shared" ref="AU68:AU69" si="83">AV68+AW68</f>
        <v>2075</v>
      </c>
      <c r="AV68" s="11">
        <v>719</v>
      </c>
      <c r="AW68" s="11">
        <v>1356</v>
      </c>
      <c r="AX68" s="76">
        <f>AY68+AZ68</f>
        <v>206338</v>
      </c>
      <c r="AY68" s="3">
        <v>71497.36</v>
      </c>
      <c r="AZ68" s="3">
        <v>134840.64000000001</v>
      </c>
      <c r="BA68" s="57">
        <f t="shared" ref="BA68:BA70" si="84">BB68+BC68</f>
        <v>174</v>
      </c>
      <c r="BB68" s="11">
        <v>45</v>
      </c>
      <c r="BC68" s="11">
        <v>129</v>
      </c>
      <c r="BD68" s="76">
        <f t="shared" ref="BD68:BD79" si="85">BE68+BF68</f>
        <v>122029.68</v>
      </c>
      <c r="BE68" s="3">
        <v>31559.4</v>
      </c>
      <c r="BF68" s="3">
        <v>90470.28</v>
      </c>
      <c r="BH68" s="62">
        <f t="shared" si="51"/>
        <v>16394607.48</v>
      </c>
    </row>
    <row r="69" spans="1:60" ht="15" x14ac:dyDescent="0.25">
      <c r="A69" s="21" t="s">
        <v>129</v>
      </c>
      <c r="B69" s="57">
        <f t="shared" si="74"/>
        <v>1281</v>
      </c>
      <c r="C69" s="11">
        <v>31</v>
      </c>
      <c r="D69" s="11">
        <v>1250</v>
      </c>
      <c r="E69" s="76">
        <f>F69+G69</f>
        <v>2118229.5699999998</v>
      </c>
      <c r="F69" s="3">
        <v>51260.82</v>
      </c>
      <c r="G69" s="3">
        <v>2066968.75</v>
      </c>
      <c r="H69" s="57">
        <f t="shared" si="76"/>
        <v>1818</v>
      </c>
      <c r="I69" s="11">
        <v>36</v>
      </c>
      <c r="J69" s="11">
        <v>1782</v>
      </c>
      <c r="K69" s="76">
        <f t="shared" si="77"/>
        <v>357215.66000000003</v>
      </c>
      <c r="L69" s="3">
        <v>7073.58</v>
      </c>
      <c r="M69" s="3">
        <v>350142.08</v>
      </c>
      <c r="N69" s="50"/>
      <c r="O69" s="3"/>
      <c r="P69" s="3"/>
      <c r="Q69" s="76"/>
      <c r="R69" s="3"/>
      <c r="S69" s="3"/>
      <c r="T69" s="76">
        <f>U69+V69</f>
        <v>1901162.07</v>
      </c>
      <c r="U69" s="3">
        <v>256966.01</v>
      </c>
      <c r="V69" s="3">
        <v>1644196.06</v>
      </c>
      <c r="W69" s="57">
        <f t="shared" si="78"/>
        <v>5428</v>
      </c>
      <c r="X69" s="11">
        <v>155</v>
      </c>
      <c r="Y69" s="11">
        <v>5273</v>
      </c>
      <c r="Z69" s="76">
        <f t="shared" si="79"/>
        <v>3858166.14</v>
      </c>
      <c r="AA69" s="3">
        <v>110172.39</v>
      </c>
      <c r="AB69" s="3">
        <v>3747993.75</v>
      </c>
      <c r="AC69" s="57">
        <f t="shared" si="80"/>
        <v>2424</v>
      </c>
      <c r="AD69" s="11">
        <v>18</v>
      </c>
      <c r="AE69" s="11">
        <v>2406</v>
      </c>
      <c r="AF69" s="76">
        <f t="shared" si="75"/>
        <v>1110610.26</v>
      </c>
      <c r="AG69" s="3">
        <v>8247.11</v>
      </c>
      <c r="AH69" s="3">
        <v>1102363.1499999999</v>
      </c>
      <c r="AI69" s="57">
        <f t="shared" si="81"/>
        <v>574</v>
      </c>
      <c r="AJ69" s="11">
        <v>12</v>
      </c>
      <c r="AK69" s="11">
        <v>562</v>
      </c>
      <c r="AL69" s="76">
        <f>AM69+AN69</f>
        <v>10206823.33</v>
      </c>
      <c r="AM69" s="3">
        <v>213383.07</v>
      </c>
      <c r="AN69" s="3">
        <v>9993440.2599999998</v>
      </c>
      <c r="AO69" s="57">
        <f t="shared" si="82"/>
        <v>199</v>
      </c>
      <c r="AP69" s="11">
        <v>1</v>
      </c>
      <c r="AQ69" s="11">
        <v>198</v>
      </c>
      <c r="AR69" s="76">
        <f>AS69+AT69</f>
        <v>2162402.63</v>
      </c>
      <c r="AS69" s="3">
        <v>10866.34</v>
      </c>
      <c r="AT69" s="3">
        <v>2151536.29</v>
      </c>
      <c r="AU69" s="57">
        <f t="shared" si="83"/>
        <v>2981</v>
      </c>
      <c r="AV69" s="11">
        <v>98</v>
      </c>
      <c r="AW69" s="11">
        <v>2883</v>
      </c>
      <c r="AX69" s="76">
        <f>AY69+AZ69</f>
        <v>296430.64</v>
      </c>
      <c r="AY69" s="3">
        <v>9745.1200000000008</v>
      </c>
      <c r="AZ69" s="3">
        <v>286685.52</v>
      </c>
      <c r="BA69" s="57">
        <f t="shared" si="84"/>
        <v>500</v>
      </c>
      <c r="BB69" s="11">
        <v>17</v>
      </c>
      <c r="BC69" s="11">
        <v>483</v>
      </c>
      <c r="BD69" s="76">
        <f t="shared" si="85"/>
        <v>350660</v>
      </c>
      <c r="BE69" s="3">
        <v>11922.44</v>
      </c>
      <c r="BF69" s="3">
        <v>338737.56</v>
      </c>
      <c r="BH69" s="62">
        <f t="shared" si="51"/>
        <v>22361700.300000001</v>
      </c>
    </row>
    <row r="70" spans="1:60" ht="30" x14ac:dyDescent="0.25">
      <c r="A70" s="21" t="s">
        <v>49</v>
      </c>
      <c r="B70" s="50"/>
      <c r="C70" s="11"/>
      <c r="D70" s="11"/>
      <c r="E70" s="76"/>
      <c r="F70" s="3"/>
      <c r="G70" s="3"/>
      <c r="H70" s="57">
        <f t="shared" si="76"/>
        <v>94261</v>
      </c>
      <c r="I70" s="11">
        <v>21249</v>
      </c>
      <c r="J70" s="11">
        <v>73012</v>
      </c>
      <c r="K70" s="76">
        <f t="shared" si="77"/>
        <v>31360352.379999999</v>
      </c>
      <c r="L70" s="3">
        <v>7069478.6600000001</v>
      </c>
      <c r="M70" s="3">
        <v>24290873.719999999</v>
      </c>
      <c r="N70" s="50"/>
      <c r="O70" s="3"/>
      <c r="P70" s="3"/>
      <c r="Q70" s="76"/>
      <c r="R70" s="3"/>
      <c r="S70" s="3"/>
      <c r="T70" s="76"/>
      <c r="U70" s="34"/>
      <c r="V70" s="34"/>
      <c r="W70" s="57">
        <f t="shared" si="78"/>
        <v>14554</v>
      </c>
      <c r="X70" s="11">
        <v>4258</v>
      </c>
      <c r="Y70" s="11">
        <v>10296</v>
      </c>
      <c r="Z70" s="76">
        <f t="shared" si="79"/>
        <v>11852672.940000001</v>
      </c>
      <c r="AA70" s="3">
        <v>3467684.58</v>
      </c>
      <c r="AB70" s="3">
        <v>8384988.3600000003</v>
      </c>
      <c r="AC70" s="57">
        <f t="shared" si="80"/>
        <v>2500</v>
      </c>
      <c r="AD70" s="11">
        <v>660</v>
      </c>
      <c r="AE70" s="11">
        <v>1840</v>
      </c>
      <c r="AF70" s="76">
        <f t="shared" si="75"/>
        <v>592874.58000000007</v>
      </c>
      <c r="AG70" s="3">
        <v>156518.89000000001</v>
      </c>
      <c r="AH70" s="3">
        <v>436355.69</v>
      </c>
      <c r="AI70" s="50"/>
      <c r="AJ70" s="11"/>
      <c r="AK70" s="11"/>
      <c r="AL70" s="76"/>
      <c r="AM70" s="3"/>
      <c r="AN70" s="3"/>
      <c r="AO70" s="50"/>
      <c r="AP70" s="11"/>
      <c r="AQ70" s="11"/>
      <c r="AR70" s="76"/>
      <c r="AS70" s="34"/>
      <c r="AT70" s="34"/>
      <c r="AU70" s="50"/>
      <c r="AV70" s="11"/>
      <c r="AW70" s="11"/>
      <c r="AX70" s="76"/>
      <c r="AY70" s="3"/>
      <c r="AZ70" s="3"/>
      <c r="BA70" s="57">
        <f t="shared" si="84"/>
        <v>9</v>
      </c>
      <c r="BB70" s="11">
        <v>3</v>
      </c>
      <c r="BC70" s="11">
        <v>6</v>
      </c>
      <c r="BD70" s="76">
        <f t="shared" si="85"/>
        <v>63544.5</v>
      </c>
      <c r="BE70" s="3">
        <v>21181.5</v>
      </c>
      <c r="BF70" s="3">
        <v>42363</v>
      </c>
      <c r="BH70" s="62">
        <f t="shared" si="51"/>
        <v>43869444.399999999</v>
      </c>
    </row>
    <row r="71" spans="1:60" ht="15" x14ac:dyDescent="0.25">
      <c r="A71" s="21" t="s">
        <v>130</v>
      </c>
      <c r="B71" s="57">
        <f t="shared" ref="B71:B74" si="86">C71+D71</f>
        <v>1244</v>
      </c>
      <c r="C71" s="11">
        <v>162</v>
      </c>
      <c r="D71" s="11">
        <v>1082</v>
      </c>
      <c r="E71" s="76">
        <f>F71+G71</f>
        <v>2080297.5</v>
      </c>
      <c r="F71" s="3">
        <v>270906.90999999997</v>
      </c>
      <c r="G71" s="3">
        <v>1809390.59</v>
      </c>
      <c r="H71" s="57">
        <f t="shared" si="76"/>
        <v>1846</v>
      </c>
      <c r="I71" s="11">
        <v>49</v>
      </c>
      <c r="J71" s="11">
        <v>1797</v>
      </c>
      <c r="K71" s="76">
        <f t="shared" si="77"/>
        <v>279480.38</v>
      </c>
      <c r="L71" s="3">
        <v>7418.49</v>
      </c>
      <c r="M71" s="3">
        <v>272061.89</v>
      </c>
      <c r="N71" s="50"/>
      <c r="O71" s="3"/>
      <c r="P71" s="3"/>
      <c r="Q71" s="76"/>
      <c r="R71" s="3"/>
      <c r="S71" s="3"/>
      <c r="T71" s="76">
        <f t="shared" ref="T71:T77" si="87">U71+V71</f>
        <v>2307540.41</v>
      </c>
      <c r="U71" s="3">
        <v>161488.92000000001</v>
      </c>
      <c r="V71" s="3">
        <v>2146051.4900000002</v>
      </c>
      <c r="W71" s="57">
        <f t="shared" si="78"/>
        <v>5563</v>
      </c>
      <c r="X71" s="11">
        <v>436</v>
      </c>
      <c r="Y71" s="11">
        <v>5127</v>
      </c>
      <c r="Z71" s="76">
        <f t="shared" si="79"/>
        <v>3836885.93</v>
      </c>
      <c r="AA71" s="3">
        <v>300715.84999999998</v>
      </c>
      <c r="AB71" s="3">
        <v>3536170.08</v>
      </c>
      <c r="AC71" s="57">
        <f t="shared" ref="AC71:AC77" si="88">AD71+AE71</f>
        <v>2333</v>
      </c>
      <c r="AD71" s="11">
        <v>291</v>
      </c>
      <c r="AE71" s="11">
        <v>2042</v>
      </c>
      <c r="AF71" s="76">
        <f t="shared" si="75"/>
        <v>1206851.94</v>
      </c>
      <c r="AG71" s="3">
        <v>150533.18</v>
      </c>
      <c r="AH71" s="3">
        <v>1056318.76</v>
      </c>
      <c r="AI71" s="57">
        <f t="shared" ref="AI71:AI78" si="89">AJ71+AK71</f>
        <v>531</v>
      </c>
      <c r="AJ71" s="11">
        <v>61</v>
      </c>
      <c r="AK71" s="11">
        <v>470</v>
      </c>
      <c r="AL71" s="76">
        <f t="shared" ref="AL71:AL78" si="90">AM71+AN71</f>
        <v>9356364.4700000007</v>
      </c>
      <c r="AM71" s="3">
        <v>1074836.6000000001</v>
      </c>
      <c r="AN71" s="3">
        <v>8281527.8700000001</v>
      </c>
      <c r="AO71" s="57">
        <f t="shared" ref="AO71:AO78" si="91">AP71+AQ71</f>
        <v>177</v>
      </c>
      <c r="AP71" s="11">
        <v>22</v>
      </c>
      <c r="AQ71" s="11">
        <v>155</v>
      </c>
      <c r="AR71" s="76">
        <f t="shared" ref="AR71:AR78" si="92">AS71+AT71</f>
        <v>887525.48</v>
      </c>
      <c r="AS71" s="3">
        <v>110313.9</v>
      </c>
      <c r="AT71" s="3">
        <v>777211.58</v>
      </c>
      <c r="AU71" s="57">
        <f t="shared" ref="AU71:AU72" si="93">AV71+AW71</f>
        <v>2422</v>
      </c>
      <c r="AV71" s="11">
        <v>365</v>
      </c>
      <c r="AW71" s="11">
        <v>2057</v>
      </c>
      <c r="AX71" s="76">
        <f>AY71+AZ71</f>
        <v>307006.28000000003</v>
      </c>
      <c r="AY71" s="3">
        <v>46266.43</v>
      </c>
      <c r="AZ71" s="3">
        <v>260739.85</v>
      </c>
      <c r="BA71" s="57">
        <f t="shared" ref="BA71:BA78" si="94">BB71+BC71</f>
        <v>224</v>
      </c>
      <c r="BB71" s="11">
        <v>25</v>
      </c>
      <c r="BC71" s="11">
        <v>199</v>
      </c>
      <c r="BD71" s="76">
        <f t="shared" si="85"/>
        <v>157095.67999999999</v>
      </c>
      <c r="BE71" s="3">
        <v>17533</v>
      </c>
      <c r="BF71" s="3">
        <v>139562.68</v>
      </c>
      <c r="BH71" s="62">
        <f t="shared" ref="BH71:BH94" si="95">E71+K71+Q71+T71+Z71+AF71+AL71+AR71+AX71+BD71</f>
        <v>20419048.070000004</v>
      </c>
    </row>
    <row r="72" spans="1:60" ht="15" x14ac:dyDescent="0.25">
      <c r="A72" s="21" t="s">
        <v>131</v>
      </c>
      <c r="B72" s="57">
        <f t="shared" si="86"/>
        <v>1254</v>
      </c>
      <c r="C72" s="11">
        <v>268</v>
      </c>
      <c r="D72" s="11">
        <v>986</v>
      </c>
      <c r="E72" s="76">
        <f>F72+G72</f>
        <v>2073583.04</v>
      </c>
      <c r="F72" s="3">
        <v>443158.1</v>
      </c>
      <c r="G72" s="3">
        <v>1630424.94</v>
      </c>
      <c r="H72" s="57">
        <f t="shared" si="76"/>
        <v>1566</v>
      </c>
      <c r="I72" s="11">
        <v>283</v>
      </c>
      <c r="J72" s="11">
        <v>1283</v>
      </c>
      <c r="K72" s="76">
        <f t="shared" si="77"/>
        <v>391978.58999999997</v>
      </c>
      <c r="L72" s="3">
        <v>70836.490000000005</v>
      </c>
      <c r="M72" s="3">
        <v>321142.09999999998</v>
      </c>
      <c r="N72" s="50"/>
      <c r="O72" s="3"/>
      <c r="P72" s="3"/>
      <c r="Q72" s="76"/>
      <c r="R72" s="3"/>
      <c r="S72" s="3"/>
      <c r="T72" s="76">
        <f t="shared" si="87"/>
        <v>1569868.93</v>
      </c>
      <c r="U72" s="3">
        <v>435411.28</v>
      </c>
      <c r="V72" s="3">
        <v>1134457.6499999999</v>
      </c>
      <c r="W72" s="57">
        <f t="shared" si="78"/>
        <v>5576</v>
      </c>
      <c r="X72" s="11">
        <v>1205</v>
      </c>
      <c r="Y72" s="11">
        <v>4371</v>
      </c>
      <c r="Z72" s="76">
        <f t="shared" si="79"/>
        <v>3873984.4499999997</v>
      </c>
      <c r="AA72" s="3">
        <v>837186.38</v>
      </c>
      <c r="AB72" s="3">
        <v>3036798.07</v>
      </c>
      <c r="AC72" s="57">
        <f t="shared" si="88"/>
        <v>2358</v>
      </c>
      <c r="AD72" s="11">
        <v>590</v>
      </c>
      <c r="AE72" s="11">
        <v>1768</v>
      </c>
      <c r="AF72" s="76">
        <f t="shared" si="75"/>
        <v>1063685.3700000001</v>
      </c>
      <c r="AG72" s="3">
        <v>266146.89</v>
      </c>
      <c r="AH72" s="3">
        <v>797538.48</v>
      </c>
      <c r="AI72" s="57">
        <f t="shared" si="89"/>
        <v>544</v>
      </c>
      <c r="AJ72" s="11">
        <v>131</v>
      </c>
      <c r="AK72" s="11">
        <v>413</v>
      </c>
      <c r="AL72" s="76">
        <f t="shared" si="90"/>
        <v>9908957.0899999999</v>
      </c>
      <c r="AM72" s="3">
        <v>2386164.2999999998</v>
      </c>
      <c r="AN72" s="3">
        <v>7522792.79</v>
      </c>
      <c r="AO72" s="57">
        <f t="shared" si="91"/>
        <v>179</v>
      </c>
      <c r="AP72" s="11">
        <v>33</v>
      </c>
      <c r="AQ72" s="11">
        <v>146</v>
      </c>
      <c r="AR72" s="76">
        <f t="shared" si="92"/>
        <v>796498.78</v>
      </c>
      <c r="AS72" s="3">
        <v>146840.56</v>
      </c>
      <c r="AT72" s="3">
        <v>649658.22</v>
      </c>
      <c r="AU72" s="57">
        <f t="shared" si="93"/>
        <v>1637</v>
      </c>
      <c r="AV72" s="11">
        <v>423</v>
      </c>
      <c r="AW72" s="11">
        <v>1214</v>
      </c>
      <c r="AX72" s="76">
        <f>AY72+AZ72</f>
        <v>162783.28</v>
      </c>
      <c r="AY72" s="3">
        <v>42063.12</v>
      </c>
      <c r="AZ72" s="3">
        <v>120720.16</v>
      </c>
      <c r="BA72" s="57">
        <f t="shared" si="94"/>
        <v>231</v>
      </c>
      <c r="BB72" s="11">
        <v>40</v>
      </c>
      <c r="BC72" s="11">
        <v>191</v>
      </c>
      <c r="BD72" s="76">
        <f t="shared" si="85"/>
        <v>162004.91999999998</v>
      </c>
      <c r="BE72" s="3">
        <v>28052.799999999999</v>
      </c>
      <c r="BF72" s="3">
        <v>133952.12</v>
      </c>
      <c r="BH72" s="62">
        <f t="shared" si="95"/>
        <v>20003344.450000003</v>
      </c>
    </row>
    <row r="73" spans="1:60" ht="15" x14ac:dyDescent="0.25">
      <c r="A73" s="21" t="s">
        <v>50</v>
      </c>
      <c r="B73" s="57">
        <f t="shared" si="86"/>
        <v>305</v>
      </c>
      <c r="C73" s="11">
        <v>31</v>
      </c>
      <c r="D73" s="11">
        <v>274</v>
      </c>
      <c r="E73" s="76">
        <f>F73+G73</f>
        <v>504340.37</v>
      </c>
      <c r="F73" s="3">
        <v>51260.82</v>
      </c>
      <c r="G73" s="3">
        <v>453079.55</v>
      </c>
      <c r="H73" s="57">
        <f t="shared" si="76"/>
        <v>410</v>
      </c>
      <c r="I73" s="11">
        <v>39</v>
      </c>
      <c r="J73" s="11">
        <v>371</v>
      </c>
      <c r="K73" s="76">
        <f t="shared" si="77"/>
        <v>49069.880000000005</v>
      </c>
      <c r="L73" s="3">
        <v>4667.62</v>
      </c>
      <c r="M73" s="3">
        <v>44402.26</v>
      </c>
      <c r="N73" s="50"/>
      <c r="O73" s="3"/>
      <c r="P73" s="3"/>
      <c r="Q73" s="76"/>
      <c r="R73" s="3"/>
      <c r="S73" s="3"/>
      <c r="T73" s="76">
        <f t="shared" si="87"/>
        <v>464284.35</v>
      </c>
      <c r="U73" s="3">
        <v>74213.09</v>
      </c>
      <c r="V73" s="3">
        <v>390071.26</v>
      </c>
      <c r="W73" s="57">
        <f t="shared" si="78"/>
        <v>1380</v>
      </c>
      <c r="X73" s="11">
        <v>101</v>
      </c>
      <c r="Y73" s="11">
        <v>1279</v>
      </c>
      <c r="Z73" s="76">
        <f t="shared" si="79"/>
        <v>1006695.7999999999</v>
      </c>
      <c r="AA73" s="3">
        <v>73678.460000000006</v>
      </c>
      <c r="AB73" s="3">
        <v>933017.34</v>
      </c>
      <c r="AC73" s="57">
        <f t="shared" si="88"/>
        <v>652</v>
      </c>
      <c r="AD73" s="11">
        <v>82</v>
      </c>
      <c r="AE73" s="11">
        <v>570</v>
      </c>
      <c r="AF73" s="76">
        <f t="shared" si="75"/>
        <v>310669.07</v>
      </c>
      <c r="AG73" s="3">
        <v>39071.879999999997</v>
      </c>
      <c r="AH73" s="3">
        <v>271597.19</v>
      </c>
      <c r="AI73" s="57">
        <f t="shared" si="89"/>
        <v>84</v>
      </c>
      <c r="AJ73" s="11">
        <v>9</v>
      </c>
      <c r="AK73" s="11">
        <v>75</v>
      </c>
      <c r="AL73" s="76">
        <f t="shared" si="90"/>
        <v>1546951.06</v>
      </c>
      <c r="AM73" s="3">
        <v>165744.76</v>
      </c>
      <c r="AN73" s="3">
        <v>1381206.3</v>
      </c>
      <c r="AO73" s="57">
        <f t="shared" si="91"/>
        <v>48</v>
      </c>
      <c r="AP73" s="11">
        <v>8</v>
      </c>
      <c r="AQ73" s="11">
        <v>40</v>
      </c>
      <c r="AR73" s="76">
        <f t="shared" si="92"/>
        <v>224836.09</v>
      </c>
      <c r="AS73" s="3">
        <v>37472.68</v>
      </c>
      <c r="AT73" s="3">
        <v>187363.41</v>
      </c>
      <c r="AU73" s="50"/>
      <c r="AV73" s="11"/>
      <c r="AW73" s="11"/>
      <c r="AX73" s="76"/>
      <c r="AY73" s="3"/>
      <c r="AZ73" s="3"/>
      <c r="BA73" s="57">
        <f t="shared" si="94"/>
        <v>26</v>
      </c>
      <c r="BB73" s="11">
        <v>7</v>
      </c>
      <c r="BC73" s="11">
        <v>19</v>
      </c>
      <c r="BD73" s="76">
        <f t="shared" si="85"/>
        <v>18234.32</v>
      </c>
      <c r="BE73" s="3">
        <v>4909.24</v>
      </c>
      <c r="BF73" s="3">
        <v>13325.08</v>
      </c>
      <c r="BH73" s="62">
        <f t="shared" si="95"/>
        <v>4125080.9399999995</v>
      </c>
    </row>
    <row r="74" spans="1:60" ht="15" x14ac:dyDescent="0.25">
      <c r="A74" s="21" t="s">
        <v>132</v>
      </c>
      <c r="B74" s="57">
        <f t="shared" si="86"/>
        <v>2561</v>
      </c>
      <c r="C74" s="11">
        <v>811</v>
      </c>
      <c r="D74" s="11">
        <v>1750</v>
      </c>
      <c r="E74" s="76">
        <f>F74+G74</f>
        <v>4234805.5600000005</v>
      </c>
      <c r="F74" s="3">
        <v>1341049.32</v>
      </c>
      <c r="G74" s="3">
        <v>2893756.24</v>
      </c>
      <c r="H74" s="57">
        <f t="shared" si="76"/>
        <v>5393</v>
      </c>
      <c r="I74" s="11">
        <v>1236</v>
      </c>
      <c r="J74" s="11">
        <v>4157</v>
      </c>
      <c r="K74" s="76">
        <f t="shared" si="77"/>
        <v>954338.83</v>
      </c>
      <c r="L74" s="3">
        <v>218721.08</v>
      </c>
      <c r="M74" s="3">
        <v>735617.75</v>
      </c>
      <c r="N74" s="50"/>
      <c r="O74" s="3"/>
      <c r="P74" s="3"/>
      <c r="Q74" s="76"/>
      <c r="R74" s="3"/>
      <c r="S74" s="3"/>
      <c r="T74" s="76">
        <f t="shared" si="87"/>
        <v>3878147.52</v>
      </c>
      <c r="U74" s="3">
        <v>886280.25</v>
      </c>
      <c r="V74" s="3">
        <v>2991867.27</v>
      </c>
      <c r="W74" s="57">
        <f t="shared" si="78"/>
        <v>10812</v>
      </c>
      <c r="X74" s="11">
        <v>3074</v>
      </c>
      <c r="Y74" s="11">
        <v>7738</v>
      </c>
      <c r="Z74" s="76">
        <f t="shared" si="79"/>
        <v>7416561.3300000001</v>
      </c>
      <c r="AA74" s="3">
        <v>2108630.1800000002</v>
      </c>
      <c r="AB74" s="3">
        <v>5307931.1500000004</v>
      </c>
      <c r="AC74" s="57">
        <f t="shared" si="88"/>
        <v>4569</v>
      </c>
      <c r="AD74" s="11">
        <v>335</v>
      </c>
      <c r="AE74" s="11">
        <v>4234</v>
      </c>
      <c r="AF74" s="76">
        <f t="shared" si="75"/>
        <v>2059871.64</v>
      </c>
      <c r="AG74" s="3">
        <v>151030.20000000001</v>
      </c>
      <c r="AH74" s="3">
        <v>1908841.44</v>
      </c>
      <c r="AI74" s="57">
        <f t="shared" si="89"/>
        <v>861</v>
      </c>
      <c r="AJ74" s="11">
        <v>282</v>
      </c>
      <c r="AK74" s="11">
        <v>579</v>
      </c>
      <c r="AL74" s="76">
        <f t="shared" si="90"/>
        <v>18977054.600000001</v>
      </c>
      <c r="AM74" s="3">
        <v>6215481.2999999998</v>
      </c>
      <c r="AN74" s="3">
        <v>12761573.300000001</v>
      </c>
      <c r="AO74" s="57">
        <f t="shared" si="91"/>
        <v>403</v>
      </c>
      <c r="AP74" s="11">
        <v>146</v>
      </c>
      <c r="AQ74" s="11">
        <v>257</v>
      </c>
      <c r="AR74" s="76">
        <f t="shared" si="92"/>
        <v>4320530.59</v>
      </c>
      <c r="AS74" s="3">
        <v>1565254.26</v>
      </c>
      <c r="AT74" s="3">
        <v>2755276.33</v>
      </c>
      <c r="AU74" s="57">
        <f t="shared" ref="AU74:AU77" si="96">AV74+AW74</f>
        <v>4624</v>
      </c>
      <c r="AV74" s="11">
        <v>1352</v>
      </c>
      <c r="AW74" s="11">
        <v>3272</v>
      </c>
      <c r="AX74" s="76">
        <f>AY74+AZ74</f>
        <v>506348.66000000003</v>
      </c>
      <c r="AY74" s="3">
        <v>148050.04</v>
      </c>
      <c r="AZ74" s="3">
        <v>358298.62</v>
      </c>
      <c r="BA74" s="57">
        <f t="shared" si="94"/>
        <v>748</v>
      </c>
      <c r="BB74" s="11">
        <v>277</v>
      </c>
      <c r="BC74" s="11">
        <v>471</v>
      </c>
      <c r="BD74" s="76">
        <f t="shared" si="85"/>
        <v>524587.36</v>
      </c>
      <c r="BE74" s="3">
        <v>194265.64</v>
      </c>
      <c r="BF74" s="3">
        <v>330321.71999999997</v>
      </c>
      <c r="BH74" s="62">
        <f t="shared" si="95"/>
        <v>42872246.090000004</v>
      </c>
    </row>
    <row r="75" spans="1:60" ht="30" x14ac:dyDescent="0.25">
      <c r="A75" s="21" t="s">
        <v>60</v>
      </c>
      <c r="B75" s="50"/>
      <c r="C75" s="11"/>
      <c r="D75" s="11"/>
      <c r="E75" s="76"/>
      <c r="F75" s="3"/>
      <c r="G75" s="3"/>
      <c r="H75" s="57">
        <f t="shared" si="76"/>
        <v>6053</v>
      </c>
      <c r="I75" s="11">
        <v>1922</v>
      </c>
      <c r="J75" s="11">
        <v>4131</v>
      </c>
      <c r="K75" s="76">
        <f t="shared" si="77"/>
        <v>459605.18</v>
      </c>
      <c r="L75" s="3">
        <v>145937.74</v>
      </c>
      <c r="M75" s="3">
        <v>313667.44</v>
      </c>
      <c r="N75" s="50"/>
      <c r="O75" s="3"/>
      <c r="P75" s="3"/>
      <c r="Q75" s="76"/>
      <c r="R75" s="3"/>
      <c r="S75" s="3"/>
      <c r="T75" s="76">
        <f t="shared" si="87"/>
        <v>8357312.3499999996</v>
      </c>
      <c r="U75" s="3">
        <v>4162745.75</v>
      </c>
      <c r="V75" s="3">
        <v>4194566.5999999996</v>
      </c>
      <c r="W75" s="57">
        <f t="shared" si="78"/>
        <v>30254</v>
      </c>
      <c r="X75" s="11">
        <v>16056</v>
      </c>
      <c r="Y75" s="11">
        <v>14198</v>
      </c>
      <c r="Z75" s="76">
        <f t="shared" si="79"/>
        <v>21986476.539999999</v>
      </c>
      <c r="AA75" s="3">
        <v>11668370.039999999</v>
      </c>
      <c r="AB75" s="3">
        <v>10318106.5</v>
      </c>
      <c r="AC75" s="57">
        <f t="shared" si="88"/>
        <v>8150</v>
      </c>
      <c r="AD75" s="11">
        <v>3909</v>
      </c>
      <c r="AE75" s="11">
        <v>4241</v>
      </c>
      <c r="AF75" s="76">
        <f t="shared" si="75"/>
        <v>3163687.64</v>
      </c>
      <c r="AG75" s="3">
        <v>1517405.52</v>
      </c>
      <c r="AH75" s="3">
        <v>1646282.12</v>
      </c>
      <c r="AI75" s="57">
        <f t="shared" si="89"/>
        <v>5148</v>
      </c>
      <c r="AJ75" s="11">
        <v>1874</v>
      </c>
      <c r="AK75" s="11">
        <v>3274</v>
      </c>
      <c r="AL75" s="76">
        <f t="shared" si="90"/>
        <v>119462506.54000001</v>
      </c>
      <c r="AM75" s="3">
        <v>43487322.700000003</v>
      </c>
      <c r="AN75" s="3">
        <v>75975183.840000004</v>
      </c>
      <c r="AO75" s="57">
        <f t="shared" si="91"/>
        <v>548</v>
      </c>
      <c r="AP75" s="11">
        <v>299</v>
      </c>
      <c r="AQ75" s="11">
        <v>249</v>
      </c>
      <c r="AR75" s="76">
        <f t="shared" si="92"/>
        <v>3981745.5999999996</v>
      </c>
      <c r="AS75" s="3">
        <v>2172521.7799999998</v>
      </c>
      <c r="AT75" s="3">
        <v>1809223.82</v>
      </c>
      <c r="AU75" s="57">
        <f t="shared" si="96"/>
        <v>15356</v>
      </c>
      <c r="AV75" s="11">
        <v>9344</v>
      </c>
      <c r="AW75" s="11">
        <v>6012</v>
      </c>
      <c r="AX75" s="76">
        <f>AY75+AZ75</f>
        <v>3038497.69</v>
      </c>
      <c r="AY75" s="3">
        <v>1848900.91</v>
      </c>
      <c r="AZ75" s="3">
        <v>1189596.78</v>
      </c>
      <c r="BA75" s="57">
        <f t="shared" si="94"/>
        <v>4960</v>
      </c>
      <c r="BB75" s="11">
        <v>1769</v>
      </c>
      <c r="BC75" s="11">
        <v>3191</v>
      </c>
      <c r="BD75" s="76">
        <f t="shared" si="85"/>
        <v>5875370.5</v>
      </c>
      <c r="BE75" s="3">
        <v>2095469.84</v>
      </c>
      <c r="BF75" s="3">
        <v>3779900.66</v>
      </c>
      <c r="BH75" s="62">
        <f t="shared" si="95"/>
        <v>166325202.03999999</v>
      </c>
    </row>
    <row r="76" spans="1:60" ht="30" x14ac:dyDescent="0.25">
      <c r="A76" s="21" t="s">
        <v>51</v>
      </c>
      <c r="B76" s="50"/>
      <c r="C76" s="11"/>
      <c r="D76" s="11"/>
      <c r="E76" s="76"/>
      <c r="F76" s="3"/>
      <c r="G76" s="3"/>
      <c r="H76" s="57">
        <f t="shared" si="76"/>
        <v>2941</v>
      </c>
      <c r="I76" s="11">
        <v>531</v>
      </c>
      <c r="J76" s="11">
        <v>2410</v>
      </c>
      <c r="K76" s="76">
        <f t="shared" si="77"/>
        <v>760284.95</v>
      </c>
      <c r="L76" s="3">
        <v>137270.07999999999</v>
      </c>
      <c r="M76" s="3">
        <v>623014.87</v>
      </c>
      <c r="N76" s="50"/>
      <c r="O76" s="3"/>
      <c r="P76" s="3"/>
      <c r="Q76" s="76"/>
      <c r="R76" s="3"/>
      <c r="S76" s="3"/>
      <c r="T76" s="76">
        <f t="shared" si="87"/>
        <v>2781835.92</v>
      </c>
      <c r="U76" s="3">
        <v>857957.53</v>
      </c>
      <c r="V76" s="3">
        <v>1923878.39</v>
      </c>
      <c r="W76" s="57">
        <f t="shared" si="78"/>
        <v>35624</v>
      </c>
      <c r="X76" s="11">
        <v>7605</v>
      </c>
      <c r="Y76" s="11">
        <v>28019</v>
      </c>
      <c r="Z76" s="76">
        <f t="shared" si="79"/>
        <v>26288830.629999999</v>
      </c>
      <c r="AA76" s="3">
        <v>5612131.0599999996</v>
      </c>
      <c r="AB76" s="3">
        <v>20676699.57</v>
      </c>
      <c r="AC76" s="57">
        <f t="shared" si="88"/>
        <v>6663</v>
      </c>
      <c r="AD76" s="11">
        <v>2247</v>
      </c>
      <c r="AE76" s="11">
        <v>4416</v>
      </c>
      <c r="AF76" s="76">
        <f t="shared" si="75"/>
        <v>3585933.54</v>
      </c>
      <c r="AG76" s="3">
        <v>1209304.02</v>
      </c>
      <c r="AH76" s="3">
        <v>2376629.52</v>
      </c>
      <c r="AI76" s="57">
        <f t="shared" si="89"/>
        <v>4861</v>
      </c>
      <c r="AJ76" s="11">
        <v>1566</v>
      </c>
      <c r="AK76" s="11">
        <v>3295</v>
      </c>
      <c r="AL76" s="76">
        <f t="shared" si="90"/>
        <v>93490881.890000001</v>
      </c>
      <c r="AM76" s="3">
        <v>30118642.469999999</v>
      </c>
      <c r="AN76" s="3">
        <v>63372239.420000002</v>
      </c>
      <c r="AO76" s="57">
        <f t="shared" si="91"/>
        <v>719</v>
      </c>
      <c r="AP76" s="11">
        <v>195</v>
      </c>
      <c r="AQ76" s="11">
        <v>524</v>
      </c>
      <c r="AR76" s="76">
        <f t="shared" si="92"/>
        <v>5178268.49</v>
      </c>
      <c r="AS76" s="3">
        <v>1404398.27</v>
      </c>
      <c r="AT76" s="3">
        <v>3773870.22</v>
      </c>
      <c r="AU76" s="57">
        <f t="shared" si="96"/>
        <v>19505</v>
      </c>
      <c r="AV76" s="11">
        <v>5591</v>
      </c>
      <c r="AW76" s="11">
        <v>13914</v>
      </c>
      <c r="AX76" s="76">
        <f>AY76+AZ76</f>
        <v>2940868.98</v>
      </c>
      <c r="AY76" s="3">
        <v>842983.77</v>
      </c>
      <c r="AZ76" s="3">
        <v>2097885.21</v>
      </c>
      <c r="BA76" s="57">
        <f t="shared" si="94"/>
        <v>4913</v>
      </c>
      <c r="BB76" s="11">
        <v>1210</v>
      </c>
      <c r="BC76" s="11">
        <v>3703</v>
      </c>
      <c r="BD76" s="76">
        <f t="shared" si="85"/>
        <v>4734645.9000000004</v>
      </c>
      <c r="BE76" s="3">
        <v>1166074</v>
      </c>
      <c r="BF76" s="3">
        <v>3568571.9</v>
      </c>
      <c r="BH76" s="62">
        <f t="shared" si="95"/>
        <v>139761550.30000001</v>
      </c>
    </row>
    <row r="77" spans="1:60" ht="15" x14ac:dyDescent="0.25">
      <c r="A77" s="21" t="s">
        <v>133</v>
      </c>
      <c r="B77" s="57">
        <f>C77+D77</f>
        <v>2547</v>
      </c>
      <c r="C77" s="11">
        <v>80</v>
      </c>
      <c r="D77" s="11">
        <v>2467</v>
      </c>
      <c r="E77" s="76">
        <f>F77+G77</f>
        <v>4274710.07</v>
      </c>
      <c r="F77" s="3">
        <v>134266.51</v>
      </c>
      <c r="G77" s="3">
        <v>4140443.56</v>
      </c>
      <c r="H77" s="57">
        <f t="shared" si="76"/>
        <v>4425</v>
      </c>
      <c r="I77" s="11">
        <v>360</v>
      </c>
      <c r="J77" s="11">
        <v>4065</v>
      </c>
      <c r="K77" s="76">
        <f t="shared" si="77"/>
        <v>687001.88</v>
      </c>
      <c r="L77" s="3">
        <v>55891.68</v>
      </c>
      <c r="M77" s="3">
        <v>631110.19999999995</v>
      </c>
      <c r="N77" s="50"/>
      <c r="O77" s="3"/>
      <c r="P77" s="3"/>
      <c r="Q77" s="76"/>
      <c r="R77" s="3"/>
      <c r="S77" s="3"/>
      <c r="T77" s="76">
        <f t="shared" si="87"/>
        <v>4629105.92</v>
      </c>
      <c r="U77" s="3">
        <v>821309.1</v>
      </c>
      <c r="V77" s="3">
        <v>3807796.82</v>
      </c>
      <c r="W77" s="57">
        <f t="shared" si="78"/>
        <v>13003</v>
      </c>
      <c r="X77" s="11">
        <v>589</v>
      </c>
      <c r="Y77" s="11">
        <v>12414</v>
      </c>
      <c r="Z77" s="76">
        <f t="shared" si="79"/>
        <v>9191128.5700000003</v>
      </c>
      <c r="AA77" s="3">
        <v>416332.75</v>
      </c>
      <c r="AB77" s="3">
        <v>8774795.8200000003</v>
      </c>
      <c r="AC77" s="57">
        <f t="shared" si="88"/>
        <v>5323</v>
      </c>
      <c r="AD77" s="11">
        <v>109</v>
      </c>
      <c r="AE77" s="11">
        <v>5214</v>
      </c>
      <c r="AF77" s="76">
        <f t="shared" si="75"/>
        <v>2134366.4699999997</v>
      </c>
      <c r="AG77" s="3">
        <v>43705.79</v>
      </c>
      <c r="AH77" s="3">
        <v>2090660.68</v>
      </c>
      <c r="AI77" s="57">
        <f t="shared" si="89"/>
        <v>1255</v>
      </c>
      <c r="AJ77" s="11">
        <v>38</v>
      </c>
      <c r="AK77" s="11">
        <v>1217</v>
      </c>
      <c r="AL77" s="76">
        <f t="shared" si="90"/>
        <v>19122880.920000002</v>
      </c>
      <c r="AM77" s="3">
        <v>579019.5</v>
      </c>
      <c r="AN77" s="3">
        <v>18543861.420000002</v>
      </c>
      <c r="AO77" s="57">
        <f t="shared" si="91"/>
        <v>495</v>
      </c>
      <c r="AP77" s="11">
        <v>24</v>
      </c>
      <c r="AQ77" s="11">
        <v>471</v>
      </c>
      <c r="AR77" s="76">
        <f t="shared" si="92"/>
        <v>5137894.9899999993</v>
      </c>
      <c r="AS77" s="3">
        <v>249110.06</v>
      </c>
      <c r="AT77" s="3">
        <v>4888784.93</v>
      </c>
      <c r="AU77" s="57">
        <f t="shared" si="96"/>
        <v>5750</v>
      </c>
      <c r="AV77" s="11">
        <v>281</v>
      </c>
      <c r="AW77" s="11">
        <v>5469</v>
      </c>
      <c r="AX77" s="76">
        <f>AY77+AZ77</f>
        <v>711955</v>
      </c>
      <c r="AY77" s="3">
        <v>34792.93</v>
      </c>
      <c r="AZ77" s="3">
        <v>677162.07</v>
      </c>
      <c r="BA77" s="57">
        <f t="shared" si="94"/>
        <v>500</v>
      </c>
      <c r="BB77" s="11">
        <v>17</v>
      </c>
      <c r="BC77" s="11">
        <v>483</v>
      </c>
      <c r="BD77" s="76">
        <f t="shared" si="85"/>
        <v>350660</v>
      </c>
      <c r="BE77" s="3">
        <v>11922.44</v>
      </c>
      <c r="BF77" s="3">
        <v>338737.56</v>
      </c>
      <c r="BH77" s="62">
        <f t="shared" si="95"/>
        <v>46239703.82</v>
      </c>
    </row>
    <row r="78" spans="1:60" ht="15" x14ac:dyDescent="0.25">
      <c r="A78" s="21" t="s">
        <v>52</v>
      </c>
      <c r="B78" s="50"/>
      <c r="C78" s="11"/>
      <c r="D78" s="11"/>
      <c r="E78" s="76"/>
      <c r="F78" s="3"/>
      <c r="G78" s="3"/>
      <c r="H78" s="50"/>
      <c r="I78" s="11"/>
      <c r="J78" s="11"/>
      <c r="K78" s="76"/>
      <c r="L78" s="3"/>
      <c r="M78" s="3"/>
      <c r="N78" s="50"/>
      <c r="O78" s="3"/>
      <c r="P78" s="3"/>
      <c r="Q78" s="76"/>
      <c r="R78" s="3"/>
      <c r="S78" s="3"/>
      <c r="T78" s="76"/>
      <c r="U78" s="34"/>
      <c r="V78" s="34"/>
      <c r="W78" s="50"/>
      <c r="X78" s="3"/>
      <c r="Y78" s="3"/>
      <c r="Z78" s="76"/>
      <c r="AA78" s="3"/>
      <c r="AB78" s="3"/>
      <c r="AC78" s="50"/>
      <c r="AD78" s="3"/>
      <c r="AE78" s="3"/>
      <c r="AF78" s="76"/>
      <c r="AG78" s="3"/>
      <c r="AH78" s="3"/>
      <c r="AI78" s="57">
        <f t="shared" si="89"/>
        <v>138</v>
      </c>
      <c r="AJ78" s="11">
        <v>42</v>
      </c>
      <c r="AK78" s="11">
        <v>96</v>
      </c>
      <c r="AL78" s="76">
        <f t="shared" si="90"/>
        <v>23289846</v>
      </c>
      <c r="AM78" s="3">
        <v>7088214</v>
      </c>
      <c r="AN78" s="3">
        <v>16201632</v>
      </c>
      <c r="AO78" s="50">
        <f t="shared" si="91"/>
        <v>249</v>
      </c>
      <c r="AP78" s="11">
        <v>75</v>
      </c>
      <c r="AQ78" s="11">
        <v>174</v>
      </c>
      <c r="AR78" s="76">
        <f t="shared" si="92"/>
        <v>3306054.6399999997</v>
      </c>
      <c r="AS78" s="3">
        <v>995799.59</v>
      </c>
      <c r="AT78" s="3">
        <v>2310255.0499999998</v>
      </c>
      <c r="AU78" s="50"/>
      <c r="AV78" s="11"/>
      <c r="AW78" s="11"/>
      <c r="AX78" s="76"/>
      <c r="AY78" s="3"/>
      <c r="AZ78" s="3"/>
      <c r="BA78" s="57">
        <f t="shared" si="94"/>
        <v>1872</v>
      </c>
      <c r="BB78" s="11">
        <v>672</v>
      </c>
      <c r="BC78" s="11">
        <v>1200</v>
      </c>
      <c r="BD78" s="76">
        <f t="shared" si="85"/>
        <v>3438826.8</v>
      </c>
      <c r="BE78" s="3">
        <v>1234450.6499999999</v>
      </c>
      <c r="BF78" s="3">
        <v>2204376.15</v>
      </c>
      <c r="BH78" s="62">
        <f t="shared" si="95"/>
        <v>30034727.440000001</v>
      </c>
    </row>
    <row r="79" spans="1:60" ht="45" x14ac:dyDescent="0.25">
      <c r="A79" s="21" t="s">
        <v>53</v>
      </c>
      <c r="B79" s="50"/>
      <c r="C79" s="11"/>
      <c r="D79" s="11"/>
      <c r="E79" s="76"/>
      <c r="F79" s="3"/>
      <c r="G79" s="3"/>
      <c r="H79" s="50"/>
      <c r="I79" s="11"/>
      <c r="J79" s="11"/>
      <c r="K79" s="76"/>
      <c r="L79" s="3"/>
      <c r="M79" s="3"/>
      <c r="N79" s="50"/>
      <c r="O79" s="3"/>
      <c r="P79" s="3"/>
      <c r="Q79" s="76"/>
      <c r="R79" s="3"/>
      <c r="S79" s="3"/>
      <c r="T79" s="76"/>
      <c r="U79" s="3"/>
      <c r="V79" s="3"/>
      <c r="W79" s="50"/>
      <c r="X79" s="11"/>
      <c r="Y79" s="11"/>
      <c r="Z79" s="76"/>
      <c r="AA79" s="3"/>
      <c r="AB79" s="3"/>
      <c r="AC79" s="50"/>
      <c r="AD79" s="3"/>
      <c r="AE79" s="3"/>
      <c r="AF79" s="76"/>
      <c r="AG79" s="3"/>
      <c r="AH79" s="3"/>
      <c r="AI79" s="50"/>
      <c r="AJ79" s="3"/>
      <c r="AK79" s="3"/>
      <c r="AL79" s="76"/>
      <c r="AM79" s="3"/>
      <c r="AN79" s="3"/>
      <c r="AO79" s="50"/>
      <c r="AP79" s="11"/>
      <c r="AQ79" s="11"/>
      <c r="AR79" s="76"/>
      <c r="AS79" s="34"/>
      <c r="AT79" s="34"/>
      <c r="AU79" s="50"/>
      <c r="AV79" s="11"/>
      <c r="AW79" s="11"/>
      <c r="AX79" s="76"/>
      <c r="AY79" s="3"/>
      <c r="AZ79" s="3"/>
      <c r="BA79" s="57">
        <f>BB79+BC79</f>
        <v>999</v>
      </c>
      <c r="BB79" s="11">
        <v>327</v>
      </c>
      <c r="BC79" s="11">
        <v>672</v>
      </c>
      <c r="BD79" s="76">
        <f t="shared" si="85"/>
        <v>1666525.92</v>
      </c>
      <c r="BE79" s="3">
        <v>545499.48</v>
      </c>
      <c r="BF79" s="3">
        <v>1121026.44</v>
      </c>
      <c r="BH79" s="62">
        <f t="shared" si="95"/>
        <v>1666525.92</v>
      </c>
    </row>
    <row r="80" spans="1:60" ht="15.75" x14ac:dyDescent="0.25">
      <c r="A80" s="106" t="s">
        <v>83</v>
      </c>
      <c r="B80" s="50"/>
      <c r="C80" s="11"/>
      <c r="D80" s="11"/>
      <c r="E80" s="76"/>
      <c r="F80" s="3"/>
      <c r="G80" s="3"/>
      <c r="H80" s="57">
        <f t="shared" ref="H80:H84" si="97">I80+J80</f>
        <v>24</v>
      </c>
      <c r="I80" s="11">
        <v>6</v>
      </c>
      <c r="J80" s="11">
        <v>18</v>
      </c>
      <c r="K80" s="76">
        <f>L80+M80</f>
        <v>7450.8</v>
      </c>
      <c r="L80" s="3">
        <v>1862.7</v>
      </c>
      <c r="M80" s="3">
        <v>5588.1</v>
      </c>
      <c r="N80" s="50"/>
      <c r="O80" s="3"/>
      <c r="P80" s="3"/>
      <c r="Q80" s="76"/>
      <c r="R80" s="3"/>
      <c r="S80" s="3"/>
      <c r="T80" s="76"/>
      <c r="U80" s="3"/>
      <c r="V80" s="3"/>
      <c r="W80" s="57">
        <f t="shared" ref="W80:W84" si="98">X80+Y80</f>
        <v>30</v>
      </c>
      <c r="X80" s="11">
        <v>9</v>
      </c>
      <c r="Y80" s="11">
        <v>21</v>
      </c>
      <c r="Z80" s="76">
        <f>AA80+AB80</f>
        <v>23283.3</v>
      </c>
      <c r="AA80" s="3">
        <v>6984.99</v>
      </c>
      <c r="AB80" s="3">
        <v>16298.31</v>
      </c>
      <c r="AC80" s="50"/>
      <c r="AD80" s="3"/>
      <c r="AE80" s="3"/>
      <c r="AF80" s="76"/>
      <c r="AG80" s="3"/>
      <c r="AH80" s="3"/>
      <c r="AI80" s="50"/>
      <c r="AJ80" s="3"/>
      <c r="AK80" s="3"/>
      <c r="AL80" s="76"/>
      <c r="AM80" s="3"/>
      <c r="AN80" s="3"/>
      <c r="AO80" s="50"/>
      <c r="AP80" s="11"/>
      <c r="AQ80" s="11"/>
      <c r="AR80" s="76"/>
      <c r="AS80" s="3"/>
      <c r="AT80" s="3"/>
      <c r="AU80" s="50"/>
      <c r="AV80" s="11"/>
      <c r="AW80" s="11"/>
      <c r="AX80" s="76"/>
      <c r="AY80" s="3"/>
      <c r="AZ80" s="3"/>
      <c r="BA80" s="50"/>
      <c r="BB80" s="11"/>
      <c r="BC80" s="11"/>
      <c r="BD80" s="76"/>
      <c r="BE80" s="3"/>
      <c r="BF80" s="3"/>
      <c r="BH80" s="62">
        <f t="shared" si="95"/>
        <v>30734.1</v>
      </c>
    </row>
    <row r="81" spans="1:60" ht="15.75" x14ac:dyDescent="0.25">
      <c r="A81" s="106" t="s">
        <v>84</v>
      </c>
      <c r="B81" s="50"/>
      <c r="C81" s="11"/>
      <c r="D81" s="11"/>
      <c r="E81" s="76"/>
      <c r="F81" s="3"/>
      <c r="G81" s="3"/>
      <c r="H81" s="57">
        <f t="shared" si="97"/>
        <v>894</v>
      </c>
      <c r="I81" s="11">
        <v>237</v>
      </c>
      <c r="J81" s="11">
        <v>657</v>
      </c>
      <c r="K81" s="76">
        <f>L81+M81</f>
        <v>277542.3</v>
      </c>
      <c r="L81" s="3">
        <v>73576.649999999994</v>
      </c>
      <c r="M81" s="3">
        <v>203965.65</v>
      </c>
      <c r="N81" s="50"/>
      <c r="O81" s="3"/>
      <c r="P81" s="3"/>
      <c r="Q81" s="76"/>
      <c r="R81" s="3"/>
      <c r="S81" s="3"/>
      <c r="T81" s="76"/>
      <c r="U81" s="3"/>
      <c r="V81" s="3"/>
      <c r="W81" s="57">
        <f t="shared" si="98"/>
        <v>1383</v>
      </c>
      <c r="X81" s="11">
        <v>399</v>
      </c>
      <c r="Y81" s="11">
        <v>984</v>
      </c>
      <c r="Z81" s="76">
        <f>AA81+AB81</f>
        <v>698499</v>
      </c>
      <c r="AA81" s="3">
        <v>201519.23</v>
      </c>
      <c r="AB81" s="3">
        <v>496979.77</v>
      </c>
      <c r="AC81" s="50"/>
      <c r="AD81" s="3"/>
      <c r="AE81" s="3"/>
      <c r="AF81" s="76"/>
      <c r="AG81" s="3"/>
      <c r="AH81" s="3"/>
      <c r="AI81" s="50"/>
      <c r="AJ81" s="3"/>
      <c r="AK81" s="3"/>
      <c r="AL81" s="76"/>
      <c r="AM81" s="3"/>
      <c r="AN81" s="3"/>
      <c r="AO81" s="50"/>
      <c r="AP81" s="11"/>
      <c r="AQ81" s="11"/>
      <c r="AR81" s="76"/>
      <c r="AS81" s="3"/>
      <c r="AT81" s="3"/>
      <c r="AU81" s="50"/>
      <c r="AV81" s="11"/>
      <c r="AW81" s="11"/>
      <c r="AX81" s="76"/>
      <c r="AY81" s="3"/>
      <c r="AZ81" s="3"/>
      <c r="BA81" s="50"/>
      <c r="BB81" s="11"/>
      <c r="BC81" s="11"/>
      <c r="BD81" s="76"/>
      <c r="BE81" s="3"/>
      <c r="BF81" s="3"/>
      <c r="BH81" s="62">
        <f t="shared" si="95"/>
        <v>976041.3</v>
      </c>
    </row>
    <row r="82" spans="1:60" ht="15.75" x14ac:dyDescent="0.25">
      <c r="A82" s="106" t="s">
        <v>85</v>
      </c>
      <c r="B82" s="50"/>
      <c r="C82" s="11"/>
      <c r="D82" s="11"/>
      <c r="E82" s="76"/>
      <c r="F82" s="3"/>
      <c r="G82" s="3"/>
      <c r="H82" s="57">
        <f t="shared" si="97"/>
        <v>24</v>
      </c>
      <c r="I82" s="11">
        <v>6</v>
      </c>
      <c r="J82" s="11">
        <v>18</v>
      </c>
      <c r="K82" s="76">
        <f>L82+M82</f>
        <v>7450.8</v>
      </c>
      <c r="L82" s="3">
        <v>1862.7</v>
      </c>
      <c r="M82" s="3">
        <v>5588.1</v>
      </c>
      <c r="N82" s="50"/>
      <c r="O82" s="3"/>
      <c r="P82" s="3"/>
      <c r="Q82" s="76"/>
      <c r="R82" s="3"/>
      <c r="S82" s="3"/>
      <c r="T82" s="76"/>
      <c r="U82" s="3"/>
      <c r="V82" s="3"/>
      <c r="W82" s="57">
        <f t="shared" si="98"/>
        <v>249</v>
      </c>
      <c r="X82" s="11">
        <v>72</v>
      </c>
      <c r="Y82" s="11">
        <v>177</v>
      </c>
      <c r="Z82" s="76">
        <f>AA82+AB82</f>
        <v>193251.39</v>
      </c>
      <c r="AA82" s="3">
        <v>55879.92</v>
      </c>
      <c r="AB82" s="3">
        <v>137371.47</v>
      </c>
      <c r="AC82" s="50"/>
      <c r="AD82" s="3"/>
      <c r="AE82" s="3"/>
      <c r="AF82" s="76"/>
      <c r="AG82" s="3"/>
      <c r="AH82" s="3"/>
      <c r="AI82" s="50"/>
      <c r="AJ82" s="3"/>
      <c r="AK82" s="3"/>
      <c r="AL82" s="76"/>
      <c r="AM82" s="3"/>
      <c r="AN82" s="3"/>
      <c r="AO82" s="50"/>
      <c r="AP82" s="11"/>
      <c r="AQ82" s="11"/>
      <c r="AR82" s="76"/>
      <c r="AS82" s="3"/>
      <c r="AT82" s="3"/>
      <c r="AU82" s="50"/>
      <c r="AV82" s="11"/>
      <c r="AW82" s="11"/>
      <c r="AX82" s="76"/>
      <c r="AY82" s="3"/>
      <c r="AZ82" s="3"/>
      <c r="BA82" s="50"/>
      <c r="BB82" s="11"/>
      <c r="BC82" s="11"/>
      <c r="BD82" s="76"/>
      <c r="BE82" s="3"/>
      <c r="BF82" s="3"/>
      <c r="BH82" s="62">
        <f t="shared" si="95"/>
        <v>200702.19</v>
      </c>
    </row>
    <row r="83" spans="1:60" ht="15.75" x14ac:dyDescent="0.25">
      <c r="A83" s="106" t="s">
        <v>86</v>
      </c>
      <c r="B83" s="50"/>
      <c r="C83" s="11"/>
      <c r="D83" s="11"/>
      <c r="E83" s="76"/>
      <c r="F83" s="3"/>
      <c r="G83" s="3"/>
      <c r="H83" s="57">
        <f t="shared" si="97"/>
        <v>248</v>
      </c>
      <c r="I83" s="11">
        <v>65</v>
      </c>
      <c r="J83" s="11">
        <v>183</v>
      </c>
      <c r="K83" s="76">
        <f>L83+M83</f>
        <v>25829.96</v>
      </c>
      <c r="L83" s="3">
        <v>6769.95</v>
      </c>
      <c r="M83" s="3">
        <v>19060.009999999998</v>
      </c>
      <c r="N83" s="50"/>
      <c r="O83" s="3"/>
      <c r="P83" s="3"/>
      <c r="Q83" s="76"/>
      <c r="R83" s="3"/>
      <c r="S83" s="3"/>
      <c r="T83" s="76"/>
      <c r="U83" s="3"/>
      <c r="V83" s="3"/>
      <c r="W83" s="57">
        <f t="shared" si="98"/>
        <v>2245</v>
      </c>
      <c r="X83" s="11">
        <v>633</v>
      </c>
      <c r="Y83" s="11">
        <v>1612</v>
      </c>
      <c r="Z83" s="76">
        <f>AA83+AB83</f>
        <v>2215274.7600000002</v>
      </c>
      <c r="AA83" s="3">
        <v>624618.67000000004</v>
      </c>
      <c r="AB83" s="3">
        <v>1590656.09</v>
      </c>
      <c r="AC83" s="50"/>
      <c r="AD83" s="3"/>
      <c r="AE83" s="3"/>
      <c r="AF83" s="76"/>
      <c r="AG83" s="3"/>
      <c r="AH83" s="3"/>
      <c r="AI83" s="50"/>
      <c r="AJ83" s="3"/>
      <c r="AK83" s="3"/>
      <c r="AL83" s="76"/>
      <c r="AM83" s="3"/>
      <c r="AN83" s="3"/>
      <c r="AO83" s="50"/>
      <c r="AP83" s="11"/>
      <c r="AQ83" s="11"/>
      <c r="AR83" s="76"/>
      <c r="AS83" s="3"/>
      <c r="AT83" s="3"/>
      <c r="AU83" s="50"/>
      <c r="AV83" s="11"/>
      <c r="AW83" s="11"/>
      <c r="AX83" s="76"/>
      <c r="AY83" s="3"/>
      <c r="AZ83" s="3"/>
      <c r="BA83" s="57">
        <f>BB83+BC83</f>
        <v>450</v>
      </c>
      <c r="BB83" s="11">
        <v>129</v>
      </c>
      <c r="BC83" s="11">
        <v>321</v>
      </c>
      <c r="BD83" s="76">
        <f>BE83+BF83</f>
        <v>273357</v>
      </c>
      <c r="BE83" s="3">
        <v>78362.34</v>
      </c>
      <c r="BF83" s="3">
        <v>194994.66</v>
      </c>
      <c r="BH83" s="62">
        <f t="shared" si="95"/>
        <v>2514461.7200000002</v>
      </c>
    </row>
    <row r="84" spans="1:60" ht="15.75" x14ac:dyDescent="0.25">
      <c r="A84" s="106" t="s">
        <v>87</v>
      </c>
      <c r="B84" s="50"/>
      <c r="C84" s="11"/>
      <c r="D84" s="11"/>
      <c r="E84" s="76"/>
      <c r="F84" s="3"/>
      <c r="G84" s="3"/>
      <c r="H84" s="57">
        <f t="shared" si="97"/>
        <v>1275</v>
      </c>
      <c r="I84" s="11">
        <v>336</v>
      </c>
      <c r="J84" s="11">
        <v>939</v>
      </c>
      <c r="K84" s="76">
        <f>L84+M84</f>
        <v>151161.78</v>
      </c>
      <c r="L84" s="3">
        <v>39835.57</v>
      </c>
      <c r="M84" s="3">
        <v>111326.21</v>
      </c>
      <c r="N84" s="50"/>
      <c r="O84" s="3"/>
      <c r="P84" s="3"/>
      <c r="Q84" s="76"/>
      <c r="R84" s="3"/>
      <c r="S84" s="3"/>
      <c r="T84" s="76"/>
      <c r="U84" s="3"/>
      <c r="V84" s="3"/>
      <c r="W84" s="57">
        <f t="shared" si="98"/>
        <v>1949</v>
      </c>
      <c r="X84" s="11">
        <v>558</v>
      </c>
      <c r="Y84" s="11">
        <v>1391</v>
      </c>
      <c r="Z84" s="76">
        <f>AA84+AB84</f>
        <v>1380704.06</v>
      </c>
      <c r="AA84" s="3">
        <v>395296.49</v>
      </c>
      <c r="AB84" s="3">
        <v>985407.57</v>
      </c>
      <c r="AC84" s="50"/>
      <c r="AD84" s="3"/>
      <c r="AE84" s="3"/>
      <c r="AF84" s="76"/>
      <c r="AG84" s="3"/>
      <c r="AH84" s="3"/>
      <c r="AI84" s="50"/>
      <c r="AJ84" s="3"/>
      <c r="AK84" s="3"/>
      <c r="AL84" s="76"/>
      <c r="AM84" s="3"/>
      <c r="AN84" s="3"/>
      <c r="AO84" s="50"/>
      <c r="AP84" s="11"/>
      <c r="AQ84" s="11"/>
      <c r="AR84" s="76"/>
      <c r="AS84" s="3"/>
      <c r="AT84" s="3"/>
      <c r="AU84" s="50">
        <f t="shared" ref="AU84" si="99">AV84+AW84</f>
        <v>800</v>
      </c>
      <c r="AV84" s="11">
        <v>252</v>
      </c>
      <c r="AW84" s="11">
        <v>548</v>
      </c>
      <c r="AX84" s="76">
        <f>AY84+AZ84</f>
        <v>79552</v>
      </c>
      <c r="AY84" s="3">
        <v>25058.880000000001</v>
      </c>
      <c r="AZ84" s="3">
        <v>54493.120000000003</v>
      </c>
      <c r="BA84" s="50"/>
      <c r="BB84" s="11"/>
      <c r="BC84" s="11"/>
      <c r="BD84" s="76"/>
      <c r="BE84" s="3"/>
      <c r="BF84" s="3"/>
      <c r="BH84" s="62">
        <f t="shared" si="95"/>
        <v>1611417.84</v>
      </c>
    </row>
    <row r="85" spans="1:60" ht="15.75" x14ac:dyDescent="0.25">
      <c r="A85" s="106" t="s">
        <v>88</v>
      </c>
      <c r="B85" s="50"/>
      <c r="C85" s="11"/>
      <c r="D85" s="11"/>
      <c r="E85" s="76"/>
      <c r="F85" s="3"/>
      <c r="G85" s="3"/>
      <c r="H85" s="50"/>
      <c r="I85" s="11"/>
      <c r="J85" s="11"/>
      <c r="K85" s="76"/>
      <c r="L85" s="3"/>
      <c r="M85" s="3"/>
      <c r="N85" s="50"/>
      <c r="O85" s="3"/>
      <c r="P85" s="3"/>
      <c r="Q85" s="76"/>
      <c r="R85" s="3"/>
      <c r="S85" s="3"/>
      <c r="T85" s="76"/>
      <c r="U85" s="3"/>
      <c r="V85" s="3"/>
      <c r="W85" s="50"/>
      <c r="X85" s="11"/>
      <c r="Y85" s="11"/>
      <c r="Z85" s="76"/>
      <c r="AA85" s="3"/>
      <c r="AB85" s="3"/>
      <c r="AC85" s="50"/>
      <c r="AD85" s="3"/>
      <c r="AE85" s="3"/>
      <c r="AF85" s="76"/>
      <c r="AG85" s="3"/>
      <c r="AH85" s="3"/>
      <c r="AI85" s="57"/>
      <c r="AJ85" s="11"/>
      <c r="AK85" s="11"/>
      <c r="AL85" s="76"/>
      <c r="AM85" s="3"/>
      <c r="AN85" s="3"/>
      <c r="AO85" s="50"/>
      <c r="AP85" s="11"/>
      <c r="AQ85" s="11"/>
      <c r="AR85" s="76"/>
      <c r="AS85" s="3"/>
      <c r="AT85" s="3"/>
      <c r="AU85" s="50"/>
      <c r="AV85" s="11"/>
      <c r="AW85" s="11"/>
      <c r="AX85" s="76"/>
      <c r="AY85" s="3"/>
      <c r="AZ85" s="3"/>
      <c r="BA85" s="50"/>
      <c r="BB85" s="11"/>
      <c r="BC85" s="11"/>
      <c r="BD85" s="76"/>
      <c r="BE85" s="3"/>
      <c r="BF85" s="3"/>
      <c r="BH85" s="62">
        <f t="shared" si="95"/>
        <v>0</v>
      </c>
    </row>
    <row r="86" spans="1:60" ht="15.75" x14ac:dyDescent="0.25">
      <c r="A86" s="106" t="s">
        <v>89</v>
      </c>
      <c r="B86" s="50"/>
      <c r="C86" s="11"/>
      <c r="D86" s="11"/>
      <c r="E86" s="76"/>
      <c r="F86" s="3"/>
      <c r="G86" s="3"/>
      <c r="H86" s="50"/>
      <c r="I86" s="11"/>
      <c r="J86" s="11"/>
      <c r="K86" s="76"/>
      <c r="L86" s="3"/>
      <c r="M86" s="3"/>
      <c r="N86" s="50"/>
      <c r="O86" s="3"/>
      <c r="P86" s="3"/>
      <c r="Q86" s="76"/>
      <c r="R86" s="3"/>
      <c r="S86" s="3"/>
      <c r="T86" s="76"/>
      <c r="U86" s="3"/>
      <c r="V86" s="3"/>
      <c r="W86" s="50"/>
      <c r="X86" s="11"/>
      <c r="Y86" s="11"/>
      <c r="Z86" s="76"/>
      <c r="AA86" s="3"/>
      <c r="AB86" s="3"/>
      <c r="AC86" s="50"/>
      <c r="AD86" s="3"/>
      <c r="AE86" s="3"/>
      <c r="AF86" s="76"/>
      <c r="AG86" s="3"/>
      <c r="AH86" s="3"/>
      <c r="AI86" s="50"/>
      <c r="AJ86" s="3"/>
      <c r="AK86" s="3"/>
      <c r="AL86" s="76"/>
      <c r="AM86" s="3"/>
      <c r="AN86" s="3"/>
      <c r="AO86" s="50">
        <f t="shared" ref="AO86" si="100">AP86+AQ86</f>
        <v>71</v>
      </c>
      <c r="AP86" s="11">
        <v>22</v>
      </c>
      <c r="AQ86" s="11">
        <v>49</v>
      </c>
      <c r="AR86" s="76">
        <f>AS86+AT86</f>
        <v>1287320.03</v>
      </c>
      <c r="AS86" s="3">
        <v>398887.9</v>
      </c>
      <c r="AT86" s="3">
        <v>888432.13</v>
      </c>
      <c r="AU86" s="50"/>
      <c r="AV86" s="11"/>
      <c r="AW86" s="11"/>
      <c r="AX86" s="76"/>
      <c r="AY86" s="3"/>
      <c r="AZ86" s="3"/>
      <c r="BA86" s="50"/>
      <c r="BB86" s="11"/>
      <c r="BC86" s="11"/>
      <c r="BD86" s="76"/>
      <c r="BE86" s="3"/>
      <c r="BF86" s="3"/>
      <c r="BH86" s="62">
        <f t="shared" si="95"/>
        <v>1287320.03</v>
      </c>
    </row>
    <row r="87" spans="1:60" ht="15.75" x14ac:dyDescent="0.25">
      <c r="A87" s="106" t="s">
        <v>90</v>
      </c>
      <c r="B87" s="50"/>
      <c r="C87" s="11"/>
      <c r="D87" s="11"/>
      <c r="E87" s="76"/>
      <c r="F87" s="3"/>
      <c r="G87" s="3"/>
      <c r="H87" s="50"/>
      <c r="I87" s="11"/>
      <c r="J87" s="11"/>
      <c r="K87" s="76"/>
      <c r="L87" s="3"/>
      <c r="M87" s="3"/>
      <c r="N87" s="50"/>
      <c r="O87" s="3"/>
      <c r="P87" s="3"/>
      <c r="Q87" s="76"/>
      <c r="R87" s="3"/>
      <c r="S87" s="3"/>
      <c r="T87" s="76"/>
      <c r="U87" s="3"/>
      <c r="V87" s="3"/>
      <c r="W87" s="50"/>
      <c r="X87" s="11"/>
      <c r="Y87" s="11"/>
      <c r="Z87" s="76"/>
      <c r="AA87" s="3"/>
      <c r="AB87" s="3"/>
      <c r="AC87" s="50"/>
      <c r="AD87" s="3"/>
      <c r="AE87" s="3"/>
      <c r="AF87" s="76"/>
      <c r="AG87" s="3"/>
      <c r="AH87" s="3"/>
      <c r="AI87" s="50"/>
      <c r="AJ87" s="3"/>
      <c r="AK87" s="3"/>
      <c r="AL87" s="76"/>
      <c r="AM87" s="3"/>
      <c r="AN87" s="3"/>
      <c r="AO87" s="50"/>
      <c r="AP87" s="11"/>
      <c r="AQ87" s="11"/>
      <c r="AR87" s="76"/>
      <c r="AS87" s="3"/>
      <c r="AT87" s="3"/>
      <c r="AU87" s="50"/>
      <c r="AV87" s="11"/>
      <c r="AW87" s="11"/>
      <c r="AX87" s="76"/>
      <c r="AY87" s="3"/>
      <c r="AZ87" s="3"/>
      <c r="BA87" s="57">
        <f>BB87+BC87</f>
        <v>1044</v>
      </c>
      <c r="BB87" s="11">
        <v>494</v>
      </c>
      <c r="BC87" s="11">
        <v>550</v>
      </c>
      <c r="BD87" s="76">
        <f>BE87+BF87</f>
        <v>1546446.2999999998</v>
      </c>
      <c r="BE87" s="3">
        <v>731747.58</v>
      </c>
      <c r="BF87" s="3">
        <v>814698.72</v>
      </c>
      <c r="BH87" s="62">
        <f t="shared" si="95"/>
        <v>1546446.2999999998</v>
      </c>
    </row>
    <row r="88" spans="1:60" ht="15.75" x14ac:dyDescent="0.25">
      <c r="A88" s="106" t="s">
        <v>91</v>
      </c>
      <c r="B88" s="50"/>
      <c r="C88" s="11"/>
      <c r="D88" s="11"/>
      <c r="E88" s="76"/>
      <c r="F88" s="3"/>
      <c r="G88" s="3"/>
      <c r="H88" s="50"/>
      <c r="I88" s="11"/>
      <c r="J88" s="11"/>
      <c r="K88" s="76"/>
      <c r="L88" s="3"/>
      <c r="M88" s="3"/>
      <c r="N88" s="50"/>
      <c r="O88" s="3"/>
      <c r="P88" s="3"/>
      <c r="Q88" s="76"/>
      <c r="R88" s="3"/>
      <c r="S88" s="3"/>
      <c r="T88" s="76"/>
      <c r="U88" s="3"/>
      <c r="V88" s="3"/>
      <c r="W88" s="50"/>
      <c r="X88" s="11"/>
      <c r="Y88" s="11"/>
      <c r="Z88" s="76"/>
      <c r="AA88" s="3"/>
      <c r="AB88" s="3"/>
      <c r="AC88" s="50"/>
      <c r="AD88" s="3"/>
      <c r="AE88" s="3"/>
      <c r="AF88" s="76"/>
      <c r="AG88" s="3"/>
      <c r="AH88" s="3"/>
      <c r="AI88" s="50"/>
      <c r="AJ88" s="3"/>
      <c r="AK88" s="3"/>
      <c r="AL88" s="76"/>
      <c r="AM88" s="3"/>
      <c r="AN88" s="3"/>
      <c r="AO88" s="50"/>
      <c r="AP88" s="3"/>
      <c r="AQ88" s="3"/>
      <c r="AR88" s="76"/>
      <c r="AS88" s="3"/>
      <c r="AT88" s="3"/>
      <c r="AU88" s="50"/>
      <c r="AV88" s="11"/>
      <c r="AW88" s="11"/>
      <c r="AX88" s="76"/>
      <c r="AY88" s="3"/>
      <c r="AZ88" s="3"/>
      <c r="BA88" s="57">
        <f>BB88+BC88</f>
        <v>323</v>
      </c>
      <c r="BB88" s="11">
        <v>150</v>
      </c>
      <c r="BC88" s="11">
        <v>173</v>
      </c>
      <c r="BD88" s="76">
        <f>BE88+BF88</f>
        <v>571368.12</v>
      </c>
      <c r="BE88" s="3">
        <v>265341.23</v>
      </c>
      <c r="BF88" s="3">
        <v>306026.89</v>
      </c>
      <c r="BH88" s="62">
        <f t="shared" si="95"/>
        <v>571368.12</v>
      </c>
    </row>
    <row r="89" spans="1:60" ht="15.75" x14ac:dyDescent="0.25">
      <c r="A89" s="106" t="s">
        <v>92</v>
      </c>
      <c r="B89" s="50"/>
      <c r="C89" s="11"/>
      <c r="D89" s="11"/>
      <c r="E89" s="76"/>
      <c r="F89" s="3"/>
      <c r="G89" s="3"/>
      <c r="H89" s="50"/>
      <c r="I89" s="11"/>
      <c r="J89" s="11"/>
      <c r="K89" s="76"/>
      <c r="L89" s="3"/>
      <c r="M89" s="3"/>
      <c r="N89" s="50"/>
      <c r="O89" s="3"/>
      <c r="P89" s="3"/>
      <c r="Q89" s="76"/>
      <c r="R89" s="3"/>
      <c r="S89" s="3"/>
      <c r="T89" s="76"/>
      <c r="U89" s="3"/>
      <c r="V89" s="3"/>
      <c r="W89" s="50"/>
      <c r="X89" s="3"/>
      <c r="Y89" s="3"/>
      <c r="Z89" s="76"/>
      <c r="AA89" s="3"/>
      <c r="AB89" s="3"/>
      <c r="AC89" s="50"/>
      <c r="AD89" s="3"/>
      <c r="AE89" s="3"/>
      <c r="AF89" s="76"/>
      <c r="AG89" s="3"/>
      <c r="AH89" s="3"/>
      <c r="AI89" s="50"/>
      <c r="AJ89" s="3"/>
      <c r="AK89" s="3"/>
      <c r="AL89" s="76"/>
      <c r="AM89" s="3"/>
      <c r="AN89" s="3"/>
      <c r="AO89" s="50"/>
      <c r="AP89" s="3"/>
      <c r="AQ89" s="3"/>
      <c r="AR89" s="76"/>
      <c r="AS89" s="3"/>
      <c r="AT89" s="3"/>
      <c r="AU89" s="50"/>
      <c r="AV89" s="11"/>
      <c r="AW89" s="11"/>
      <c r="AX89" s="76"/>
      <c r="AY89" s="3"/>
      <c r="AZ89" s="3"/>
      <c r="BA89" s="57">
        <f>BB89+BC89</f>
        <v>456</v>
      </c>
      <c r="BB89" s="11">
        <v>213</v>
      </c>
      <c r="BC89" s="11">
        <v>243</v>
      </c>
      <c r="BD89" s="76">
        <f>BE89+BF89</f>
        <v>1354750.7999999998</v>
      </c>
      <c r="BE89" s="3">
        <v>632811.23</v>
      </c>
      <c r="BF89" s="3">
        <v>721939.57</v>
      </c>
      <c r="BH89" s="62">
        <f t="shared" si="95"/>
        <v>1354750.7999999998</v>
      </c>
    </row>
    <row r="90" spans="1:60" ht="15.75" x14ac:dyDescent="0.25">
      <c r="A90" s="130" t="s">
        <v>136</v>
      </c>
      <c r="B90" s="50"/>
      <c r="C90" s="11"/>
      <c r="D90" s="11"/>
      <c r="E90" s="76"/>
      <c r="F90" s="3"/>
      <c r="G90" s="3"/>
      <c r="H90" s="50"/>
      <c r="I90" s="11"/>
      <c r="J90" s="11"/>
      <c r="K90" s="76"/>
      <c r="L90" s="3"/>
      <c r="M90" s="3"/>
      <c r="N90" s="50"/>
      <c r="O90" s="3"/>
      <c r="P90" s="3"/>
      <c r="Q90" s="76"/>
      <c r="R90" s="3"/>
      <c r="S90" s="3"/>
      <c r="T90" s="76"/>
      <c r="U90" s="3"/>
      <c r="V90" s="3"/>
      <c r="W90" s="50"/>
      <c r="X90" s="3"/>
      <c r="Y90" s="3"/>
      <c r="Z90" s="76"/>
      <c r="AA90" s="3"/>
      <c r="AB90" s="3"/>
      <c r="AC90" s="50"/>
      <c r="AD90" s="3"/>
      <c r="AE90" s="3"/>
      <c r="AF90" s="76"/>
      <c r="AG90" s="3"/>
      <c r="AH90" s="3"/>
      <c r="AI90" s="50"/>
      <c r="AJ90" s="3"/>
      <c r="AK90" s="3"/>
      <c r="AL90" s="76"/>
      <c r="AM90" s="3"/>
      <c r="AN90" s="3"/>
      <c r="AO90" s="50"/>
      <c r="AP90" s="3"/>
      <c r="AQ90" s="3"/>
      <c r="AR90" s="76"/>
      <c r="AS90" s="3"/>
      <c r="AT90" s="3"/>
      <c r="AU90" s="50"/>
      <c r="AV90" s="11"/>
      <c r="AW90" s="11"/>
      <c r="AX90" s="76"/>
      <c r="AY90" s="3"/>
      <c r="AZ90" s="3"/>
      <c r="BA90" s="57"/>
      <c r="BB90" s="11"/>
      <c r="BC90" s="11"/>
      <c r="BD90" s="76"/>
      <c r="BE90" s="3"/>
      <c r="BF90" s="3"/>
      <c r="BH90" s="62">
        <f t="shared" si="95"/>
        <v>0</v>
      </c>
    </row>
    <row r="91" spans="1:60" ht="15.75" x14ac:dyDescent="0.25">
      <c r="A91" s="130" t="s">
        <v>137</v>
      </c>
      <c r="B91" s="50"/>
      <c r="C91" s="11"/>
      <c r="D91" s="11"/>
      <c r="E91" s="76"/>
      <c r="F91" s="3"/>
      <c r="G91" s="3"/>
      <c r="H91" s="50"/>
      <c r="I91" s="11"/>
      <c r="J91" s="11"/>
      <c r="K91" s="76"/>
      <c r="L91" s="3"/>
      <c r="M91" s="3"/>
      <c r="N91" s="50"/>
      <c r="O91" s="3"/>
      <c r="P91" s="3"/>
      <c r="Q91" s="76"/>
      <c r="R91" s="3"/>
      <c r="S91" s="3"/>
      <c r="T91" s="76"/>
      <c r="U91" s="3"/>
      <c r="V91" s="3"/>
      <c r="W91" s="50"/>
      <c r="X91" s="3"/>
      <c r="Y91" s="3"/>
      <c r="Z91" s="76"/>
      <c r="AA91" s="3"/>
      <c r="AB91" s="3"/>
      <c r="AC91" s="50"/>
      <c r="AD91" s="3"/>
      <c r="AE91" s="3"/>
      <c r="AF91" s="76"/>
      <c r="AG91" s="3"/>
      <c r="AH91" s="3"/>
      <c r="AI91" s="50"/>
      <c r="AJ91" s="3"/>
      <c r="AK91" s="3"/>
      <c r="AL91" s="76"/>
      <c r="AM91" s="3"/>
      <c r="AN91" s="3"/>
      <c r="AO91" s="50"/>
      <c r="AP91" s="3"/>
      <c r="AQ91" s="3"/>
      <c r="AR91" s="76"/>
      <c r="AS91" s="3"/>
      <c r="AT91" s="3"/>
      <c r="AU91" s="50"/>
      <c r="AV91" s="11"/>
      <c r="AW91" s="11"/>
      <c r="AX91" s="76"/>
      <c r="AY91" s="3"/>
      <c r="AZ91" s="3"/>
      <c r="BA91" s="57"/>
      <c r="BB91" s="11"/>
      <c r="BC91" s="11"/>
      <c r="BD91" s="76"/>
      <c r="BE91" s="3"/>
      <c r="BF91" s="3"/>
      <c r="BH91" s="62">
        <f t="shared" si="95"/>
        <v>0</v>
      </c>
    </row>
    <row r="92" spans="1:60" ht="31.5" x14ac:dyDescent="0.25">
      <c r="A92" s="130" t="s">
        <v>135</v>
      </c>
      <c r="B92" s="50"/>
      <c r="C92" s="11"/>
      <c r="D92" s="11"/>
      <c r="E92" s="76"/>
      <c r="F92" s="3"/>
      <c r="G92" s="3"/>
      <c r="H92" s="50"/>
      <c r="I92" s="11"/>
      <c r="J92" s="11"/>
      <c r="K92" s="76"/>
      <c r="L92" s="3"/>
      <c r="M92" s="3"/>
      <c r="N92" s="50"/>
      <c r="O92" s="3"/>
      <c r="P92" s="3"/>
      <c r="Q92" s="76"/>
      <c r="R92" s="3"/>
      <c r="S92" s="3"/>
      <c r="T92" s="76"/>
      <c r="U92" s="3"/>
      <c r="V92" s="3"/>
      <c r="W92" s="50"/>
      <c r="X92" s="3"/>
      <c r="Y92" s="3"/>
      <c r="Z92" s="76"/>
      <c r="AA92" s="3"/>
      <c r="AB92" s="3"/>
      <c r="AC92" s="50"/>
      <c r="AD92" s="3"/>
      <c r="AE92" s="3"/>
      <c r="AF92" s="76"/>
      <c r="AG92" s="3"/>
      <c r="AH92" s="3"/>
      <c r="AI92" s="50"/>
      <c r="AJ92" s="3"/>
      <c r="AK92" s="3"/>
      <c r="AL92" s="76"/>
      <c r="AM92" s="3"/>
      <c r="AN92" s="3"/>
      <c r="AO92" s="50"/>
      <c r="AP92" s="11"/>
      <c r="AQ92" s="11"/>
      <c r="AR92" s="76"/>
      <c r="AS92" s="3"/>
      <c r="AT92" s="3"/>
      <c r="AU92" s="50"/>
      <c r="AV92" s="11"/>
      <c r="AW92" s="11"/>
      <c r="AX92" s="76"/>
      <c r="AY92" s="3"/>
      <c r="AZ92" s="3"/>
      <c r="BA92" s="57"/>
      <c r="BB92" s="11"/>
      <c r="BC92" s="11"/>
      <c r="BD92" s="76"/>
      <c r="BE92" s="3"/>
      <c r="BF92" s="3"/>
      <c r="BH92" s="62">
        <f t="shared" si="95"/>
        <v>0</v>
      </c>
    </row>
    <row r="93" spans="1:60" ht="15.75" x14ac:dyDescent="0.25">
      <c r="A93" s="130" t="s">
        <v>138</v>
      </c>
      <c r="B93" s="50"/>
      <c r="C93" s="11"/>
      <c r="D93" s="11"/>
      <c r="E93" s="76"/>
      <c r="F93" s="3"/>
      <c r="G93" s="3"/>
      <c r="H93" s="50"/>
      <c r="I93" s="11"/>
      <c r="J93" s="11"/>
      <c r="K93" s="76"/>
      <c r="L93" s="3"/>
      <c r="M93" s="3"/>
      <c r="N93" s="50"/>
      <c r="O93" s="3"/>
      <c r="P93" s="3"/>
      <c r="Q93" s="76"/>
      <c r="R93" s="3"/>
      <c r="S93" s="3"/>
      <c r="T93" s="76"/>
      <c r="U93" s="3"/>
      <c r="V93" s="3"/>
      <c r="W93" s="50"/>
      <c r="X93" s="3"/>
      <c r="Y93" s="3"/>
      <c r="Z93" s="76"/>
      <c r="AA93" s="3"/>
      <c r="AB93" s="3"/>
      <c r="AC93" s="50"/>
      <c r="AD93" s="3"/>
      <c r="AE93" s="3"/>
      <c r="AF93" s="76"/>
      <c r="AG93" s="3"/>
      <c r="AH93" s="3"/>
      <c r="AI93" s="50"/>
      <c r="AJ93" s="3"/>
      <c r="AK93" s="3"/>
      <c r="AL93" s="76"/>
      <c r="AM93" s="3"/>
      <c r="AN93" s="3"/>
      <c r="AO93" s="50"/>
      <c r="AP93" s="11"/>
      <c r="AQ93" s="11"/>
      <c r="AR93" s="76"/>
      <c r="AS93" s="3"/>
      <c r="AT93" s="3"/>
      <c r="AU93" s="50"/>
      <c r="AV93" s="11"/>
      <c r="AW93" s="11"/>
      <c r="AX93" s="76"/>
      <c r="AY93" s="3"/>
      <c r="AZ93" s="3"/>
      <c r="BA93" s="50">
        <f>BB93+BC93</f>
        <v>246</v>
      </c>
      <c r="BB93" s="11">
        <v>123</v>
      </c>
      <c r="BC93" s="11">
        <v>123</v>
      </c>
      <c r="BD93" s="76">
        <f>BE93+BF93</f>
        <v>149435.16</v>
      </c>
      <c r="BE93" s="3">
        <v>74717.58</v>
      </c>
      <c r="BF93" s="3">
        <v>74717.58</v>
      </c>
      <c r="BH93" s="62">
        <f t="shared" si="95"/>
        <v>149435.16</v>
      </c>
    </row>
    <row r="94" spans="1:60" ht="15" x14ac:dyDescent="0.25">
      <c r="A94" s="21" t="s">
        <v>54</v>
      </c>
      <c r="B94" s="50"/>
      <c r="C94" s="11"/>
      <c r="D94" s="11"/>
      <c r="E94" s="76"/>
      <c r="F94" s="3"/>
      <c r="G94" s="3"/>
      <c r="H94" s="50"/>
      <c r="I94" s="11"/>
      <c r="J94" s="11"/>
      <c r="K94" s="76"/>
      <c r="L94" s="3"/>
      <c r="M94" s="3"/>
      <c r="N94" s="50"/>
      <c r="O94" s="3"/>
      <c r="P94" s="3"/>
      <c r="Q94" s="76"/>
      <c r="R94" s="3"/>
      <c r="S94" s="3"/>
      <c r="T94" s="76"/>
      <c r="U94" s="3"/>
      <c r="V94" s="3"/>
      <c r="W94" s="50"/>
      <c r="X94" s="3"/>
      <c r="Y94" s="3"/>
      <c r="Z94" s="76"/>
      <c r="AA94" s="3"/>
      <c r="AB94" s="3"/>
      <c r="AC94" s="50"/>
      <c r="AD94" s="3"/>
      <c r="AE94" s="3"/>
      <c r="AF94" s="76"/>
      <c r="AG94" s="3"/>
      <c r="AH94" s="3"/>
      <c r="AI94" s="50"/>
      <c r="AJ94" s="3"/>
      <c r="AK94" s="3"/>
      <c r="AL94" s="76"/>
      <c r="AM94" s="3"/>
      <c r="AN94" s="3"/>
      <c r="AO94" s="50"/>
      <c r="AP94" s="3"/>
      <c r="AQ94" s="3"/>
      <c r="AR94" s="76"/>
      <c r="AS94" s="3"/>
      <c r="AT94" s="3"/>
      <c r="AU94" s="57">
        <f>AV94+AW94</f>
        <v>150</v>
      </c>
      <c r="AV94" s="11">
        <v>33</v>
      </c>
      <c r="AW94" s="11">
        <v>117</v>
      </c>
      <c r="AX94" s="76">
        <f>AY94+AZ94</f>
        <v>39670.5</v>
      </c>
      <c r="AY94" s="3">
        <v>8727.51</v>
      </c>
      <c r="AZ94" s="3">
        <v>30942.99</v>
      </c>
      <c r="BA94" s="57">
        <f>BB94+BC94</f>
        <v>200</v>
      </c>
      <c r="BB94" s="11">
        <v>33</v>
      </c>
      <c r="BC94" s="11">
        <v>167</v>
      </c>
      <c r="BD94" s="76">
        <f>BE94+BF94</f>
        <v>121492</v>
      </c>
      <c r="BE94" s="3">
        <v>20046.18</v>
      </c>
      <c r="BF94" s="3">
        <v>101445.82</v>
      </c>
      <c r="BH94" s="62">
        <f t="shared" si="95"/>
        <v>161162.5</v>
      </c>
    </row>
    <row r="95" spans="1:60" ht="18" customHeight="1" x14ac:dyDescent="0.25">
      <c r="A95" s="82" t="s">
        <v>2</v>
      </c>
      <c r="B95" s="83">
        <f t="shared" ref="B95:AD95" si="101">SUM(B7:B94)</f>
        <v>94074</v>
      </c>
      <c r="C95" s="83">
        <f t="shared" si="101"/>
        <v>25988</v>
      </c>
      <c r="D95" s="83">
        <f t="shared" si="101"/>
        <v>68086</v>
      </c>
      <c r="E95" s="84">
        <f t="shared" si="101"/>
        <v>168366956.49999997</v>
      </c>
      <c r="F95" s="84">
        <f t="shared" si="101"/>
        <v>46698910.559999995</v>
      </c>
      <c r="G95" s="84">
        <f t="shared" si="101"/>
        <v>121668045.93999997</v>
      </c>
      <c r="H95" s="83">
        <f t="shared" si="101"/>
        <v>298875</v>
      </c>
      <c r="I95" s="83">
        <f t="shared" si="101"/>
        <v>69737</v>
      </c>
      <c r="J95" s="83">
        <f t="shared" si="101"/>
        <v>229138</v>
      </c>
      <c r="K95" s="84">
        <f t="shared" si="101"/>
        <v>59672924.839999996</v>
      </c>
      <c r="L95" s="84">
        <f t="shared" si="101"/>
        <v>13637373.329999996</v>
      </c>
      <c r="M95" s="84">
        <f t="shared" si="101"/>
        <v>46035551.509999998</v>
      </c>
      <c r="N95" s="83">
        <f t="shared" si="101"/>
        <v>84791</v>
      </c>
      <c r="O95" s="83">
        <f t="shared" si="101"/>
        <v>25029</v>
      </c>
      <c r="P95" s="83">
        <f t="shared" si="101"/>
        <v>59762</v>
      </c>
      <c r="Q95" s="84">
        <f t="shared" si="101"/>
        <v>37692298.029999994</v>
      </c>
      <c r="R95" s="84">
        <f t="shared" si="101"/>
        <v>11056935.379999999</v>
      </c>
      <c r="S95" s="84">
        <f t="shared" si="101"/>
        <v>26635362.650000002</v>
      </c>
      <c r="T95" s="84">
        <f t="shared" si="101"/>
        <v>138350163.53</v>
      </c>
      <c r="U95" s="84">
        <f t="shared" si="101"/>
        <v>39735121.660000004</v>
      </c>
      <c r="V95" s="84">
        <f t="shared" si="101"/>
        <v>98615041.86999999</v>
      </c>
      <c r="W95" s="83">
        <f t="shared" si="101"/>
        <v>618635</v>
      </c>
      <c r="X95" s="83">
        <f t="shared" si="101"/>
        <v>172672</v>
      </c>
      <c r="Y95" s="83">
        <f t="shared" si="101"/>
        <v>445963</v>
      </c>
      <c r="Z95" s="84">
        <f t="shared" si="101"/>
        <v>467461331.45999992</v>
      </c>
      <c r="AA95" s="84">
        <f t="shared" si="101"/>
        <v>130664465.69999997</v>
      </c>
      <c r="AB95" s="84">
        <f t="shared" si="101"/>
        <v>336796865.75999987</v>
      </c>
      <c r="AC95" s="83">
        <f t="shared" si="101"/>
        <v>176108</v>
      </c>
      <c r="AD95" s="83">
        <f t="shared" si="101"/>
        <v>44245</v>
      </c>
      <c r="AE95" s="83">
        <f t="shared" ref="AE95:BD95" si="102">SUM(AE7:AE94)</f>
        <v>131863</v>
      </c>
      <c r="AF95" s="84">
        <f t="shared" si="102"/>
        <v>78671003.86999999</v>
      </c>
      <c r="AG95" s="84">
        <f t="shared" si="102"/>
        <v>19447336.209999997</v>
      </c>
      <c r="AH95" s="84">
        <f t="shared" si="102"/>
        <v>59223667.659999989</v>
      </c>
      <c r="AI95" s="83">
        <f t="shared" si="102"/>
        <v>54818</v>
      </c>
      <c r="AJ95" s="83">
        <f t="shared" si="102"/>
        <v>15056</v>
      </c>
      <c r="AK95" s="83">
        <f t="shared" si="102"/>
        <v>39762</v>
      </c>
      <c r="AL95" s="84">
        <f t="shared" si="102"/>
        <v>1247249554.1500003</v>
      </c>
      <c r="AM95" s="84">
        <f t="shared" si="102"/>
        <v>342675654.77999997</v>
      </c>
      <c r="AN95" s="84">
        <f t="shared" si="102"/>
        <v>904573899.36999977</v>
      </c>
      <c r="AO95" s="83">
        <f t="shared" si="102"/>
        <v>18772</v>
      </c>
      <c r="AP95" s="83">
        <f t="shared" si="102"/>
        <v>5014</v>
      </c>
      <c r="AQ95" s="83">
        <f t="shared" si="102"/>
        <v>13758</v>
      </c>
      <c r="AR95" s="84">
        <f t="shared" si="102"/>
        <v>200582348.87</v>
      </c>
      <c r="AS95" s="84">
        <f t="shared" si="102"/>
        <v>55325004.960000016</v>
      </c>
      <c r="AT95" s="84">
        <f t="shared" si="102"/>
        <v>145257343.91000003</v>
      </c>
      <c r="AU95" s="83">
        <f t="shared" si="102"/>
        <v>235198</v>
      </c>
      <c r="AV95" s="83">
        <f t="shared" si="102"/>
        <v>70356</v>
      </c>
      <c r="AW95" s="83">
        <f t="shared" si="102"/>
        <v>164842</v>
      </c>
      <c r="AX95" s="84">
        <f t="shared" si="102"/>
        <v>38454456.090000011</v>
      </c>
      <c r="AY95" s="84">
        <f t="shared" si="102"/>
        <v>11920876.869999995</v>
      </c>
      <c r="AZ95" s="84">
        <f t="shared" si="102"/>
        <v>26533579.220000006</v>
      </c>
      <c r="BA95" s="83">
        <f t="shared" si="102"/>
        <v>76836</v>
      </c>
      <c r="BB95" s="83">
        <f t="shared" si="102"/>
        <v>30635</v>
      </c>
      <c r="BC95" s="83">
        <f t="shared" si="102"/>
        <v>46201</v>
      </c>
      <c r="BD95" s="84">
        <f t="shared" si="102"/>
        <v>173218031.98000005</v>
      </c>
      <c r="BE95" s="84">
        <f t="shared" ref="BE95:BF95" si="103">SUM(BE7:BE94)</f>
        <v>91708422.260000035</v>
      </c>
      <c r="BF95" s="84">
        <f t="shared" si="103"/>
        <v>81509609.719999999</v>
      </c>
      <c r="BH95" s="73">
        <f>SUM(BH7:BH94)</f>
        <v>2609719069.3200016</v>
      </c>
    </row>
    <row r="96" spans="1:60" ht="14.25" customHeight="1" x14ac:dyDescent="0.25">
      <c r="A96" s="44"/>
      <c r="B96" s="45"/>
      <c r="C96" s="45"/>
      <c r="D96" s="45"/>
      <c r="E96" s="46"/>
      <c r="F96" s="46"/>
      <c r="G96" s="46"/>
      <c r="H96" s="45"/>
      <c r="I96" s="46"/>
      <c r="J96" s="46"/>
      <c r="K96" s="46"/>
      <c r="L96" s="46"/>
      <c r="M96" s="46"/>
      <c r="N96" s="45"/>
      <c r="O96" s="46"/>
      <c r="P96" s="46"/>
      <c r="Q96" s="46"/>
      <c r="R96" s="46"/>
      <c r="S96" s="46"/>
      <c r="T96" s="46"/>
      <c r="U96" s="46"/>
      <c r="V96" s="46"/>
      <c r="W96" s="45"/>
      <c r="X96" s="46"/>
      <c r="Y96" s="46"/>
      <c r="Z96" s="46"/>
      <c r="AA96" s="46"/>
      <c r="AB96" s="46"/>
      <c r="AC96" s="45"/>
      <c r="AD96" s="46"/>
      <c r="AE96" s="46"/>
      <c r="AF96" s="46"/>
      <c r="AG96" s="46"/>
      <c r="AH96" s="46"/>
      <c r="AI96" s="45"/>
      <c r="AJ96" s="46"/>
      <c r="AK96" s="46"/>
      <c r="AL96" s="46"/>
      <c r="AM96" s="46"/>
      <c r="AN96" s="46"/>
      <c r="AO96" s="45"/>
      <c r="AP96" s="46"/>
      <c r="AQ96" s="46"/>
      <c r="AR96" s="46"/>
      <c r="AS96" s="46"/>
      <c r="AT96" s="46"/>
      <c r="AU96" s="45"/>
      <c r="AV96" s="46"/>
      <c r="AW96" s="46"/>
      <c r="AX96" s="46"/>
      <c r="AY96" s="46"/>
      <c r="AZ96" s="46"/>
      <c r="BA96" s="45"/>
      <c r="BB96" s="46"/>
      <c r="BC96" s="46"/>
      <c r="BD96" s="46"/>
      <c r="BE96" s="46"/>
      <c r="BF96" s="46"/>
    </row>
    <row r="97" spans="1:58" ht="16.5" customHeight="1" x14ac:dyDescent="0.25">
      <c r="A97" s="44"/>
      <c r="B97" s="45"/>
      <c r="C97" s="45"/>
      <c r="D97" s="45"/>
      <c r="E97" s="46"/>
      <c r="F97" s="46"/>
      <c r="G97" s="46"/>
      <c r="H97" s="45"/>
      <c r="I97" s="46"/>
      <c r="J97" s="46"/>
      <c r="K97" s="46"/>
      <c r="L97" s="46"/>
      <c r="M97" s="46"/>
      <c r="N97" s="45"/>
      <c r="O97" s="46"/>
      <c r="P97" s="46"/>
      <c r="Q97" s="46"/>
      <c r="R97" s="46"/>
      <c r="S97" s="46"/>
      <c r="T97" s="46"/>
      <c r="U97" s="46"/>
      <c r="V97" s="46"/>
      <c r="W97" s="45"/>
      <c r="X97" s="46"/>
      <c r="Y97" s="46"/>
      <c r="Z97" s="46"/>
      <c r="AA97" s="46"/>
      <c r="AB97" s="46"/>
      <c r="AC97" s="45"/>
      <c r="AD97" s="46"/>
      <c r="AE97" s="46"/>
      <c r="AF97" s="46"/>
      <c r="AG97" s="46"/>
      <c r="AH97" s="46"/>
      <c r="AI97" s="45"/>
      <c r="AJ97" s="46"/>
      <c r="AK97" s="46"/>
      <c r="AL97" s="46"/>
      <c r="AM97" s="46"/>
      <c r="AN97" s="46"/>
      <c r="AO97" s="45"/>
      <c r="AP97" s="46"/>
      <c r="AQ97" s="46"/>
      <c r="AR97" s="46"/>
      <c r="AS97" s="46"/>
      <c r="AT97" s="46"/>
      <c r="AU97" s="45"/>
      <c r="AV97" s="46"/>
      <c r="AW97" s="46"/>
      <c r="AX97" s="46"/>
      <c r="AY97" s="46"/>
      <c r="AZ97" s="46"/>
      <c r="BA97" s="45"/>
      <c r="BB97" s="46"/>
      <c r="BC97" s="46"/>
      <c r="BD97" s="46"/>
      <c r="BE97" s="46"/>
      <c r="BF97" s="46"/>
    </row>
    <row r="98" spans="1:58" s="1" customFormat="1" ht="16.5" customHeight="1" x14ac:dyDescent="0.25">
      <c r="A98" s="44"/>
      <c r="B98" s="45"/>
      <c r="C98" s="45"/>
      <c r="D98" s="45"/>
      <c r="E98" s="46"/>
      <c r="F98" s="46"/>
      <c r="G98" s="46"/>
      <c r="H98" s="45"/>
      <c r="I98" s="46"/>
      <c r="J98" s="46"/>
      <c r="K98" s="46"/>
      <c r="L98" s="46"/>
      <c r="M98" s="46"/>
      <c r="N98" s="45"/>
      <c r="O98" s="46"/>
      <c r="P98" s="46"/>
      <c r="Q98" s="46"/>
      <c r="R98" s="46"/>
      <c r="S98" s="46"/>
      <c r="T98" s="46"/>
      <c r="U98" s="46"/>
      <c r="V98" s="46"/>
      <c r="W98" s="45"/>
      <c r="X98" s="46"/>
      <c r="Y98" s="46"/>
      <c r="Z98" s="46"/>
      <c r="AA98" s="46"/>
      <c r="AB98" s="46"/>
      <c r="AC98" s="45"/>
      <c r="AD98" s="46"/>
      <c r="AE98" s="46"/>
      <c r="AF98" s="46"/>
      <c r="AG98" s="46"/>
      <c r="AH98" s="46"/>
      <c r="AI98" s="45"/>
      <c r="AJ98" s="46"/>
      <c r="AK98" s="46"/>
      <c r="AL98" s="46"/>
      <c r="AM98" s="46"/>
      <c r="AN98" s="46"/>
      <c r="AO98" s="45"/>
      <c r="AP98" s="46"/>
      <c r="AQ98" s="46"/>
      <c r="AR98" s="46"/>
      <c r="AS98" s="46"/>
      <c r="AT98" s="46"/>
      <c r="AU98" s="45"/>
      <c r="AV98" s="46"/>
      <c r="AW98" s="46"/>
      <c r="AX98" s="46"/>
      <c r="AY98" s="46"/>
      <c r="AZ98" s="46"/>
      <c r="BA98" s="45"/>
      <c r="BB98" s="46"/>
      <c r="BC98" s="46"/>
      <c r="BD98" s="46"/>
      <c r="BE98" s="46"/>
      <c r="BF98" s="46"/>
    </row>
    <row r="99" spans="1:58" s="1" customFormat="1" ht="16.5" customHeight="1" x14ac:dyDescent="0.25">
      <c r="A99" s="44"/>
      <c r="B99" s="45"/>
      <c r="C99" s="45"/>
      <c r="D99" s="45"/>
      <c r="E99" s="46"/>
      <c r="F99" s="46"/>
      <c r="G99" s="46"/>
      <c r="H99" s="45"/>
      <c r="I99" s="46"/>
      <c r="J99" s="46"/>
      <c r="K99" s="46"/>
      <c r="L99" s="46"/>
      <c r="M99" s="46"/>
      <c r="N99" s="45"/>
      <c r="O99" s="46"/>
      <c r="P99" s="46"/>
      <c r="Q99" s="46"/>
      <c r="R99" s="46"/>
      <c r="S99" s="46"/>
      <c r="T99" s="46"/>
      <c r="U99" s="46"/>
      <c r="V99" s="46"/>
      <c r="W99" s="45"/>
      <c r="X99" s="46"/>
      <c r="Y99" s="46"/>
      <c r="Z99" s="46"/>
      <c r="AA99" s="46"/>
      <c r="AB99" s="46"/>
      <c r="AC99" s="45"/>
      <c r="AD99" s="46"/>
      <c r="AE99" s="46"/>
      <c r="AF99" s="46"/>
      <c r="AG99" s="46"/>
      <c r="AH99" s="46"/>
      <c r="AI99" s="45"/>
      <c r="AJ99" s="46"/>
      <c r="AK99" s="46"/>
      <c r="AL99" s="46"/>
      <c r="AM99" s="46"/>
      <c r="AN99" s="46"/>
      <c r="AO99" s="45"/>
      <c r="AP99" s="129"/>
      <c r="AQ99" s="26"/>
      <c r="AR99" s="46"/>
      <c r="AS99" s="46"/>
      <c r="AT99" s="46"/>
      <c r="AU99" s="45"/>
      <c r="AV99" s="46"/>
      <c r="AW99" s="46"/>
      <c r="AX99" s="46"/>
      <c r="AY99" s="46"/>
      <c r="AZ99" s="46"/>
      <c r="BA99" s="45"/>
      <c r="BB99" s="46"/>
      <c r="BC99" s="46"/>
      <c r="BD99" s="46"/>
      <c r="BE99" s="46"/>
      <c r="BF99" s="46"/>
    </row>
    <row r="100" spans="1:58" s="1" customFormat="1" ht="15.75" customHeight="1" x14ac:dyDescent="0.25">
      <c r="A100" s="44"/>
      <c r="B100" s="45"/>
      <c r="C100" s="45"/>
      <c r="D100" s="45"/>
      <c r="E100" s="46"/>
      <c r="F100" s="46"/>
      <c r="G100" s="46"/>
      <c r="H100" s="45"/>
      <c r="I100" s="46"/>
      <c r="J100" s="46"/>
      <c r="K100" s="46"/>
      <c r="L100" s="46"/>
      <c r="M100" s="46"/>
      <c r="N100" s="45"/>
      <c r="O100" s="46"/>
      <c r="P100" s="46"/>
      <c r="Q100" s="46"/>
      <c r="R100" s="46"/>
      <c r="S100" s="46"/>
      <c r="T100" s="46"/>
      <c r="U100" s="46"/>
      <c r="V100" s="46"/>
      <c r="W100" s="45"/>
      <c r="X100" s="46"/>
      <c r="Y100" s="46"/>
      <c r="Z100" s="46"/>
      <c r="AA100" s="46"/>
      <c r="AB100" s="46"/>
      <c r="AC100" s="45"/>
      <c r="AD100" s="46"/>
      <c r="AE100" s="46"/>
      <c r="AF100" s="46"/>
      <c r="AG100" s="46"/>
      <c r="AH100" s="46"/>
      <c r="AI100" s="45"/>
      <c r="AJ100" s="46"/>
      <c r="AK100" s="46"/>
      <c r="AL100" s="46"/>
      <c r="AM100" s="46"/>
      <c r="AN100" s="46"/>
      <c r="AO100" s="45"/>
      <c r="AP100" s="46"/>
      <c r="AQ100" s="46"/>
      <c r="AR100" s="46"/>
      <c r="AS100" s="46"/>
      <c r="AT100" s="46"/>
      <c r="AU100" s="45"/>
      <c r="AV100" s="46"/>
      <c r="AW100" s="46"/>
      <c r="AX100" s="46"/>
      <c r="AY100" s="46"/>
      <c r="AZ100" s="46"/>
      <c r="BA100" s="45"/>
      <c r="BB100" s="46"/>
      <c r="BC100" s="46"/>
      <c r="BD100" s="46"/>
      <c r="BE100" s="46"/>
      <c r="BF100" s="46"/>
    </row>
    <row r="101" spans="1:58" s="1" customFormat="1" ht="14.25" customHeight="1" x14ac:dyDescent="0.25">
      <c r="A101" s="44"/>
      <c r="B101" s="45"/>
      <c r="C101" s="45"/>
      <c r="D101" s="45"/>
      <c r="E101" s="46"/>
      <c r="F101" s="46"/>
      <c r="G101" s="46"/>
      <c r="H101" s="45"/>
      <c r="I101" s="46"/>
      <c r="J101" s="46"/>
      <c r="K101" s="46"/>
      <c r="L101" s="46"/>
      <c r="M101" s="46"/>
      <c r="N101" s="45"/>
      <c r="O101" s="46"/>
      <c r="P101" s="46"/>
      <c r="Q101" s="46"/>
      <c r="R101" s="46"/>
      <c r="S101" s="46"/>
      <c r="T101" s="46"/>
      <c r="U101" s="46"/>
      <c r="V101" s="46"/>
      <c r="W101" s="45"/>
      <c r="X101" s="46"/>
      <c r="Y101" s="46"/>
      <c r="Z101" s="46"/>
      <c r="AA101" s="46"/>
      <c r="AB101" s="46"/>
      <c r="AC101" s="45"/>
      <c r="AD101" s="46"/>
      <c r="AE101" s="46"/>
      <c r="AF101" s="46"/>
      <c r="AG101" s="46"/>
      <c r="AH101" s="46"/>
      <c r="AI101" s="45"/>
      <c r="AJ101" s="46"/>
      <c r="AK101" s="46"/>
      <c r="AL101" s="46"/>
      <c r="AM101" s="46"/>
      <c r="AN101" s="46"/>
      <c r="AO101" s="45"/>
      <c r="AP101" s="46"/>
      <c r="AQ101" s="46"/>
      <c r="AR101" s="46"/>
      <c r="AS101" s="46"/>
      <c r="AT101" s="46"/>
      <c r="AU101" s="45"/>
      <c r="AV101" s="46"/>
      <c r="AW101" s="46"/>
      <c r="AX101" s="46"/>
      <c r="AY101" s="46"/>
      <c r="AZ101" s="46"/>
      <c r="BA101" s="45"/>
      <c r="BB101" s="46"/>
      <c r="BC101" s="46"/>
      <c r="BD101" s="46"/>
      <c r="BE101" s="46"/>
      <c r="BF101" s="46"/>
    </row>
    <row r="102" spans="1:58" s="1" customFormat="1" ht="16.5" customHeight="1" x14ac:dyDescent="0.25">
      <c r="A102" s="44"/>
      <c r="B102" s="45"/>
      <c r="C102" s="45"/>
      <c r="D102" s="45"/>
      <c r="E102" s="46"/>
      <c r="F102" s="46"/>
      <c r="G102" s="46"/>
      <c r="H102" s="45"/>
      <c r="I102" s="46"/>
      <c r="J102" s="46"/>
      <c r="K102" s="46"/>
      <c r="L102" s="46"/>
      <c r="M102" s="46"/>
      <c r="N102" s="45"/>
      <c r="O102" s="46"/>
      <c r="P102" s="46"/>
      <c r="Q102" s="46"/>
      <c r="R102" s="46"/>
      <c r="S102" s="46"/>
      <c r="T102" s="46"/>
      <c r="U102" s="46"/>
      <c r="V102" s="46"/>
      <c r="W102" s="45"/>
      <c r="X102" s="46"/>
      <c r="Y102" s="46"/>
      <c r="Z102" s="46"/>
      <c r="AA102" s="46"/>
      <c r="AB102" s="46"/>
      <c r="AC102" s="45"/>
      <c r="AD102" s="46"/>
      <c r="AE102" s="46"/>
      <c r="AF102" s="46"/>
      <c r="AG102" s="46"/>
      <c r="AH102" s="46"/>
      <c r="AI102" s="45"/>
      <c r="AJ102" s="46"/>
      <c r="AK102" s="46"/>
      <c r="AL102" s="46"/>
      <c r="AM102" s="46"/>
      <c r="AN102" s="46"/>
      <c r="AO102" s="45"/>
      <c r="AP102" s="46"/>
      <c r="AQ102" s="46"/>
      <c r="AR102" s="46"/>
      <c r="AS102" s="46"/>
      <c r="AT102" s="46"/>
      <c r="AU102" s="45"/>
      <c r="AV102" s="46"/>
      <c r="AW102" s="46"/>
      <c r="AX102" s="46"/>
      <c r="AY102" s="46"/>
      <c r="AZ102" s="46"/>
      <c r="BA102" s="45"/>
      <c r="BB102" s="46"/>
      <c r="BC102" s="46"/>
      <c r="BD102" s="46"/>
      <c r="BE102" s="46"/>
      <c r="BF102" s="46"/>
    </row>
    <row r="103" spans="1:58" s="1" customFormat="1" ht="16.5" customHeight="1" x14ac:dyDescent="0.25">
      <c r="A103" s="44"/>
      <c r="B103" s="45"/>
      <c r="C103" s="45"/>
      <c r="D103" s="45"/>
      <c r="E103" s="46"/>
      <c r="F103" s="46"/>
      <c r="G103" s="46"/>
      <c r="H103" s="45"/>
      <c r="I103" s="46"/>
      <c r="J103" s="46"/>
      <c r="K103" s="46"/>
      <c r="L103" s="46"/>
      <c r="M103" s="46"/>
      <c r="N103" s="45"/>
      <c r="O103" s="46"/>
      <c r="P103" s="46"/>
      <c r="Q103" s="47"/>
      <c r="R103" s="46"/>
      <c r="S103" s="46"/>
      <c r="T103" s="46"/>
      <c r="U103" s="46"/>
      <c r="V103" s="46"/>
      <c r="W103" s="45"/>
      <c r="X103" s="46"/>
      <c r="Y103" s="46"/>
      <c r="Z103" s="46"/>
      <c r="AA103" s="46"/>
      <c r="AB103" s="46"/>
      <c r="AC103" s="45"/>
      <c r="AD103" s="46"/>
      <c r="AE103" s="46"/>
      <c r="AF103" s="46"/>
      <c r="AG103" s="46"/>
      <c r="AH103" s="46"/>
      <c r="AI103" s="45"/>
      <c r="AJ103" s="46"/>
      <c r="AK103" s="46"/>
      <c r="AL103" s="46"/>
      <c r="AM103" s="46"/>
      <c r="AN103" s="46"/>
      <c r="AO103" s="45"/>
      <c r="AP103" s="46"/>
      <c r="AQ103" s="46"/>
      <c r="AR103" s="46"/>
      <c r="AS103" s="46"/>
      <c r="AT103" s="46"/>
      <c r="AU103" s="45"/>
      <c r="AV103" s="46"/>
      <c r="AW103" s="46"/>
      <c r="AX103" s="46"/>
      <c r="AY103" s="46"/>
      <c r="AZ103" s="46"/>
      <c r="BA103" s="45"/>
      <c r="BB103" s="46"/>
      <c r="BC103" s="46"/>
      <c r="BD103" s="46"/>
      <c r="BE103" s="46"/>
      <c r="BF103" s="46"/>
    </row>
    <row r="104" spans="1:58" s="1" customFormat="1" x14ac:dyDescent="0.25">
      <c r="A104" s="6"/>
      <c r="B104" s="5"/>
      <c r="C104" s="5"/>
      <c r="D104" s="5"/>
      <c r="E104" s="7"/>
      <c r="F104" s="7"/>
      <c r="G104" s="7"/>
      <c r="H104" s="5"/>
      <c r="I104" s="7"/>
      <c r="J104" s="7"/>
      <c r="K104" s="7"/>
      <c r="L104" s="7"/>
      <c r="M104" s="7"/>
      <c r="N104" s="5"/>
      <c r="O104" s="7"/>
      <c r="P104" s="7"/>
      <c r="Q104" s="7"/>
      <c r="R104" s="7"/>
      <c r="S104" s="7"/>
      <c r="T104" s="7"/>
      <c r="U104" s="7"/>
      <c r="V104" s="7"/>
      <c r="W104" s="5"/>
      <c r="X104" s="7"/>
      <c r="Y104" s="7"/>
      <c r="Z104" s="7"/>
      <c r="AA104" s="7"/>
      <c r="AB104" s="7"/>
      <c r="AC104" s="5"/>
      <c r="AD104" s="7"/>
      <c r="AE104" s="7"/>
      <c r="AF104" s="7"/>
      <c r="AG104" s="7"/>
      <c r="AH104" s="7"/>
      <c r="AI104" s="5"/>
      <c r="AJ104" s="7"/>
      <c r="AK104" s="7"/>
      <c r="AL104" s="7"/>
      <c r="AM104" s="7"/>
      <c r="AN104" s="7"/>
      <c r="AO104" s="5"/>
      <c r="AP104" s="7"/>
      <c r="AQ104" s="7"/>
      <c r="AR104" s="7"/>
      <c r="AS104" s="7"/>
      <c r="AT104" s="7"/>
      <c r="AU104" s="5"/>
      <c r="AV104" s="7"/>
      <c r="AW104" s="7"/>
      <c r="AX104" s="7"/>
      <c r="AY104" s="7"/>
      <c r="AZ104" s="7"/>
      <c r="BA104" s="5"/>
      <c r="BB104" s="7"/>
      <c r="BC104" s="7"/>
      <c r="BD104" s="7"/>
      <c r="BE104" s="7"/>
      <c r="BF104" s="7"/>
    </row>
    <row r="105" spans="1:58" s="1" customFormat="1" x14ac:dyDescent="0.25">
      <c r="A105" s="6"/>
      <c r="B105" s="5"/>
      <c r="C105" s="5"/>
      <c r="D105" s="5"/>
      <c r="E105" s="7"/>
      <c r="F105" s="7"/>
      <c r="G105" s="7"/>
      <c r="H105" s="5"/>
      <c r="I105" s="7"/>
      <c r="J105" s="7"/>
      <c r="K105" s="7"/>
      <c r="L105" s="7"/>
      <c r="M105" s="7"/>
      <c r="N105" s="5"/>
      <c r="O105" s="7"/>
      <c r="P105" s="7"/>
      <c r="Q105" s="7"/>
      <c r="R105" s="7"/>
      <c r="S105" s="7"/>
      <c r="T105" s="7"/>
      <c r="U105" s="7"/>
      <c r="V105" s="7"/>
      <c r="W105" s="5"/>
      <c r="X105" s="7"/>
      <c r="Y105" s="7"/>
      <c r="Z105" s="7"/>
      <c r="AA105" s="7"/>
      <c r="AB105" s="7"/>
      <c r="AC105" s="5"/>
      <c r="AD105" s="7"/>
      <c r="AE105" s="7"/>
      <c r="AF105" s="7"/>
      <c r="AG105" s="7"/>
      <c r="AH105" s="7"/>
      <c r="AI105" s="5"/>
      <c r="AJ105" s="7"/>
      <c r="AK105" s="7"/>
      <c r="AL105" s="7"/>
      <c r="AM105" s="7"/>
      <c r="AN105" s="7"/>
      <c r="AO105" s="5"/>
      <c r="AP105" s="7"/>
      <c r="AQ105" s="7"/>
      <c r="AR105" s="7"/>
      <c r="AS105" s="7"/>
      <c r="AT105" s="7"/>
      <c r="AU105" s="5"/>
      <c r="AV105" s="7"/>
      <c r="AW105" s="7"/>
      <c r="AX105" s="7"/>
      <c r="AY105" s="7"/>
      <c r="AZ105" s="7"/>
      <c r="BA105" s="5"/>
      <c r="BB105" s="7"/>
      <c r="BC105" s="7"/>
      <c r="BD105" s="7"/>
      <c r="BE105" s="7"/>
      <c r="BF105" s="7"/>
    </row>
    <row r="106" spans="1:58" s="1" customFormat="1" x14ac:dyDescent="0.25">
      <c r="B106" s="5"/>
      <c r="C106" s="5"/>
      <c r="D106" s="5"/>
      <c r="E106" s="7"/>
      <c r="F106" s="7"/>
      <c r="G106" s="7"/>
      <c r="H106" s="5"/>
      <c r="I106" s="7"/>
      <c r="J106" s="7"/>
      <c r="K106" s="7"/>
      <c r="L106" s="7"/>
      <c r="M106" s="7"/>
      <c r="N106" s="5"/>
      <c r="O106" s="7"/>
      <c r="P106" s="7"/>
      <c r="Q106" s="7"/>
      <c r="R106" s="7"/>
      <c r="S106" s="7"/>
      <c r="T106" s="7"/>
      <c r="U106" s="7"/>
      <c r="V106" s="7"/>
      <c r="W106" s="5"/>
      <c r="X106" s="7"/>
      <c r="Y106" s="7"/>
      <c r="Z106" s="7"/>
      <c r="AA106" s="7"/>
      <c r="AB106" s="7"/>
      <c r="AC106" s="5"/>
      <c r="AD106" s="7"/>
      <c r="AE106" s="7"/>
      <c r="AF106" s="7"/>
      <c r="AG106" s="7"/>
      <c r="AH106" s="7"/>
      <c r="AI106" s="5"/>
      <c r="AJ106" s="7"/>
      <c r="AK106" s="7"/>
      <c r="AL106" s="7"/>
      <c r="AM106" s="7"/>
      <c r="AN106" s="7"/>
      <c r="AO106" s="5"/>
      <c r="AP106" s="7"/>
      <c r="AQ106" s="7"/>
      <c r="AR106" s="7"/>
      <c r="AS106" s="7"/>
      <c r="AT106" s="7"/>
      <c r="AU106" s="5"/>
      <c r="AV106" s="7"/>
      <c r="AW106" s="7"/>
      <c r="AX106" s="7"/>
      <c r="AY106" s="7"/>
      <c r="AZ106" s="7"/>
      <c r="BA106" s="5"/>
      <c r="BB106" s="7"/>
      <c r="BC106" s="7"/>
      <c r="BD106" s="7"/>
      <c r="BE106" s="7"/>
      <c r="BF106" s="7"/>
    </row>
    <row r="107" spans="1:58" s="1" customFormat="1" x14ac:dyDescent="0.25">
      <c r="A107" s="29"/>
      <c r="B107" s="5"/>
      <c r="C107" s="5"/>
      <c r="D107" s="5"/>
      <c r="E107" s="7"/>
      <c r="F107" s="7"/>
      <c r="G107" s="7"/>
      <c r="H107" s="5"/>
      <c r="I107" s="7"/>
      <c r="J107" s="7"/>
      <c r="K107" s="7"/>
      <c r="L107" s="7"/>
      <c r="M107" s="7"/>
      <c r="N107" s="5"/>
      <c r="O107" s="7"/>
      <c r="P107" s="7"/>
      <c r="Q107" s="7"/>
      <c r="R107" s="7"/>
      <c r="S107" s="7"/>
      <c r="T107" s="7"/>
      <c r="U107" s="7"/>
      <c r="V107" s="7"/>
      <c r="W107" s="5"/>
      <c r="X107" s="7"/>
      <c r="Y107" s="7"/>
      <c r="Z107" s="7"/>
      <c r="AA107" s="7"/>
      <c r="AB107" s="7"/>
      <c r="AC107" s="5"/>
      <c r="AD107" s="7"/>
      <c r="AE107" s="7"/>
      <c r="AF107" s="7"/>
      <c r="AG107" s="7"/>
      <c r="AH107" s="7"/>
      <c r="AI107" s="5"/>
      <c r="AJ107" s="7"/>
      <c r="AK107" s="7"/>
      <c r="AL107" s="7"/>
      <c r="AM107" s="7"/>
      <c r="AN107" s="7"/>
      <c r="AO107" s="5"/>
      <c r="AP107" s="7"/>
      <c r="AQ107" s="7"/>
      <c r="AR107" s="7"/>
      <c r="AS107" s="7"/>
      <c r="AT107" s="7"/>
      <c r="AU107" s="5"/>
      <c r="AV107" s="7"/>
      <c r="AW107" s="7"/>
      <c r="AX107" s="7"/>
      <c r="AY107" s="7"/>
      <c r="AZ107" s="7"/>
      <c r="BA107" s="5"/>
      <c r="BB107" s="7"/>
      <c r="BC107" s="7"/>
      <c r="BD107" s="7"/>
      <c r="BE107" s="7"/>
      <c r="BF107" s="7"/>
    </row>
    <row r="108" spans="1:58" s="1" customFormat="1" ht="15" x14ac:dyDescent="0.25">
      <c r="A108" s="13"/>
      <c r="B108" s="5"/>
      <c r="C108" s="5"/>
      <c r="D108" s="5"/>
      <c r="E108" s="7"/>
      <c r="F108" s="7"/>
      <c r="G108" s="7"/>
      <c r="H108" s="5"/>
      <c r="I108" s="7"/>
      <c r="J108" s="7"/>
      <c r="K108" s="7"/>
      <c r="L108" s="7"/>
      <c r="M108" s="7"/>
      <c r="N108" s="5"/>
      <c r="O108" s="7"/>
      <c r="P108" s="7"/>
      <c r="Q108" s="7"/>
      <c r="R108" s="7"/>
      <c r="S108" s="7"/>
      <c r="T108" s="7"/>
      <c r="U108" s="7"/>
      <c r="V108" s="7"/>
      <c r="W108" s="5"/>
      <c r="X108" s="7"/>
      <c r="Y108" s="7"/>
      <c r="Z108" s="7"/>
      <c r="AA108" s="7"/>
      <c r="AB108" s="7"/>
      <c r="AC108" s="5"/>
      <c r="AD108" s="7"/>
      <c r="AE108" s="7"/>
      <c r="AF108" s="7"/>
      <c r="AG108" s="7"/>
      <c r="AH108" s="7"/>
      <c r="AI108" s="5"/>
      <c r="AJ108" s="7"/>
      <c r="AK108" s="7"/>
      <c r="AL108" s="7"/>
      <c r="AM108" s="7"/>
      <c r="AN108" s="7"/>
      <c r="AO108" s="5"/>
      <c r="AP108" s="7"/>
      <c r="AQ108" s="7"/>
      <c r="AR108" s="7"/>
      <c r="AS108" s="7"/>
      <c r="AT108" s="7"/>
      <c r="AU108" s="5"/>
      <c r="AV108" s="7"/>
      <c r="AW108" s="7"/>
      <c r="AX108" s="7"/>
      <c r="AY108" s="7"/>
      <c r="AZ108" s="7"/>
      <c r="BA108" s="5"/>
      <c r="BB108" s="7"/>
      <c r="BC108" s="7"/>
      <c r="BD108" s="7"/>
      <c r="BE108" s="7"/>
      <c r="BF108" s="7"/>
    </row>
    <row r="109" spans="1:58" x14ac:dyDescent="0.25">
      <c r="A109" s="10"/>
      <c r="T109" s="7"/>
      <c r="U109" s="7"/>
      <c r="V109" s="7"/>
    </row>
    <row r="110" spans="1:58" x14ac:dyDescent="0.25">
      <c r="A110" s="10"/>
      <c r="T110" s="7"/>
      <c r="U110" s="7"/>
      <c r="V110" s="7"/>
    </row>
    <row r="111" spans="1:58" x14ac:dyDescent="0.25">
      <c r="A111" s="10"/>
      <c r="T111" s="7"/>
      <c r="U111" s="7"/>
      <c r="V111" s="7"/>
    </row>
    <row r="112" spans="1:58" x14ac:dyDescent="0.25">
      <c r="A112" s="10"/>
      <c r="T112" s="7"/>
      <c r="U112" s="7"/>
      <c r="V112" s="7"/>
    </row>
    <row r="113" spans="1:22" x14ac:dyDescent="0.25">
      <c r="A113" s="10"/>
      <c r="T113" s="7"/>
      <c r="U113" s="7"/>
      <c r="V113" s="7"/>
    </row>
    <row r="114" spans="1:22" x14ac:dyDescent="0.25">
      <c r="A114" s="10"/>
      <c r="T114" s="7"/>
      <c r="U114" s="7"/>
      <c r="V114" s="7"/>
    </row>
    <row r="115" spans="1:22" x14ac:dyDescent="0.25">
      <c r="A115" s="10"/>
      <c r="T115" s="7"/>
      <c r="U115" s="7"/>
      <c r="V115" s="7"/>
    </row>
    <row r="123" spans="1:22" x14ac:dyDescent="0.25">
      <c r="A123" s="10"/>
    </row>
    <row r="124" spans="1:22" x14ac:dyDescent="0.25">
      <c r="A124" s="15"/>
    </row>
    <row r="125" spans="1:22" ht="15" x14ac:dyDescent="0.25">
      <c r="A125" s="48"/>
    </row>
    <row r="126" spans="1:22" ht="15" x14ac:dyDescent="0.25">
      <c r="A126" s="48"/>
    </row>
  </sheetData>
  <customSheetViews>
    <customSheetView guid="{9784C23B-239B-4CA0-A170-4E2FB957F671}" scale="90" fitToPage="1" printArea="1">
      <pane xSplit="1" ySplit="6" topLeftCell="B67" activePane="bottomRight" state="frozen"/>
      <selection pane="bottomRight" activeCell="J75" sqref="I75:J75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>
      <pane xSplit="1" ySplit="6" topLeftCell="BG43" activePane="bottomRight" state="frozen"/>
      <selection pane="bottomRight" activeCell="CB55" sqref="CB55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>
      <pane xSplit="1" ySplit="6" topLeftCell="AM69" activePane="bottomRight" state="frozen"/>
      <selection pane="bottomRight" activeCell="BI85" sqref="BI85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filter="1" showAutoFilter="1">
      <pane xSplit="1" ySplit="45" topLeftCell="AX47" activePane="bottomRight" state="frozen"/>
      <selection pane="bottomRight" activeCell="BI97" sqref="BI97"/>
      <pageMargins left="0" right="0" top="0" bottom="0" header="0.31496062992125984" footer="0.31496062992125984"/>
      <printOptions horizontalCentered="1"/>
      <pageSetup paperSize="9" fitToHeight="0" orientation="landscape" r:id="rId4"/>
      <autoFilter ref="A6:BZ85">
        <filterColumn colId="0">
          <filters>
            <filter val="ГУЗ «Ульяновская областная клиническая больница»"/>
          </filters>
        </filterColumn>
      </autoFilter>
    </customSheetView>
    <customSheetView guid="{EF89D82D-307D-41C5-8DC5-0AC0B8CDE711}" scale="90" showPageBreaks="1" fitToPage="1" printArea="1">
      <pane xSplit="1" ySplit="6" topLeftCell="AZ85" activePane="bottomRight" state="frozen"/>
      <selection pane="bottomRight" activeCell="BE117" sqref="BE117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33">
    <mergeCell ref="A4:A5"/>
    <mergeCell ref="B5:D5"/>
    <mergeCell ref="E5:G5"/>
    <mergeCell ref="H5:J5"/>
    <mergeCell ref="Q5:S5"/>
    <mergeCell ref="BD5:BF5"/>
    <mergeCell ref="K5:M5"/>
    <mergeCell ref="N5:P5"/>
    <mergeCell ref="Z5:AB5"/>
    <mergeCell ref="AC5:AE5"/>
    <mergeCell ref="AI5:AK5"/>
    <mergeCell ref="AL5:AN5"/>
    <mergeCell ref="AO5:AQ5"/>
    <mergeCell ref="AR5:AT5"/>
    <mergeCell ref="AF5:AH5"/>
    <mergeCell ref="T5:V5"/>
    <mergeCell ref="W5:Y5"/>
    <mergeCell ref="AU1:BH1"/>
    <mergeCell ref="AU2:BH2"/>
    <mergeCell ref="BA4:BF4"/>
    <mergeCell ref="B4:G4"/>
    <mergeCell ref="H4:M4"/>
    <mergeCell ref="N4:S4"/>
    <mergeCell ref="T4:V4"/>
    <mergeCell ref="W4:AB4"/>
    <mergeCell ref="AC4:AH4"/>
    <mergeCell ref="AI4:AN4"/>
    <mergeCell ref="AO4:AT4"/>
    <mergeCell ref="AU4:AZ4"/>
    <mergeCell ref="BH4:BH5"/>
    <mergeCell ref="AU5:AW5"/>
    <mergeCell ref="AX5:AZ5"/>
    <mergeCell ref="BA5:BC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E111"/>
  <sheetViews>
    <sheetView zoomScale="90" zoomScaleNormal="90" workbookViewId="0">
      <pane xSplit="1" ySplit="6" topLeftCell="BW63" activePane="bottomRight" state="frozen"/>
      <selection pane="topRight" activeCell="B1" sqref="B1"/>
      <selection pane="bottomLeft" activeCell="A7" sqref="A7"/>
      <selection pane="bottomRight" activeCell="A67" sqref="A67"/>
    </sheetView>
  </sheetViews>
  <sheetFormatPr defaultRowHeight="12.75" outlineLevelCol="1" x14ac:dyDescent="0.25"/>
  <cols>
    <col min="1" max="1" width="48.28515625" style="28" customWidth="1"/>
    <col min="2" max="2" width="8.85546875" style="27" bestFit="1" customWidth="1"/>
    <col min="3" max="3" width="6.42578125" style="27" bestFit="1" customWidth="1"/>
    <col min="4" max="4" width="7.42578125" style="27" bestFit="1" customWidth="1"/>
    <col min="5" max="7" width="13.42578125" style="26" bestFit="1" customWidth="1"/>
    <col min="8" max="8" width="8.85546875" style="27" bestFit="1" customWidth="1"/>
    <col min="9" max="9" width="7.42578125" style="26" bestFit="1" customWidth="1"/>
    <col min="10" max="10" width="8.85546875" style="26" bestFit="1" customWidth="1"/>
    <col min="11" max="13" width="13.42578125" style="26" bestFit="1" customWidth="1"/>
    <col min="14" max="14" width="7.42578125" style="27" bestFit="1" customWidth="1"/>
    <col min="15" max="16" width="7.42578125" style="26" bestFit="1" customWidth="1"/>
    <col min="17" max="17" width="13.42578125" style="26" bestFit="1" customWidth="1"/>
    <col min="18" max="18" width="12.28515625" style="26" bestFit="1" customWidth="1"/>
    <col min="19" max="19" width="13.7109375" style="26" customWidth="1"/>
    <col min="20" max="20" width="13.42578125" style="26" bestFit="1" customWidth="1"/>
    <col min="21" max="22" width="13" style="26" customWidth="1"/>
    <col min="23" max="23" width="8.85546875" style="27" bestFit="1" customWidth="1"/>
    <col min="24" max="24" width="7.42578125" style="26" bestFit="1" customWidth="1"/>
    <col min="25" max="25" width="8.85546875" style="26" bestFit="1" customWidth="1"/>
    <col min="26" max="26" width="14.28515625" style="26" customWidth="1"/>
    <col min="27" max="27" width="13.42578125" style="26" bestFit="1" customWidth="1"/>
    <col min="28" max="28" width="14.85546875" style="26" customWidth="1"/>
    <col min="29" max="29" width="7.42578125" style="27" bestFit="1" customWidth="1"/>
    <col min="30" max="31" width="7.42578125" style="26" bestFit="1" customWidth="1"/>
    <col min="32" max="32" width="13.42578125" style="26" bestFit="1" customWidth="1"/>
    <col min="33" max="33" width="12.28515625" style="26" bestFit="1" customWidth="1"/>
    <col min="34" max="34" width="13.42578125" style="26" bestFit="1" customWidth="1"/>
    <col min="35" max="35" width="7.42578125" style="27" bestFit="1" customWidth="1"/>
    <col min="36" max="36" width="8.42578125" style="26" customWidth="1"/>
    <col min="37" max="37" width="9" style="26" customWidth="1"/>
    <col min="38" max="40" width="14.85546875" style="26" bestFit="1" customWidth="1"/>
    <col min="41" max="41" width="6.42578125" style="27" bestFit="1" customWidth="1"/>
    <col min="42" max="43" width="9.28515625" style="26" bestFit="1" customWidth="1"/>
    <col min="44" max="46" width="13.42578125" style="26" bestFit="1" customWidth="1"/>
    <col min="47" max="47" width="7.42578125" style="27" bestFit="1" customWidth="1"/>
    <col min="48" max="49" width="7.42578125" style="26" bestFit="1" customWidth="1"/>
    <col min="50" max="50" width="13.42578125" style="26" bestFit="1" customWidth="1"/>
    <col min="51" max="51" width="12.28515625" style="26" bestFit="1" customWidth="1"/>
    <col min="52" max="52" width="13.42578125" style="26" bestFit="1" customWidth="1"/>
    <col min="53" max="53" width="7.42578125" style="27" bestFit="1" customWidth="1"/>
    <col min="54" max="55" width="7.42578125" style="26" bestFit="1" customWidth="1"/>
    <col min="56" max="56" width="13.42578125" style="26" customWidth="1"/>
    <col min="57" max="58" width="13.42578125" style="26" bestFit="1" customWidth="1"/>
    <col min="59" max="59" width="2.7109375" style="28" customWidth="1"/>
    <col min="60" max="60" width="19.140625" style="28" customWidth="1"/>
    <col min="61" max="61" width="18.28515625" style="28" customWidth="1"/>
    <col min="62" max="62" width="19.5703125" style="28" hidden="1" customWidth="1"/>
    <col min="63" max="63" width="10.140625" style="28" hidden="1" customWidth="1"/>
    <col min="64" max="64" width="4.42578125" style="1" customWidth="1"/>
    <col min="65" max="65" width="9.28515625" style="28" customWidth="1"/>
    <col min="66" max="67" width="8.140625" style="28" customWidth="1"/>
    <col min="68" max="70" width="13.28515625" style="4" customWidth="1"/>
    <col min="71" max="71" width="8.7109375" style="28" customWidth="1"/>
    <col min="72" max="72" width="8.140625" style="28" customWidth="1"/>
    <col min="73" max="73" width="9" style="28" customWidth="1"/>
    <col min="74" max="74" width="12.85546875" style="28" customWidth="1"/>
    <col min="75" max="75" width="12.7109375" style="28" customWidth="1"/>
    <col min="76" max="76" width="13" style="28" customWidth="1"/>
    <col min="77" max="79" width="8.140625" style="28" customWidth="1"/>
    <col min="80" max="80" width="14" style="28" customWidth="1"/>
    <col min="81" max="81" width="12.140625" style="28" customWidth="1"/>
    <col min="82" max="82" width="13.85546875" style="28" customWidth="1"/>
    <col min="83" max="83" width="13.42578125" style="28" customWidth="1"/>
    <col min="84" max="84" width="13.85546875" style="28" customWidth="1"/>
    <col min="85" max="85" width="14.7109375" style="28" customWidth="1"/>
    <col min="86" max="86" width="8.5703125" style="28" customWidth="1"/>
    <col min="87" max="87" width="8.140625" style="28" customWidth="1"/>
    <col min="88" max="88" width="8.5703125" style="28" customWidth="1"/>
    <col min="89" max="89" width="15.42578125" style="28" customWidth="1"/>
    <col min="90" max="90" width="14.140625" style="28" customWidth="1"/>
    <col min="91" max="91" width="14.42578125" style="28" customWidth="1"/>
    <col min="92" max="94" width="8.140625" style="28" customWidth="1"/>
    <col min="95" max="95" width="12.85546875" style="28" customWidth="1"/>
    <col min="96" max="96" width="13.28515625" style="28" customWidth="1"/>
    <col min="97" max="97" width="13" style="28" customWidth="1"/>
    <col min="98" max="100" width="8.140625" style="28" customWidth="1"/>
    <col min="101" max="101" width="15.28515625" style="28" customWidth="1"/>
    <col min="102" max="102" width="14.5703125" style="28" customWidth="1"/>
    <col min="103" max="103" width="15.28515625" style="28" customWidth="1"/>
    <col min="104" max="106" width="8.140625" style="28" customWidth="1"/>
    <col min="107" max="109" width="12.85546875" style="28" customWidth="1"/>
    <col min="110" max="112" width="8.140625" style="28" customWidth="1"/>
    <col min="113" max="115" width="12.85546875" style="28" customWidth="1"/>
    <col min="116" max="118" width="8.140625" style="28" customWidth="1"/>
    <col min="119" max="121" width="13.42578125" style="28" customWidth="1"/>
    <col min="122" max="122" width="4.7109375" style="28" customWidth="1"/>
    <col min="123" max="125" width="9.140625" style="26"/>
    <col min="126" max="126" width="15" style="26" customWidth="1"/>
    <col min="127" max="127" width="14.85546875" style="26" customWidth="1"/>
    <col min="128" max="128" width="15.140625" style="26" customWidth="1"/>
    <col min="129" max="129" width="13.85546875" style="26" hidden="1" customWidth="1" outlineLevel="1"/>
    <col min="130" max="130" width="9.140625" style="28" hidden="1" customWidth="1" outlineLevel="1"/>
    <col min="131" max="131" width="12.5703125" style="28" hidden="1" customWidth="1" outlineLevel="1"/>
    <col min="132" max="132" width="9.140625" style="28" collapsed="1"/>
    <col min="133" max="133" width="9.140625" style="28"/>
    <col min="134" max="134" width="15" style="28" customWidth="1"/>
    <col min="135" max="135" width="9.85546875" style="28" bestFit="1" customWidth="1"/>
    <col min="136" max="16384" width="9.140625" style="28"/>
  </cols>
  <sheetData>
    <row r="1" spans="1:131" ht="26.2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136" t="s">
        <v>134</v>
      </c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</row>
    <row r="2" spans="1:131" ht="40.5" customHeight="1" x14ac:dyDescent="0.25">
      <c r="A2" s="127" t="s">
        <v>101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128"/>
      <c r="AK2" s="128"/>
      <c r="AL2" s="85"/>
      <c r="AM2" s="85"/>
      <c r="AN2" s="85"/>
      <c r="AO2" s="85"/>
      <c r="AP2" s="131"/>
      <c r="AQ2" s="131"/>
      <c r="AR2" s="85"/>
      <c r="AS2" s="85"/>
      <c r="AT2" s="85"/>
      <c r="AU2" s="135" t="s">
        <v>99</v>
      </c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131" ht="20.25" customHeight="1" x14ac:dyDescent="0.25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7"/>
      <c r="AV3" s="87"/>
      <c r="AW3" s="87"/>
      <c r="AX3" s="104"/>
      <c r="AY3" s="105"/>
      <c r="AZ3" s="105"/>
      <c r="BA3" s="87"/>
      <c r="BB3" s="87"/>
      <c r="BC3" s="87"/>
      <c r="BD3" s="87"/>
      <c r="BE3" s="87"/>
      <c r="BF3" s="87"/>
      <c r="BG3" s="87"/>
      <c r="BH3" s="87"/>
      <c r="BI3" s="88" t="s">
        <v>80</v>
      </c>
      <c r="BM3" s="167" t="s">
        <v>110</v>
      </c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</row>
    <row r="4" spans="1:131" ht="45" customHeight="1" x14ac:dyDescent="0.25">
      <c r="A4" s="160" t="s">
        <v>3</v>
      </c>
      <c r="B4" s="137" t="s">
        <v>0</v>
      </c>
      <c r="C4" s="137"/>
      <c r="D4" s="137"/>
      <c r="E4" s="137"/>
      <c r="F4" s="137"/>
      <c r="G4" s="137"/>
      <c r="H4" s="137" t="s">
        <v>10</v>
      </c>
      <c r="I4" s="137"/>
      <c r="J4" s="137"/>
      <c r="K4" s="137"/>
      <c r="L4" s="137"/>
      <c r="M4" s="137"/>
      <c r="N4" s="137" t="s">
        <v>9</v>
      </c>
      <c r="O4" s="137"/>
      <c r="P4" s="137"/>
      <c r="Q4" s="137"/>
      <c r="R4" s="137"/>
      <c r="S4" s="137"/>
      <c r="T4" s="143" t="s">
        <v>8</v>
      </c>
      <c r="U4" s="144"/>
      <c r="V4" s="145"/>
      <c r="W4" s="137" t="s">
        <v>11</v>
      </c>
      <c r="X4" s="137"/>
      <c r="Y4" s="137"/>
      <c r="Z4" s="137"/>
      <c r="AA4" s="137"/>
      <c r="AB4" s="137"/>
      <c r="AC4" s="137" t="s">
        <v>74</v>
      </c>
      <c r="AD4" s="137"/>
      <c r="AE4" s="137"/>
      <c r="AF4" s="137"/>
      <c r="AG4" s="137"/>
      <c r="AH4" s="137"/>
      <c r="AI4" s="137" t="s">
        <v>12</v>
      </c>
      <c r="AJ4" s="137"/>
      <c r="AK4" s="137"/>
      <c r="AL4" s="137"/>
      <c r="AM4" s="137"/>
      <c r="AN4" s="137"/>
      <c r="AO4" s="137" t="s">
        <v>98</v>
      </c>
      <c r="AP4" s="137"/>
      <c r="AQ4" s="137"/>
      <c r="AR4" s="137"/>
      <c r="AS4" s="137"/>
      <c r="AT4" s="137"/>
      <c r="AU4" s="137" t="s">
        <v>13</v>
      </c>
      <c r="AV4" s="137"/>
      <c r="AW4" s="137"/>
      <c r="AX4" s="137"/>
      <c r="AY4" s="137"/>
      <c r="AZ4" s="137"/>
      <c r="BA4" s="137" t="s">
        <v>75</v>
      </c>
      <c r="BB4" s="137"/>
      <c r="BC4" s="137"/>
      <c r="BD4" s="137"/>
      <c r="BE4" s="137"/>
      <c r="BF4" s="137"/>
      <c r="BH4" s="139" t="s">
        <v>107</v>
      </c>
      <c r="BI4" s="161" t="s">
        <v>108</v>
      </c>
      <c r="BM4" s="168" t="s">
        <v>0</v>
      </c>
      <c r="BN4" s="168"/>
      <c r="BO4" s="168"/>
      <c r="BP4" s="168"/>
      <c r="BQ4" s="168"/>
      <c r="BR4" s="168"/>
      <c r="BS4" s="168" t="s">
        <v>10</v>
      </c>
      <c r="BT4" s="168"/>
      <c r="BU4" s="168"/>
      <c r="BV4" s="168"/>
      <c r="BW4" s="168"/>
      <c r="BX4" s="168"/>
      <c r="BY4" s="168" t="s">
        <v>9</v>
      </c>
      <c r="BZ4" s="168"/>
      <c r="CA4" s="168"/>
      <c r="CB4" s="168"/>
      <c r="CC4" s="168"/>
      <c r="CD4" s="168"/>
      <c r="CE4" s="143" t="s">
        <v>8</v>
      </c>
      <c r="CF4" s="144"/>
      <c r="CG4" s="145"/>
      <c r="CH4" s="168" t="s">
        <v>11</v>
      </c>
      <c r="CI4" s="168"/>
      <c r="CJ4" s="168"/>
      <c r="CK4" s="168"/>
      <c r="CL4" s="168"/>
      <c r="CM4" s="168"/>
      <c r="CN4" s="168" t="s">
        <v>74</v>
      </c>
      <c r="CO4" s="168"/>
      <c r="CP4" s="168"/>
      <c r="CQ4" s="168"/>
      <c r="CR4" s="168"/>
      <c r="CS4" s="168"/>
      <c r="CT4" s="168" t="s">
        <v>12</v>
      </c>
      <c r="CU4" s="168"/>
      <c r="CV4" s="168"/>
      <c r="CW4" s="168"/>
      <c r="CX4" s="168"/>
      <c r="CY4" s="168"/>
      <c r="CZ4" s="168" t="s">
        <v>98</v>
      </c>
      <c r="DA4" s="168"/>
      <c r="DB4" s="168"/>
      <c r="DC4" s="168"/>
      <c r="DD4" s="168"/>
      <c r="DE4" s="168"/>
      <c r="DF4" s="168" t="s">
        <v>13</v>
      </c>
      <c r="DG4" s="168"/>
      <c r="DH4" s="168"/>
      <c r="DI4" s="168"/>
      <c r="DJ4" s="168"/>
      <c r="DK4" s="168"/>
      <c r="DL4" s="168" t="s">
        <v>75</v>
      </c>
      <c r="DM4" s="168"/>
      <c r="DN4" s="168"/>
      <c r="DO4" s="168"/>
      <c r="DP4" s="168"/>
      <c r="DQ4" s="168"/>
      <c r="DS4" s="156" t="s">
        <v>113</v>
      </c>
      <c r="DT4" s="157"/>
      <c r="DU4" s="157"/>
      <c r="DV4" s="163" t="s">
        <v>112</v>
      </c>
      <c r="DW4" s="164"/>
      <c r="DX4" s="164"/>
      <c r="DY4" s="166" t="s">
        <v>81</v>
      </c>
      <c r="DZ4" s="166"/>
      <c r="EA4" s="166"/>
    </row>
    <row r="5" spans="1:131" ht="57.75" customHeight="1" x14ac:dyDescent="0.25">
      <c r="A5" s="160"/>
      <c r="B5" s="138" t="s">
        <v>70</v>
      </c>
      <c r="C5" s="138"/>
      <c r="D5" s="138"/>
      <c r="E5" s="139" t="s">
        <v>71</v>
      </c>
      <c r="F5" s="140"/>
      <c r="G5" s="140"/>
      <c r="H5" s="141" t="s">
        <v>70</v>
      </c>
      <c r="I5" s="141"/>
      <c r="J5" s="141"/>
      <c r="K5" s="139" t="s">
        <v>71</v>
      </c>
      <c r="L5" s="140"/>
      <c r="M5" s="140"/>
      <c r="N5" s="141" t="s">
        <v>70</v>
      </c>
      <c r="O5" s="141"/>
      <c r="P5" s="141"/>
      <c r="Q5" s="139" t="s">
        <v>71</v>
      </c>
      <c r="R5" s="140"/>
      <c r="S5" s="140"/>
      <c r="T5" s="139" t="s">
        <v>71</v>
      </c>
      <c r="U5" s="140"/>
      <c r="V5" s="140"/>
      <c r="W5" s="141" t="s">
        <v>70</v>
      </c>
      <c r="X5" s="141"/>
      <c r="Y5" s="141"/>
      <c r="Z5" s="139" t="s">
        <v>71</v>
      </c>
      <c r="AA5" s="140"/>
      <c r="AB5" s="140"/>
      <c r="AC5" s="141" t="s">
        <v>70</v>
      </c>
      <c r="AD5" s="141"/>
      <c r="AE5" s="141"/>
      <c r="AF5" s="139" t="s">
        <v>71</v>
      </c>
      <c r="AG5" s="140"/>
      <c r="AH5" s="140"/>
      <c r="AI5" s="141" t="s">
        <v>70</v>
      </c>
      <c r="AJ5" s="141"/>
      <c r="AK5" s="141"/>
      <c r="AL5" s="139" t="s">
        <v>71</v>
      </c>
      <c r="AM5" s="140"/>
      <c r="AN5" s="140"/>
      <c r="AO5" s="141" t="s">
        <v>70</v>
      </c>
      <c r="AP5" s="141"/>
      <c r="AQ5" s="141"/>
      <c r="AR5" s="139" t="s">
        <v>71</v>
      </c>
      <c r="AS5" s="140"/>
      <c r="AT5" s="140"/>
      <c r="AU5" s="141" t="s">
        <v>70</v>
      </c>
      <c r="AV5" s="141"/>
      <c r="AW5" s="141"/>
      <c r="AX5" s="139" t="s">
        <v>71</v>
      </c>
      <c r="AY5" s="140"/>
      <c r="AZ5" s="140"/>
      <c r="BA5" s="141" t="s">
        <v>70</v>
      </c>
      <c r="BB5" s="141"/>
      <c r="BC5" s="141"/>
      <c r="BD5" s="139" t="s">
        <v>71</v>
      </c>
      <c r="BE5" s="140"/>
      <c r="BF5" s="140"/>
      <c r="BH5" s="140"/>
      <c r="BI5" s="162"/>
      <c r="BJ5" s="26" t="s">
        <v>73</v>
      </c>
      <c r="BK5" s="26" t="s">
        <v>72</v>
      </c>
      <c r="BM5" s="159" t="s">
        <v>111</v>
      </c>
      <c r="BN5" s="159"/>
      <c r="BO5" s="159"/>
      <c r="BP5" s="139" t="s">
        <v>109</v>
      </c>
      <c r="BQ5" s="140"/>
      <c r="BR5" s="140"/>
      <c r="BS5" s="159" t="s">
        <v>111</v>
      </c>
      <c r="BT5" s="159"/>
      <c r="BU5" s="159"/>
      <c r="BV5" s="139" t="s">
        <v>109</v>
      </c>
      <c r="BW5" s="140"/>
      <c r="BX5" s="140"/>
      <c r="BY5" s="159" t="s">
        <v>111</v>
      </c>
      <c r="BZ5" s="159"/>
      <c r="CA5" s="159"/>
      <c r="CB5" s="139" t="s">
        <v>109</v>
      </c>
      <c r="CC5" s="140"/>
      <c r="CD5" s="140"/>
      <c r="CE5" s="139" t="s">
        <v>109</v>
      </c>
      <c r="CF5" s="140"/>
      <c r="CG5" s="140"/>
      <c r="CH5" s="159" t="s">
        <v>111</v>
      </c>
      <c r="CI5" s="159"/>
      <c r="CJ5" s="159"/>
      <c r="CK5" s="139" t="s">
        <v>109</v>
      </c>
      <c r="CL5" s="140"/>
      <c r="CM5" s="140"/>
      <c r="CN5" s="159" t="s">
        <v>111</v>
      </c>
      <c r="CO5" s="159"/>
      <c r="CP5" s="159"/>
      <c r="CQ5" s="139" t="s">
        <v>109</v>
      </c>
      <c r="CR5" s="140"/>
      <c r="CS5" s="140"/>
      <c r="CT5" s="159" t="s">
        <v>111</v>
      </c>
      <c r="CU5" s="159"/>
      <c r="CV5" s="159"/>
      <c r="CW5" s="139" t="s">
        <v>109</v>
      </c>
      <c r="CX5" s="140"/>
      <c r="CY5" s="140"/>
      <c r="CZ5" s="159" t="s">
        <v>111</v>
      </c>
      <c r="DA5" s="159"/>
      <c r="DB5" s="159"/>
      <c r="DC5" s="139" t="s">
        <v>109</v>
      </c>
      <c r="DD5" s="140"/>
      <c r="DE5" s="140"/>
      <c r="DF5" s="159" t="s">
        <v>111</v>
      </c>
      <c r="DG5" s="159"/>
      <c r="DH5" s="159"/>
      <c r="DI5" s="139" t="s">
        <v>109</v>
      </c>
      <c r="DJ5" s="140"/>
      <c r="DK5" s="140"/>
      <c r="DL5" s="159" t="s">
        <v>111</v>
      </c>
      <c r="DM5" s="159"/>
      <c r="DN5" s="159"/>
      <c r="DO5" s="139" t="s">
        <v>109</v>
      </c>
      <c r="DP5" s="140"/>
      <c r="DQ5" s="140"/>
      <c r="DS5" s="158"/>
      <c r="DT5" s="158"/>
      <c r="DU5" s="158"/>
      <c r="DV5" s="165"/>
      <c r="DW5" s="165"/>
      <c r="DX5" s="165"/>
      <c r="DY5" s="166"/>
      <c r="DZ5" s="166"/>
      <c r="EA5" s="166"/>
    </row>
    <row r="6" spans="1:131" ht="15" x14ac:dyDescent="0.25">
      <c r="A6" s="8"/>
      <c r="B6" s="17" t="s">
        <v>1</v>
      </c>
      <c r="C6" s="17" t="s">
        <v>4</v>
      </c>
      <c r="D6" s="17" t="s">
        <v>5</v>
      </c>
      <c r="E6" s="58" t="s">
        <v>1</v>
      </c>
      <c r="F6" s="58" t="s">
        <v>4</v>
      </c>
      <c r="G6" s="58" t="s">
        <v>5</v>
      </c>
      <c r="H6" s="17" t="s">
        <v>1</v>
      </c>
      <c r="I6" s="67" t="s">
        <v>4</v>
      </c>
      <c r="J6" s="67" t="s">
        <v>5</v>
      </c>
      <c r="K6" s="58" t="s">
        <v>1</v>
      </c>
      <c r="L6" s="58" t="s">
        <v>4</v>
      </c>
      <c r="M6" s="58" t="s">
        <v>5</v>
      </c>
      <c r="N6" s="17" t="s">
        <v>1</v>
      </c>
      <c r="O6" s="67" t="s">
        <v>4</v>
      </c>
      <c r="P6" s="67" t="s">
        <v>5</v>
      </c>
      <c r="Q6" s="58" t="s">
        <v>1</v>
      </c>
      <c r="R6" s="58" t="s">
        <v>4</v>
      </c>
      <c r="S6" s="58" t="s">
        <v>5</v>
      </c>
      <c r="T6" s="58" t="s">
        <v>1</v>
      </c>
      <c r="U6" s="58" t="s">
        <v>4</v>
      </c>
      <c r="V6" s="58" t="s">
        <v>5</v>
      </c>
      <c r="W6" s="17" t="s">
        <v>1</v>
      </c>
      <c r="X6" s="67" t="s">
        <v>4</v>
      </c>
      <c r="Y6" s="67" t="s">
        <v>5</v>
      </c>
      <c r="Z6" s="58" t="s">
        <v>1</v>
      </c>
      <c r="AA6" s="58" t="s">
        <v>4</v>
      </c>
      <c r="AB6" s="58" t="s">
        <v>5</v>
      </c>
      <c r="AC6" s="17" t="s">
        <v>1</v>
      </c>
      <c r="AD6" s="67" t="s">
        <v>4</v>
      </c>
      <c r="AE6" s="67" t="s">
        <v>5</v>
      </c>
      <c r="AF6" s="58" t="s">
        <v>1</v>
      </c>
      <c r="AG6" s="58" t="s">
        <v>4</v>
      </c>
      <c r="AH6" s="58" t="s">
        <v>5</v>
      </c>
      <c r="AI6" s="17" t="s">
        <v>1</v>
      </c>
      <c r="AJ6" s="67" t="s">
        <v>4</v>
      </c>
      <c r="AK6" s="67" t="s">
        <v>5</v>
      </c>
      <c r="AL6" s="58" t="s">
        <v>1</v>
      </c>
      <c r="AM6" s="58" t="s">
        <v>4</v>
      </c>
      <c r="AN6" s="58" t="s">
        <v>5</v>
      </c>
      <c r="AO6" s="17" t="s">
        <v>1</v>
      </c>
      <c r="AP6" s="67" t="s">
        <v>4</v>
      </c>
      <c r="AQ6" s="67" t="s">
        <v>5</v>
      </c>
      <c r="AR6" s="58" t="s">
        <v>1</v>
      </c>
      <c r="AS6" s="58" t="s">
        <v>4</v>
      </c>
      <c r="AT6" s="58" t="s">
        <v>5</v>
      </c>
      <c r="AU6" s="17" t="s">
        <v>1</v>
      </c>
      <c r="AV6" s="67" t="s">
        <v>4</v>
      </c>
      <c r="AW6" s="67" t="s">
        <v>5</v>
      </c>
      <c r="AX6" s="58" t="s">
        <v>1</v>
      </c>
      <c r="AY6" s="58" t="s">
        <v>4</v>
      </c>
      <c r="AZ6" s="58" t="s">
        <v>5</v>
      </c>
      <c r="BA6" s="17" t="s">
        <v>1</v>
      </c>
      <c r="BB6" s="67" t="s">
        <v>4</v>
      </c>
      <c r="BC6" s="67" t="s">
        <v>5</v>
      </c>
      <c r="BD6" s="58" t="s">
        <v>1</v>
      </c>
      <c r="BE6" s="58" t="s">
        <v>4</v>
      </c>
      <c r="BF6" s="58" t="s">
        <v>5</v>
      </c>
      <c r="BH6" s="61"/>
      <c r="BI6" s="64"/>
      <c r="BM6" s="17" t="s">
        <v>1</v>
      </c>
      <c r="BN6" s="67" t="s">
        <v>4</v>
      </c>
      <c r="BO6" s="67" t="s">
        <v>5</v>
      </c>
      <c r="BP6" s="110" t="s">
        <v>1</v>
      </c>
      <c r="BQ6" s="110" t="s">
        <v>4</v>
      </c>
      <c r="BR6" s="110" t="s">
        <v>5</v>
      </c>
      <c r="BS6" s="17" t="s">
        <v>1</v>
      </c>
      <c r="BT6" s="67" t="s">
        <v>4</v>
      </c>
      <c r="BU6" s="67" t="s">
        <v>5</v>
      </c>
      <c r="BV6" s="110" t="s">
        <v>1</v>
      </c>
      <c r="BW6" s="110" t="s">
        <v>4</v>
      </c>
      <c r="BX6" s="110" t="s">
        <v>5</v>
      </c>
      <c r="BY6" s="17" t="s">
        <v>1</v>
      </c>
      <c r="BZ6" s="67" t="s">
        <v>4</v>
      </c>
      <c r="CA6" s="67" t="s">
        <v>5</v>
      </c>
      <c r="CB6" s="110" t="s">
        <v>1</v>
      </c>
      <c r="CC6" s="110" t="s">
        <v>4</v>
      </c>
      <c r="CD6" s="110" t="s">
        <v>5</v>
      </c>
      <c r="CE6" s="110" t="s">
        <v>1</v>
      </c>
      <c r="CF6" s="110" t="s">
        <v>4</v>
      </c>
      <c r="CG6" s="110" t="s">
        <v>5</v>
      </c>
      <c r="CH6" s="17" t="s">
        <v>1</v>
      </c>
      <c r="CI6" s="67" t="s">
        <v>4</v>
      </c>
      <c r="CJ6" s="67" t="s">
        <v>5</v>
      </c>
      <c r="CK6" s="110" t="s">
        <v>1</v>
      </c>
      <c r="CL6" s="110" t="s">
        <v>4</v>
      </c>
      <c r="CM6" s="110" t="s">
        <v>5</v>
      </c>
      <c r="CN6" s="17" t="s">
        <v>1</v>
      </c>
      <c r="CO6" s="67" t="s">
        <v>4</v>
      </c>
      <c r="CP6" s="67" t="s">
        <v>5</v>
      </c>
      <c r="CQ6" s="110" t="s">
        <v>1</v>
      </c>
      <c r="CR6" s="110" t="s">
        <v>4</v>
      </c>
      <c r="CS6" s="110" t="s">
        <v>5</v>
      </c>
      <c r="CT6" s="17" t="s">
        <v>1</v>
      </c>
      <c r="CU6" s="67" t="s">
        <v>4</v>
      </c>
      <c r="CV6" s="67" t="s">
        <v>5</v>
      </c>
      <c r="CW6" s="110" t="s">
        <v>1</v>
      </c>
      <c r="CX6" s="110" t="s">
        <v>4</v>
      </c>
      <c r="CY6" s="110" t="s">
        <v>5</v>
      </c>
      <c r="CZ6" s="17" t="s">
        <v>1</v>
      </c>
      <c r="DA6" s="67" t="s">
        <v>4</v>
      </c>
      <c r="DB6" s="67" t="s">
        <v>5</v>
      </c>
      <c r="DC6" s="110" t="s">
        <v>1</v>
      </c>
      <c r="DD6" s="110" t="s">
        <v>4</v>
      </c>
      <c r="DE6" s="110" t="s">
        <v>5</v>
      </c>
      <c r="DF6" s="17" t="s">
        <v>1</v>
      </c>
      <c r="DG6" s="67" t="s">
        <v>4</v>
      </c>
      <c r="DH6" s="67" t="s">
        <v>5</v>
      </c>
      <c r="DI6" s="110" t="s">
        <v>1</v>
      </c>
      <c r="DJ6" s="110" t="s">
        <v>4</v>
      </c>
      <c r="DK6" s="110" t="s">
        <v>5</v>
      </c>
      <c r="DL6" s="17" t="s">
        <v>1</v>
      </c>
      <c r="DM6" s="67" t="s">
        <v>4</v>
      </c>
      <c r="DN6" s="67" t="s">
        <v>5</v>
      </c>
      <c r="DO6" s="110" t="s">
        <v>1</v>
      </c>
      <c r="DP6" s="110" t="s">
        <v>4</v>
      </c>
      <c r="DQ6" s="110" t="s">
        <v>5</v>
      </c>
      <c r="DS6" s="17" t="s">
        <v>1</v>
      </c>
      <c r="DT6" s="67" t="s">
        <v>4</v>
      </c>
      <c r="DU6" s="67" t="s">
        <v>5</v>
      </c>
      <c r="DV6" s="110" t="s">
        <v>1</v>
      </c>
      <c r="DW6" s="110" t="s">
        <v>4</v>
      </c>
      <c r="DX6" s="110" t="s">
        <v>5</v>
      </c>
      <c r="DY6" s="102" t="s">
        <v>82</v>
      </c>
      <c r="EA6" s="102" t="s">
        <v>82</v>
      </c>
    </row>
    <row r="7" spans="1:131" s="35" customFormat="1" ht="60" x14ac:dyDescent="0.25">
      <c r="A7" s="21" t="s">
        <v>93</v>
      </c>
      <c r="B7" s="56"/>
      <c r="C7" s="31"/>
      <c r="D7" s="31"/>
      <c r="E7" s="59"/>
      <c r="F7" s="32"/>
      <c r="G7" s="32"/>
      <c r="H7" s="57">
        <f>I7+J7</f>
        <v>144</v>
      </c>
      <c r="I7" s="33">
        <v>36</v>
      </c>
      <c r="J7" s="33">
        <v>108</v>
      </c>
      <c r="K7" s="60">
        <f>L7+M7</f>
        <v>16074.96</v>
      </c>
      <c r="L7" s="3">
        <v>4018.74</v>
      </c>
      <c r="M7" s="3">
        <v>12056.22</v>
      </c>
      <c r="N7" s="57"/>
      <c r="O7" s="34"/>
      <c r="P7" s="34"/>
      <c r="Q7" s="60"/>
      <c r="R7" s="34"/>
      <c r="S7" s="34"/>
      <c r="T7" s="60"/>
      <c r="U7" s="34"/>
      <c r="V7" s="34"/>
      <c r="W7" s="57">
        <f>X7+Y7</f>
        <v>1029</v>
      </c>
      <c r="X7" s="33">
        <v>303</v>
      </c>
      <c r="Y7" s="33">
        <v>726</v>
      </c>
      <c r="Z7" s="60">
        <f>AA7+AB7</f>
        <v>682933.11</v>
      </c>
      <c r="AA7" s="3">
        <v>201096.92</v>
      </c>
      <c r="AB7" s="3">
        <v>481836.19</v>
      </c>
      <c r="AC7" s="57"/>
      <c r="AD7" s="34"/>
      <c r="AE7" s="34"/>
      <c r="AF7" s="60"/>
      <c r="AG7" s="34"/>
      <c r="AH7" s="34"/>
      <c r="AI7" s="57"/>
      <c r="AJ7" s="34"/>
      <c r="AK7" s="34"/>
      <c r="AL7" s="60"/>
      <c r="AM7" s="34"/>
      <c r="AN7" s="34"/>
      <c r="AO7" s="57">
        <f>AP7+AQ7</f>
        <v>30</v>
      </c>
      <c r="AP7" s="11">
        <v>9</v>
      </c>
      <c r="AQ7" s="11">
        <v>21</v>
      </c>
      <c r="AR7" s="60">
        <f>AS7+AT7</f>
        <v>272442.01</v>
      </c>
      <c r="AS7" s="3">
        <v>81732.600000000006</v>
      </c>
      <c r="AT7" s="3">
        <v>190709.41</v>
      </c>
      <c r="AU7" s="57"/>
      <c r="AV7" s="34"/>
      <c r="AW7" s="34"/>
      <c r="AX7" s="60"/>
      <c r="AY7" s="34"/>
      <c r="AZ7" s="34"/>
      <c r="BA7" s="57"/>
      <c r="BB7" s="34"/>
      <c r="BC7" s="34"/>
      <c r="BD7" s="60"/>
      <c r="BE7" s="34"/>
      <c r="BF7" s="34"/>
      <c r="BH7" s="62">
        <f t="shared" ref="BH7:BH38" si="0">E7+K7+Q7+T7+Z7+AF7+AL7+AR7+AX7+BD7</f>
        <v>971450.08</v>
      </c>
      <c r="BI7" s="65">
        <f>' I КВАРТАЛ'!BH7+'II КВАРТАЛ '!BH7+' III КВАРТАЛ '!BH7+'IV КВАРТАЛ и СВОД V-мов и $$ '!BH7</f>
        <v>3921129.46</v>
      </c>
      <c r="BJ7" s="51">
        <v>4453763.38</v>
      </c>
      <c r="BK7" s="52">
        <f>BI7-BJ7</f>
        <v>-532633.91999999993</v>
      </c>
      <c r="BL7" s="107"/>
      <c r="BM7" s="90">
        <f>BN7+BO7</f>
        <v>0</v>
      </c>
      <c r="BN7" s="89">
        <f>' I КВАРТАЛ'!C7+'II КВАРТАЛ '!C7+' III КВАРТАЛ '!C7+'IV КВАРТАЛ и СВОД V-мов и $$ '!C7</f>
        <v>0</v>
      </c>
      <c r="BO7" s="89">
        <f>' I КВАРТАЛ'!D7+'II КВАРТАЛ '!D7+' III КВАРТАЛ '!D7+'IV КВАРТАЛ и СВОД V-мов и $$ '!D7</f>
        <v>0</v>
      </c>
      <c r="BP7" s="115">
        <f>' I КВАРТАЛ'!E7+'II КВАРТАЛ '!E7+' III КВАРТАЛ '!E7+'IV КВАРТАЛ и СВОД V-мов и $$ '!E7</f>
        <v>0</v>
      </c>
      <c r="BQ7" s="51">
        <f>' I КВАРТАЛ'!F7+'II КВАРТАЛ '!F7+' III КВАРТАЛ '!F7+'IV КВАРТАЛ и СВОД V-мов и $$ '!F7</f>
        <v>0</v>
      </c>
      <c r="BR7" s="51">
        <f>' I КВАРТАЛ'!G7+'II КВАРТАЛ '!G7+' III КВАРТАЛ '!G7+'IV КВАРТАЛ и СВОД V-мов и $$ '!G7</f>
        <v>0</v>
      </c>
      <c r="BS7" s="90">
        <f>BT7+BU7</f>
        <v>596</v>
      </c>
      <c r="BT7" s="89">
        <f>' I КВАРТАЛ'!I7+'II КВАРТАЛ '!I7+' III КВАРТАЛ '!I7+'IV КВАРТАЛ и СВОД V-мов и $$ '!I7</f>
        <v>144</v>
      </c>
      <c r="BU7" s="89">
        <f>' I КВАРТАЛ'!J7+'II КВАРТАЛ '!J7+' III КВАРТАЛ '!J7+'IV КВАРТАЛ и СВОД V-мов и $$ '!J7</f>
        <v>452</v>
      </c>
      <c r="BV7" s="115">
        <f>' I КВАРТАЛ'!K7+'II КВАРТАЛ '!K7+' III КВАРТАЛ '!K7+'IV КВАРТАЛ и СВОД V-мов и $$ '!K7</f>
        <v>66592.84</v>
      </c>
      <c r="BW7" s="51">
        <f>' I КВАРТАЛ'!L7+'II КВАРТАЛ '!L7+' III КВАРТАЛ '!L7+'IV КВАРТАЛ и СВОД V-мов и $$ '!L7</f>
        <v>16088.859999999999</v>
      </c>
      <c r="BX7" s="51">
        <f>' I КВАРТАЛ'!M7+'II КВАРТАЛ '!M7+' III КВАРТАЛ '!M7+'IV КВАРТАЛ и СВОД V-мов и $$ '!M7</f>
        <v>50503.98</v>
      </c>
      <c r="BY7" s="90">
        <f>BZ7+CA7</f>
        <v>0</v>
      </c>
      <c r="BZ7" s="89">
        <f>' I КВАРТАЛ'!O7+'II КВАРТАЛ '!O7+' III КВАРТАЛ '!O7+'IV КВАРТАЛ и СВОД V-мов и $$ '!O7</f>
        <v>0</v>
      </c>
      <c r="CA7" s="89">
        <f>' I КВАРТАЛ'!P7+'II КВАРТАЛ '!P7+' III КВАРТАЛ '!P7+'IV КВАРТАЛ и СВОД V-мов и $$ '!P7</f>
        <v>0</v>
      </c>
      <c r="CB7" s="115">
        <f>' I КВАРТАЛ'!Q7+'II КВАРТАЛ '!Q7+' III КВАРТАЛ '!Q7+'IV КВАРТАЛ и СВОД V-мов и $$ '!Q7</f>
        <v>0</v>
      </c>
      <c r="CC7" s="51">
        <f>' I КВАРТАЛ'!R7+'II КВАРТАЛ '!R7+' III КВАРТАЛ '!R7+'IV КВАРТАЛ и СВОД V-мов и $$ '!R7</f>
        <v>0</v>
      </c>
      <c r="CD7" s="51">
        <f>' I КВАРТАЛ'!S7+'II КВАРТАЛ '!S7+' III КВАРТАЛ '!S7+'IV КВАРТАЛ и СВОД V-мов и $$ '!S7</f>
        <v>0</v>
      </c>
      <c r="CE7" s="115">
        <f>' I КВАРТАЛ'!T7+'II КВАРТАЛ '!T7+' III КВАРТАЛ '!T7+'IV КВАРТАЛ и СВОД V-мов и $$ '!T7</f>
        <v>0</v>
      </c>
      <c r="CF7" s="51">
        <f>' I КВАРТАЛ'!U7+'II КВАРТАЛ '!U7+' III КВАРТАЛ '!U7+'IV КВАРТАЛ и СВОД V-мов и $$ '!U7</f>
        <v>0</v>
      </c>
      <c r="CG7" s="51">
        <f>' I КВАРТАЛ'!V7+'II КВАРТАЛ '!V7+' III КВАРТАЛ '!V7+'IV КВАРТАЛ и СВОД V-мов и $$ '!V7</f>
        <v>0</v>
      </c>
      <c r="CH7" s="90">
        <f>CI7+CJ7</f>
        <v>4166</v>
      </c>
      <c r="CI7" s="89">
        <f>' I КВАРТАЛ'!X7+'II КВАРТАЛ '!X7+' III КВАРТАЛ '!X7+'IV КВАРТАЛ и СВОД V-мов и $$ '!X7</f>
        <v>1212</v>
      </c>
      <c r="CJ7" s="89">
        <f>' I КВАРТАЛ'!Y7+'II КВАРТАЛ '!Y7+' III КВАРТАЛ '!Y7+'IV КВАРТАЛ и СВОД V-мов и $$ '!Y7</f>
        <v>2954</v>
      </c>
      <c r="CK7" s="115">
        <f>' I КВАРТАЛ'!Z7+'II КВАРТАЛ '!Z7+' III КВАРТАЛ '!Z7+'IV КВАРТАЛ и СВОД V-мов и $$ '!Z7</f>
        <v>2764768.58</v>
      </c>
      <c r="CL7" s="51">
        <f>' I КВАРТАЛ'!AA7+'II КВАРТАЛ '!AA7+' III КВАРТАЛ '!AA7+'IV КВАРТАЛ и СВОД V-мов и $$ '!AA7</f>
        <v>804343.87</v>
      </c>
      <c r="CM7" s="51">
        <f>' I КВАРТАЛ'!AB7+'II КВАРТАЛ '!AB7+' III КВАРТАЛ '!AB7+'IV КВАРТАЛ и СВОД V-мов и $$ '!AB7</f>
        <v>1960424.71</v>
      </c>
      <c r="CN7" s="90">
        <f>CO7+CP7</f>
        <v>0</v>
      </c>
      <c r="CO7" s="89">
        <f>' I КВАРТАЛ'!AD7+'II КВАРТАЛ '!AD7+' III КВАРТАЛ '!AD7+'IV КВАРТАЛ и СВОД V-мов и $$ '!AD7</f>
        <v>0</v>
      </c>
      <c r="CP7" s="89">
        <f>' I КВАРТАЛ'!AE7+'II КВАРТАЛ '!AE7+' III КВАРТАЛ '!AE7+'IV КВАРТАЛ и СВОД V-мов и $$ '!AE7</f>
        <v>0</v>
      </c>
      <c r="CQ7" s="115">
        <f>' I КВАРТАЛ'!AF7+'II КВАРТАЛ '!AF7+' III КВАРТАЛ '!AF7+'IV КВАРТАЛ и СВОД V-мов и $$ '!AF7</f>
        <v>0</v>
      </c>
      <c r="CR7" s="51">
        <f>' I КВАРТАЛ'!AG7+'II КВАРТАЛ '!AG7+' III КВАРТАЛ '!AG7+'IV КВАРТАЛ и СВОД V-мов и $$ '!AG7</f>
        <v>0</v>
      </c>
      <c r="CS7" s="51">
        <f>' I КВАРТАЛ'!AH7+'II КВАРТАЛ '!AH7+' III КВАРТАЛ '!AH7+'IV КВАРТАЛ и СВОД V-мов и $$ '!AH7</f>
        <v>0</v>
      </c>
      <c r="CT7" s="90">
        <f>CU7+CV7</f>
        <v>0</v>
      </c>
      <c r="CU7" s="89">
        <f>' I КВАРТАЛ'!AJ7+'II КВАРТАЛ '!AJ7+' III КВАРТАЛ '!AJ7+'IV КВАРТАЛ и СВОД V-мов и $$ '!AJ7</f>
        <v>0</v>
      </c>
      <c r="CV7" s="89">
        <f>' I КВАРТАЛ'!AK7+'II КВАРТАЛ '!AK7+' III КВАРТАЛ '!AK7+'IV КВАРТАЛ и СВОД V-мов и $$ '!AK7</f>
        <v>0</v>
      </c>
      <c r="CW7" s="115">
        <f>' I КВАРТАЛ'!AL7+'II КВАРТАЛ '!AL7+' III КВАРТАЛ '!AL7+'IV КВАРТАЛ и СВОД V-мов и $$ '!AL7</f>
        <v>0</v>
      </c>
      <c r="CX7" s="51">
        <f>' I КВАРТАЛ'!AM7+'II КВАРТАЛ '!AM7+' III КВАРТАЛ '!AM7+'IV КВАРТАЛ и СВОД V-мов и $$ '!AM7</f>
        <v>0</v>
      </c>
      <c r="CY7" s="51">
        <f>' I КВАРТАЛ'!AN7+'II КВАРТАЛ '!AN7+' III КВАРТАЛ '!AN7+'IV КВАРТАЛ и СВОД V-мов и $$ '!AN7</f>
        <v>0</v>
      </c>
      <c r="CZ7" s="90">
        <f>DA7+DB7</f>
        <v>120</v>
      </c>
      <c r="DA7" s="89">
        <f>' I КВАРТАЛ'!AP7+'II КВАРТАЛ '!AP7+' III КВАРТАЛ '!AP7+'IV КВАРТАЛ и СВОД V-мов и $$ '!AP7</f>
        <v>36</v>
      </c>
      <c r="DB7" s="89">
        <f>' I КВАРТАЛ'!AQ7+'II КВАРТАЛ '!AQ7+' III КВАРТАЛ '!AQ7+'IV КВАРТАЛ и СВОД V-мов и $$ '!AQ7</f>
        <v>84</v>
      </c>
      <c r="DC7" s="115">
        <f>' I КВАРТАЛ'!AR7+'II КВАРТАЛ '!AR7+' III КВАРТАЛ '!AR7+'IV КВАРТАЛ и СВОД V-мов и $$ '!AR7</f>
        <v>1089768.04</v>
      </c>
      <c r="DD7" s="51">
        <f>' I КВАРТАЛ'!AS7+'II КВАРТАЛ '!AS7+' III КВАРТАЛ '!AS7+'IV КВАРТАЛ и СВОД V-мов и $$ '!AS7</f>
        <v>326930.40000000002</v>
      </c>
      <c r="DE7" s="51">
        <f>' I КВАРТАЛ'!AT7+'II КВАРТАЛ '!AT7+' III КВАРТАЛ '!AT7+'IV КВАРТАЛ и СВОД V-мов и $$ '!AT7</f>
        <v>762837.64</v>
      </c>
      <c r="DF7" s="90">
        <f>DG7+DH7</f>
        <v>0</v>
      </c>
      <c r="DG7" s="89">
        <f>' I КВАРТАЛ'!AV7+'II КВАРТАЛ '!AV7+' III КВАРТАЛ '!AV7+'IV КВАРТАЛ и СВОД V-мов и $$ '!AV7</f>
        <v>0</v>
      </c>
      <c r="DH7" s="89">
        <f>' I КВАРТАЛ'!AW7+'II КВАРТАЛ '!AW7+' III КВАРТАЛ '!AW7+'IV КВАРТАЛ и СВОД V-мов и $$ '!AW7</f>
        <v>0</v>
      </c>
      <c r="DI7" s="115">
        <f>' I КВАРТАЛ'!AX7+'II КВАРТАЛ '!AX7+' III КВАРТАЛ '!AX7+'IV КВАРТАЛ и СВОД V-мов и $$ '!AX7</f>
        <v>0</v>
      </c>
      <c r="DJ7" s="51">
        <f>' I КВАРТАЛ'!AY7+'II КВАРТАЛ '!AY7+' III КВАРТАЛ '!AY7+'IV КВАРТАЛ и СВОД V-мов и $$ '!AY7</f>
        <v>0</v>
      </c>
      <c r="DK7" s="51">
        <f>' I КВАРТАЛ'!AZ7+'II КВАРТАЛ '!AZ7+' III КВАРТАЛ '!AZ7+'IV КВАРТАЛ и СВОД V-мов и $$ '!AZ7</f>
        <v>0</v>
      </c>
      <c r="DL7" s="90">
        <f>DM7+DN7</f>
        <v>0</v>
      </c>
      <c r="DM7" s="89">
        <f>' I КВАРТАЛ'!BB7+'II КВАРТАЛ '!BB7+' III КВАРТАЛ '!BB7+'IV КВАРТАЛ и СВОД V-мов и $$ '!BB7</f>
        <v>0</v>
      </c>
      <c r="DN7" s="89">
        <f>' I КВАРТАЛ'!BC7+'II КВАРТАЛ '!BC7+' III КВАРТАЛ '!BC7+'IV КВАРТАЛ и СВОД V-мов и $$ '!BC7</f>
        <v>0</v>
      </c>
      <c r="DO7" s="115">
        <f>' I КВАРТАЛ'!BD7+'II КВАРТАЛ '!BD7+' III КВАРТАЛ '!BD7+'IV КВАРТАЛ и СВОД V-мов и $$ '!BD7</f>
        <v>0</v>
      </c>
      <c r="DP7" s="51">
        <f>' I КВАРТАЛ'!BE7+'II КВАРТАЛ '!BE7+' III КВАРТАЛ '!BE7+'IV КВАРТАЛ и СВОД V-мов и $$ '!BE7</f>
        <v>0</v>
      </c>
      <c r="DQ7" s="51">
        <f>' I КВАРТАЛ'!BF7+'II КВАРТАЛ '!BF7+' III КВАРТАЛ '!BF7+'IV КВАРТАЛ и СВОД V-мов и $$ '!BF7</f>
        <v>0</v>
      </c>
      <c r="DS7" s="72">
        <f>BM7+BS7+BY7+CH7+CN7+CT7+CZ7+DF7+DL7</f>
        <v>4882</v>
      </c>
      <c r="DT7" s="97">
        <f>BN7+BT7+BZ7+CI7+CO7+CU7+DA7+DG7+DM7</f>
        <v>1392</v>
      </c>
      <c r="DU7" s="97">
        <f>BO7+BU7+CA7+CJ7+CP7+CV7+DB7+DH7+DN7</f>
        <v>3490</v>
      </c>
      <c r="DV7" s="63">
        <f t="shared" ref="DV7:DV38" si="1">BP7+BV7+CB7+CE7+CK7+CQ7+CW7+DC7+DI7+DO7</f>
        <v>3921129.46</v>
      </c>
      <c r="DW7" s="51">
        <f t="shared" ref="DW7:DW38" si="2">BQ7+BW7+CC7+CF7+CL7+CR7+CX7+DD7+DJ7+DP7</f>
        <v>1147363.1299999999</v>
      </c>
      <c r="DX7" s="51">
        <f t="shared" ref="DX7:DX38" si="3">BR7+BX7+CD7+CG7+CM7+CS7+CY7+DE7+DK7+DQ7</f>
        <v>2773766.33</v>
      </c>
      <c r="DY7" s="116">
        <f t="shared" ref="DY7:DY38" si="4">BI7-DV7</f>
        <v>0</v>
      </c>
      <c r="DZ7" s="100">
        <f>DT7+DU7</f>
        <v>4882</v>
      </c>
      <c r="EA7" s="101">
        <f>DS7-DZ7</f>
        <v>0</v>
      </c>
    </row>
    <row r="8" spans="1:131" s="35" customFormat="1" ht="15" x14ac:dyDescent="0.25">
      <c r="A8" s="21" t="s">
        <v>59</v>
      </c>
      <c r="B8" s="57"/>
      <c r="C8" s="33"/>
      <c r="D8" s="33"/>
      <c r="E8" s="60"/>
      <c r="F8" s="34"/>
      <c r="G8" s="34"/>
      <c r="H8" s="57"/>
      <c r="I8" s="34"/>
      <c r="J8" s="34"/>
      <c r="K8" s="60"/>
      <c r="L8" s="34"/>
      <c r="M8" s="34"/>
      <c r="N8" s="57"/>
      <c r="O8" s="34"/>
      <c r="P8" s="34"/>
      <c r="Q8" s="60"/>
      <c r="R8" s="34"/>
      <c r="S8" s="34"/>
      <c r="T8" s="60"/>
      <c r="U8" s="34"/>
      <c r="V8" s="34"/>
      <c r="W8" s="57"/>
      <c r="X8" s="34"/>
      <c r="Y8" s="34"/>
      <c r="Z8" s="60"/>
      <c r="AA8" s="34"/>
      <c r="AB8" s="34"/>
      <c r="AC8" s="57"/>
      <c r="AD8" s="34"/>
      <c r="AE8" s="34"/>
      <c r="AF8" s="60"/>
      <c r="AG8" s="34"/>
      <c r="AH8" s="34"/>
      <c r="AI8" s="57"/>
      <c r="AJ8" s="34"/>
      <c r="AK8" s="34"/>
      <c r="AL8" s="60"/>
      <c r="AM8" s="34"/>
      <c r="AN8" s="34"/>
      <c r="AO8" s="57">
        <f t="shared" ref="AO8:AO66" si="5">AP8+AQ8</f>
        <v>48</v>
      </c>
      <c r="AP8" s="33">
        <v>11</v>
      </c>
      <c r="AQ8" s="33">
        <v>37</v>
      </c>
      <c r="AR8" s="60">
        <f>AS8+AT8</f>
        <v>5754593.9900000002</v>
      </c>
      <c r="AS8" s="3">
        <v>1318761.1200000001</v>
      </c>
      <c r="AT8" s="3">
        <v>4435832.87</v>
      </c>
      <c r="AU8" s="57"/>
      <c r="AV8" s="34"/>
      <c r="AW8" s="34"/>
      <c r="AX8" s="60"/>
      <c r="AY8" s="34"/>
      <c r="AZ8" s="34"/>
      <c r="BA8" s="57"/>
      <c r="BB8" s="34"/>
      <c r="BC8" s="34"/>
      <c r="BD8" s="60"/>
      <c r="BE8" s="34"/>
      <c r="BF8" s="34"/>
      <c r="BH8" s="62">
        <f t="shared" si="0"/>
        <v>5754593.9900000002</v>
      </c>
      <c r="BI8" s="65">
        <f>' I КВАРТАЛ'!BH8+'II КВАРТАЛ '!BH8+' III КВАРТАЛ '!BH8+'IV КВАРТАЛ и СВОД V-мов и $$ '!BH8</f>
        <v>23977474.950000003</v>
      </c>
      <c r="BJ8" s="51">
        <v>17982711</v>
      </c>
      <c r="BK8" s="52">
        <f t="shared" ref="BK8:BK67" si="6">BI8-BJ8</f>
        <v>5994763.950000003</v>
      </c>
      <c r="BL8" s="107"/>
      <c r="BM8" s="90">
        <f t="shared" ref="BM8:BM67" si="7">BN8+BO8</f>
        <v>0</v>
      </c>
      <c r="BN8" s="89">
        <f>' I КВАРТАЛ'!C8+'II КВАРТАЛ '!C8+' III КВАРТАЛ '!C8+'IV КВАРТАЛ и СВОД V-мов и $$ '!C8</f>
        <v>0</v>
      </c>
      <c r="BO8" s="89">
        <f>' I КВАРТАЛ'!D8+'II КВАРТАЛ '!D8+' III КВАРТАЛ '!D8+'IV КВАРТАЛ и СВОД V-мов и $$ '!D8</f>
        <v>0</v>
      </c>
      <c r="BP8" s="115">
        <f>' I КВАРТАЛ'!E8+'II КВАРТАЛ '!E8+' III КВАРТАЛ '!E8+'IV КВАРТАЛ и СВОД V-мов и $$ '!E8</f>
        <v>0</v>
      </c>
      <c r="BQ8" s="51">
        <f>' I КВАРТАЛ'!F8+'II КВАРТАЛ '!F8+' III КВАРТАЛ '!F8+'IV КВАРТАЛ и СВОД V-мов и $$ '!F8</f>
        <v>0</v>
      </c>
      <c r="BR8" s="51">
        <f>' I КВАРТАЛ'!G8+'II КВАРТАЛ '!G8+' III КВАРТАЛ '!G8+'IV КВАРТАЛ и СВОД V-мов и $$ '!G8</f>
        <v>0</v>
      </c>
      <c r="BS8" s="90">
        <f t="shared" ref="BS8:BS67" si="8">BT8+BU8</f>
        <v>0</v>
      </c>
      <c r="BT8" s="89">
        <f>' I КВАРТАЛ'!I8+'II КВАРТАЛ '!I8+' III КВАРТАЛ '!I8+'IV КВАРТАЛ и СВОД V-мов и $$ '!I8</f>
        <v>0</v>
      </c>
      <c r="BU8" s="89">
        <f>' I КВАРТАЛ'!J8+'II КВАРТАЛ '!J8+' III КВАРТАЛ '!J8+'IV КВАРТАЛ и СВОД V-мов и $$ '!J8</f>
        <v>0</v>
      </c>
      <c r="BV8" s="115">
        <f>' I КВАРТАЛ'!K8+'II КВАРТАЛ '!K8+' III КВАРТАЛ '!K8+'IV КВАРТАЛ и СВОД V-мов и $$ '!K8</f>
        <v>0</v>
      </c>
      <c r="BW8" s="51">
        <f>' I КВАРТАЛ'!L8+'II КВАРТАЛ '!L8+' III КВАРТАЛ '!L8+'IV КВАРТАЛ и СВОД V-мов и $$ '!L8</f>
        <v>0</v>
      </c>
      <c r="BX8" s="51">
        <f>' I КВАРТАЛ'!M8+'II КВАРТАЛ '!M8+' III КВАРТАЛ '!M8+'IV КВАРТАЛ и СВОД V-мов и $$ '!M8</f>
        <v>0</v>
      </c>
      <c r="BY8" s="90">
        <f t="shared" ref="BY8:BY67" si="9">BZ8+CA8</f>
        <v>0</v>
      </c>
      <c r="BZ8" s="89">
        <f>' I КВАРТАЛ'!O8+'II КВАРТАЛ '!O8+' III КВАРТАЛ '!O8+'IV КВАРТАЛ и СВОД V-мов и $$ '!O8</f>
        <v>0</v>
      </c>
      <c r="CA8" s="89">
        <f>' I КВАРТАЛ'!P8+'II КВАРТАЛ '!P8+' III КВАРТАЛ '!P8+'IV КВАРТАЛ и СВОД V-мов и $$ '!P8</f>
        <v>0</v>
      </c>
      <c r="CB8" s="115">
        <f>' I КВАРТАЛ'!Q8+'II КВАРТАЛ '!Q8+' III КВАРТАЛ '!Q8+'IV КВАРТАЛ и СВОД V-мов и $$ '!Q8</f>
        <v>0</v>
      </c>
      <c r="CC8" s="51">
        <f>' I КВАРТАЛ'!R8+'II КВАРТАЛ '!R8+' III КВАРТАЛ '!R8+'IV КВАРТАЛ и СВОД V-мов и $$ '!R8</f>
        <v>0</v>
      </c>
      <c r="CD8" s="51">
        <f>' I КВАРТАЛ'!S8+'II КВАРТАЛ '!S8+' III КВАРТАЛ '!S8+'IV КВАРТАЛ и СВОД V-мов и $$ '!S8</f>
        <v>0</v>
      </c>
      <c r="CE8" s="115">
        <f>' I КВАРТАЛ'!T8+'II КВАРТАЛ '!T8+' III КВАРТАЛ '!T8+'IV КВАРТАЛ и СВОД V-мов и $$ '!T8</f>
        <v>0</v>
      </c>
      <c r="CF8" s="51">
        <f>' I КВАРТАЛ'!U8+'II КВАРТАЛ '!U8+' III КВАРТАЛ '!U8+'IV КВАРТАЛ и СВОД V-мов и $$ '!U8</f>
        <v>0</v>
      </c>
      <c r="CG8" s="51">
        <f>' I КВАРТАЛ'!V8+'II КВАРТАЛ '!V8+' III КВАРТАЛ '!V8+'IV КВАРТАЛ и СВОД V-мов и $$ '!V8</f>
        <v>0</v>
      </c>
      <c r="CH8" s="90">
        <f t="shared" ref="CH8:CH67" si="10">CI8+CJ8</f>
        <v>0</v>
      </c>
      <c r="CI8" s="89">
        <f>' I КВАРТАЛ'!X8+'II КВАРТАЛ '!X8+' III КВАРТАЛ '!X8+'IV КВАРТАЛ и СВОД V-мов и $$ '!X8</f>
        <v>0</v>
      </c>
      <c r="CJ8" s="89">
        <f>' I КВАРТАЛ'!Y8+'II КВАРТАЛ '!Y8+' III КВАРТАЛ '!Y8+'IV КВАРТАЛ и СВОД V-мов и $$ '!Y8</f>
        <v>0</v>
      </c>
      <c r="CK8" s="115">
        <f>' I КВАРТАЛ'!Z8+'II КВАРТАЛ '!Z8+' III КВАРТАЛ '!Z8+'IV КВАРТАЛ и СВОД V-мов и $$ '!Z8</f>
        <v>0</v>
      </c>
      <c r="CL8" s="51">
        <f>' I КВАРТАЛ'!AA8+'II КВАРТАЛ '!AA8+' III КВАРТАЛ '!AA8+'IV КВАРТАЛ и СВОД V-мов и $$ '!AA8</f>
        <v>0</v>
      </c>
      <c r="CM8" s="51">
        <f>' I КВАРТАЛ'!AB8+'II КВАРТАЛ '!AB8+' III КВАРТАЛ '!AB8+'IV КВАРТАЛ и СВОД V-мов и $$ '!AB8</f>
        <v>0</v>
      </c>
      <c r="CN8" s="90">
        <f t="shared" ref="CN8:CN67" si="11">CO8+CP8</f>
        <v>0</v>
      </c>
      <c r="CO8" s="89">
        <f>' I КВАРТАЛ'!AD8+'II КВАРТАЛ '!AD8+' III КВАРТАЛ '!AD8+'IV КВАРТАЛ и СВОД V-мов и $$ '!AD8</f>
        <v>0</v>
      </c>
      <c r="CP8" s="89">
        <f>' I КВАРТАЛ'!AE8+'II КВАРТАЛ '!AE8+' III КВАРТАЛ '!AE8+'IV КВАРТАЛ и СВОД V-мов и $$ '!AE8</f>
        <v>0</v>
      </c>
      <c r="CQ8" s="115">
        <f>' I КВАРТАЛ'!AF8+'II КВАРТАЛ '!AF8+' III КВАРТАЛ '!AF8+'IV КВАРТАЛ и СВОД V-мов и $$ '!AF8</f>
        <v>0</v>
      </c>
      <c r="CR8" s="51">
        <f>' I КВАРТАЛ'!AG8+'II КВАРТАЛ '!AG8+' III КВАРТАЛ '!AG8+'IV КВАРТАЛ и СВОД V-мов и $$ '!AG8</f>
        <v>0</v>
      </c>
      <c r="CS8" s="51">
        <f>' I КВАРТАЛ'!AH8+'II КВАРТАЛ '!AH8+' III КВАРТАЛ '!AH8+'IV КВАРТАЛ и СВОД V-мов и $$ '!AH8</f>
        <v>0</v>
      </c>
      <c r="CT8" s="90">
        <f t="shared" ref="CT8:CT67" si="12">CU8+CV8</f>
        <v>0</v>
      </c>
      <c r="CU8" s="89">
        <f>' I КВАРТАЛ'!AJ8+'II КВАРТАЛ '!AJ8+' III КВАРТАЛ '!AJ8+'IV КВАРТАЛ и СВОД V-мов и $$ '!AJ8</f>
        <v>0</v>
      </c>
      <c r="CV8" s="89">
        <f>' I КВАРТАЛ'!AK8+'II КВАРТАЛ '!AK8+' III КВАРТАЛ '!AK8+'IV КВАРТАЛ и СВОД V-мов и $$ '!AK8</f>
        <v>0</v>
      </c>
      <c r="CW8" s="115">
        <f>' I КВАРТАЛ'!AL8+'II КВАРТАЛ '!AL8+' III КВАРТАЛ '!AL8+'IV КВАРТАЛ и СВОД V-мов и $$ '!AL8</f>
        <v>0</v>
      </c>
      <c r="CX8" s="51">
        <f>' I КВАРТАЛ'!AM8+'II КВАРТАЛ '!AM8+' III КВАРТАЛ '!AM8+'IV КВАРТАЛ и СВОД V-мов и $$ '!AM8</f>
        <v>0</v>
      </c>
      <c r="CY8" s="51">
        <f>' I КВАРТАЛ'!AN8+'II КВАРТАЛ '!AN8+' III КВАРТАЛ '!AN8+'IV КВАРТАЛ и СВОД V-мов и $$ '!AN8</f>
        <v>0</v>
      </c>
      <c r="CZ8" s="90">
        <f t="shared" ref="CZ8:CZ67" si="13">DA8+DB8</f>
        <v>200</v>
      </c>
      <c r="DA8" s="89">
        <f>' I КВАРТАЛ'!AP8+'II КВАРТАЛ '!AP8+' III КВАРТАЛ '!AP8+'IV КВАРТАЛ и СВОД V-мов и $$ '!AP8</f>
        <v>73</v>
      </c>
      <c r="DB8" s="89">
        <f>' I КВАРТАЛ'!AQ8+'II КВАРТАЛ '!AQ8+' III КВАРТАЛ '!AQ8+'IV КВАРТАЛ и СВОД V-мов и $$ '!AQ8</f>
        <v>127</v>
      </c>
      <c r="DC8" s="115">
        <f>' I КВАРТАЛ'!AR8+'II КВАРТАЛ '!AR8+' III КВАРТАЛ '!AR8+'IV КВАРТАЛ и СВОД V-мов и $$ '!AR8</f>
        <v>23977474.950000003</v>
      </c>
      <c r="DD8" s="51">
        <f>' I КВАРТАЛ'!AS8+'II КВАРТАЛ '!AS8+' III КВАРТАЛ '!AS8+'IV КВАРТАЛ и СВОД V-мов и $$ '!AS8</f>
        <v>8751778.3500000015</v>
      </c>
      <c r="DE8" s="51">
        <f>' I КВАРТАЛ'!AT8+'II КВАРТАЛ '!AT8+' III КВАРТАЛ '!AT8+'IV КВАРТАЛ и СВОД V-мов и $$ '!AT8</f>
        <v>15225696.600000001</v>
      </c>
      <c r="DF8" s="90">
        <f t="shared" ref="DF8:DF67" si="14">DG8+DH8</f>
        <v>0</v>
      </c>
      <c r="DG8" s="89">
        <f>' I КВАРТАЛ'!AV8+'II КВАРТАЛ '!AV8+' III КВАРТАЛ '!AV8+'IV КВАРТАЛ и СВОД V-мов и $$ '!AV8</f>
        <v>0</v>
      </c>
      <c r="DH8" s="89">
        <f>' I КВАРТАЛ'!AW8+'II КВАРТАЛ '!AW8+' III КВАРТАЛ '!AW8+'IV КВАРТАЛ и СВОД V-мов и $$ '!AW8</f>
        <v>0</v>
      </c>
      <c r="DI8" s="115">
        <f>' I КВАРТАЛ'!AX8+'II КВАРТАЛ '!AX8+' III КВАРТАЛ '!AX8+'IV КВАРТАЛ и СВОД V-мов и $$ '!AX8</f>
        <v>0</v>
      </c>
      <c r="DJ8" s="51">
        <f>' I КВАРТАЛ'!AY8+'II КВАРТАЛ '!AY8+' III КВАРТАЛ '!AY8+'IV КВАРТАЛ и СВОД V-мов и $$ '!AY8</f>
        <v>0</v>
      </c>
      <c r="DK8" s="51">
        <f>' I КВАРТАЛ'!AZ8+'II КВАРТАЛ '!AZ8+' III КВАРТАЛ '!AZ8+'IV КВАРТАЛ и СВОД V-мов и $$ '!AZ8</f>
        <v>0</v>
      </c>
      <c r="DL8" s="90">
        <f t="shared" ref="DL8:DL67" si="15">DM8+DN8</f>
        <v>0</v>
      </c>
      <c r="DM8" s="89">
        <f>' I КВАРТАЛ'!BB8+'II КВАРТАЛ '!BB8+' III КВАРТАЛ '!BB8+'IV КВАРТАЛ и СВОД V-мов и $$ '!BB8</f>
        <v>0</v>
      </c>
      <c r="DN8" s="89">
        <f>' I КВАРТАЛ'!BC8+'II КВАРТАЛ '!BC8+' III КВАРТАЛ '!BC8+'IV КВАРТАЛ и СВОД V-мов и $$ '!BC8</f>
        <v>0</v>
      </c>
      <c r="DO8" s="115">
        <f>' I КВАРТАЛ'!BD8+'II КВАРТАЛ '!BD8+' III КВАРТАЛ '!BD8+'IV КВАРТАЛ и СВОД V-мов и $$ '!BD8</f>
        <v>0</v>
      </c>
      <c r="DP8" s="51">
        <f>' I КВАРТАЛ'!BE8+'II КВАРТАЛ '!BE8+' III КВАРТАЛ '!BE8+'IV КВАРТАЛ и СВОД V-мов и $$ '!BE8</f>
        <v>0</v>
      </c>
      <c r="DQ8" s="51">
        <f>' I КВАРТАЛ'!BF8+'II КВАРТАЛ '!BF8+' III КВАРТАЛ '!BF8+'IV КВАРТАЛ и СВОД V-мов и $$ '!BF8</f>
        <v>0</v>
      </c>
      <c r="DS8" s="72">
        <f t="shared" ref="DS8:DS71" si="16">BM8+BS8+BY8+CH8+CN8+CT8+CZ8+DF8+DL8</f>
        <v>200</v>
      </c>
      <c r="DT8" s="97">
        <f t="shared" ref="DT8:DT71" si="17">BN8+BT8+BZ8+CI8+CO8+CU8+DA8+DG8+DM8</f>
        <v>73</v>
      </c>
      <c r="DU8" s="97">
        <f t="shared" ref="DU8:DU71" si="18">BO8+BU8+CA8+CJ8+CP8+CV8+DB8+DH8+DN8</f>
        <v>127</v>
      </c>
      <c r="DV8" s="63">
        <f t="shared" si="1"/>
        <v>23977474.950000003</v>
      </c>
      <c r="DW8" s="51">
        <f t="shared" si="2"/>
        <v>8751778.3500000015</v>
      </c>
      <c r="DX8" s="51">
        <f t="shared" si="3"/>
        <v>15225696.600000001</v>
      </c>
      <c r="DY8" s="116">
        <f t="shared" si="4"/>
        <v>0</v>
      </c>
      <c r="DZ8" s="100">
        <f t="shared" ref="DZ8:DZ67" si="19">DT8+DU8</f>
        <v>200</v>
      </c>
      <c r="EA8" s="101">
        <f t="shared" ref="EA8:EA67" si="20">DS8-DZ8</f>
        <v>0</v>
      </c>
    </row>
    <row r="9" spans="1:131" s="35" customFormat="1" ht="15" x14ac:dyDescent="0.25">
      <c r="A9" s="21" t="s">
        <v>114</v>
      </c>
      <c r="B9" s="57">
        <f>C9+D9</f>
        <v>669</v>
      </c>
      <c r="C9" s="33">
        <v>400</v>
      </c>
      <c r="D9" s="33">
        <v>269</v>
      </c>
      <c r="E9" s="60">
        <f>F9+G9</f>
        <v>1106241.67</v>
      </c>
      <c r="F9" s="3">
        <v>661430</v>
      </c>
      <c r="G9" s="3">
        <v>444811.67</v>
      </c>
      <c r="H9" s="57">
        <f>I9+J9</f>
        <v>945</v>
      </c>
      <c r="I9" s="33">
        <v>566</v>
      </c>
      <c r="J9" s="33">
        <v>379</v>
      </c>
      <c r="K9" s="60">
        <f>L9+M9</f>
        <v>103563.76999999999</v>
      </c>
      <c r="L9" s="3">
        <v>62028.67</v>
      </c>
      <c r="M9" s="3">
        <v>41535.1</v>
      </c>
      <c r="N9" s="57"/>
      <c r="O9" s="34"/>
      <c r="P9" s="34"/>
      <c r="Q9" s="60"/>
      <c r="R9" s="34"/>
      <c r="S9" s="34"/>
      <c r="T9" s="60">
        <f>U9+V9</f>
        <v>977228.64</v>
      </c>
      <c r="U9" s="3">
        <v>734208.66</v>
      </c>
      <c r="V9" s="3">
        <v>243019.98</v>
      </c>
      <c r="W9" s="57">
        <f>X9+Y9</f>
        <v>3005</v>
      </c>
      <c r="X9" s="33">
        <v>1716</v>
      </c>
      <c r="Y9" s="33">
        <v>1289</v>
      </c>
      <c r="Z9" s="60">
        <f>AA9+AB9</f>
        <v>2005653.98</v>
      </c>
      <c r="AA9" s="3">
        <v>1145325.2</v>
      </c>
      <c r="AB9" s="3">
        <v>860328.78</v>
      </c>
      <c r="AC9" s="57">
        <f>AD9+AE9</f>
        <v>1249</v>
      </c>
      <c r="AD9" s="33">
        <v>627</v>
      </c>
      <c r="AE9" s="33">
        <v>622</v>
      </c>
      <c r="AF9" s="60">
        <f>AG9+AH9</f>
        <v>446214.95999999996</v>
      </c>
      <c r="AG9" s="3">
        <v>224000.62</v>
      </c>
      <c r="AH9" s="3">
        <v>222214.34</v>
      </c>
      <c r="AI9" s="57">
        <f>AJ9+AK9</f>
        <v>285</v>
      </c>
      <c r="AJ9" s="33">
        <v>143</v>
      </c>
      <c r="AK9" s="33">
        <v>142</v>
      </c>
      <c r="AL9" s="60">
        <f t="shared" ref="AL9:AL16" si="21">AM9+AN9</f>
        <v>5169614.25</v>
      </c>
      <c r="AM9" s="3">
        <v>2593876.62</v>
      </c>
      <c r="AN9" s="3">
        <v>2575737.63</v>
      </c>
      <c r="AO9" s="57">
        <f t="shared" si="5"/>
        <v>98</v>
      </c>
      <c r="AP9" s="33">
        <v>20</v>
      </c>
      <c r="AQ9" s="33">
        <v>78</v>
      </c>
      <c r="AR9" s="60">
        <f>AS9+AT9</f>
        <v>512299.18000000005</v>
      </c>
      <c r="AS9" s="3">
        <v>104550.85</v>
      </c>
      <c r="AT9" s="3">
        <v>407748.33</v>
      </c>
      <c r="AU9" s="57">
        <f>AV9+AW9</f>
        <v>1560</v>
      </c>
      <c r="AV9" s="33">
        <v>942</v>
      </c>
      <c r="AW9" s="33">
        <v>618</v>
      </c>
      <c r="AX9" s="60">
        <f>AY9+AZ9</f>
        <v>155126.39999999999</v>
      </c>
      <c r="AY9" s="3">
        <v>93672.48</v>
      </c>
      <c r="AZ9" s="3">
        <v>61453.919999999998</v>
      </c>
      <c r="BA9" s="57">
        <f t="shared" ref="BA9:BA13" si="22">BB9+BC9</f>
        <v>123</v>
      </c>
      <c r="BB9" s="33">
        <v>6</v>
      </c>
      <c r="BC9" s="33">
        <v>117</v>
      </c>
      <c r="BD9" s="60">
        <f>BE9+BF9</f>
        <v>86262.36</v>
      </c>
      <c r="BE9" s="3">
        <v>4207.92</v>
      </c>
      <c r="BF9" s="3">
        <v>82054.44</v>
      </c>
      <c r="BH9" s="62">
        <f t="shared" si="0"/>
        <v>10562205.209999999</v>
      </c>
      <c r="BI9" s="65">
        <f>' I КВАРТАЛ'!BH9+'II КВАРТАЛ '!BH9+' III КВАРТАЛ '!BH9+'IV КВАРТАЛ и СВОД V-мов и $$ '!BH9</f>
        <v>43102842.439999998</v>
      </c>
      <c r="BJ9" s="51">
        <v>40938391.556952462</v>
      </c>
      <c r="BK9" s="52">
        <f t="shared" si="6"/>
        <v>2164450.883047536</v>
      </c>
      <c r="BL9" s="107"/>
      <c r="BM9" s="90">
        <f t="shared" si="7"/>
        <v>2684</v>
      </c>
      <c r="BN9" s="89">
        <f>' I КВАРТАЛ'!C9+'II КВАРТАЛ '!C9+' III КВАРТАЛ '!C9+'IV КВАРТАЛ и СВОД V-мов и $$ '!C9</f>
        <v>2075</v>
      </c>
      <c r="BO9" s="89">
        <f>' I КВАРТАЛ'!D9+'II КВАРТАЛ '!D9+' III КВАРТАЛ '!D9+'IV КВАРТАЛ и СВОД V-мов и $$ '!D9</f>
        <v>609</v>
      </c>
      <c r="BP9" s="115">
        <f>' I КВАРТАЛ'!E9+'II КВАРТАЛ '!E9+' III КВАРТАЛ '!E9+'IV КВАРТАЛ и СВОД V-мов и $$ '!E9</f>
        <v>4438195.29</v>
      </c>
      <c r="BQ9" s="51">
        <f>' I КВАРТАЛ'!F9+'II КВАРТАЛ '!F9+' III КВАРТАЛ '!F9+'IV КВАРТАЛ и СВОД V-мов и $$ '!F9</f>
        <v>3431168.12</v>
      </c>
      <c r="BR9" s="51">
        <f>' I КВАРТАЛ'!G9+'II КВАРТАЛ '!G9+' III КВАРТАЛ '!G9+'IV КВАРТАЛ и СВОД V-мов и $$ '!G9</f>
        <v>1007027.1699999999</v>
      </c>
      <c r="BS9" s="90">
        <f t="shared" si="8"/>
        <v>3845</v>
      </c>
      <c r="BT9" s="89">
        <f>' I КВАРТАЛ'!I9+'II КВАРТАЛ '!I9+' III КВАРТАЛ '!I9+'IV КВАРТАЛ и СВОД V-мов и $$ '!I9</f>
        <v>2819</v>
      </c>
      <c r="BU9" s="89">
        <f>' I КВАРТАЛ'!J9+'II КВАРТАЛ '!J9+' III КВАРТАЛ '!J9+'IV КВАРТАЛ и СВОД V-мов и $$ '!J9</f>
        <v>1026</v>
      </c>
      <c r="BV9" s="115">
        <f>' I КВАРТАЛ'!K9+'II КВАРТАЛ '!K9+' III КВАРТАЛ '!K9+'IV КВАРТАЛ и СВОД V-мов и $$ '!K9</f>
        <v>419436.18999999994</v>
      </c>
      <c r="BW9" s="51">
        <f>' I КВАРТАЛ'!L9+'II КВАРТАЛ '!L9+' III КВАРТАЛ '!L9+'IV КВАРТАЛ и СВОД V-мов и $$ '!L9</f>
        <v>307409.15999999997</v>
      </c>
      <c r="BX9" s="51">
        <f>' I КВАРТАЛ'!M9+'II КВАРТАЛ '!M9+' III КВАРТАЛ '!M9+'IV КВАРТАЛ и СВОД V-мов и $$ '!M9</f>
        <v>112027.03</v>
      </c>
      <c r="BY9" s="90">
        <f t="shared" si="9"/>
        <v>0</v>
      </c>
      <c r="BZ9" s="89">
        <f>' I КВАРТАЛ'!O9+'II КВАРТАЛ '!O9+' III КВАРТАЛ '!O9+'IV КВАРТАЛ и СВОД V-мов и $$ '!O9</f>
        <v>0</v>
      </c>
      <c r="CA9" s="89">
        <f>' I КВАРТАЛ'!P9+'II КВАРТАЛ '!P9+' III КВАРТАЛ '!P9+'IV КВАРТАЛ и СВОД V-мов и $$ '!P9</f>
        <v>0</v>
      </c>
      <c r="CB9" s="115">
        <f>' I КВАРТАЛ'!Q9+'II КВАРТАЛ '!Q9+' III КВАРТАЛ '!Q9+'IV КВАРТАЛ и СВОД V-мов и $$ '!Q9</f>
        <v>0</v>
      </c>
      <c r="CC9" s="51">
        <f>' I КВАРТАЛ'!R9+'II КВАРТАЛ '!R9+' III КВАРТАЛ '!R9+'IV КВАРТАЛ и СВОД V-мов и $$ '!R9</f>
        <v>0</v>
      </c>
      <c r="CD9" s="51">
        <f>' I КВАРТАЛ'!S9+'II КВАРТАЛ '!S9+' III КВАРТАЛ '!S9+'IV КВАРТАЛ и СВОД V-мов и $$ '!S9</f>
        <v>0</v>
      </c>
      <c r="CE9" s="115">
        <f>' I КВАРТАЛ'!T9+'II КВАРТАЛ '!T9+' III КВАРТАЛ '!T9+'IV КВАРТАЛ и СВОД V-мов и $$ '!T9</f>
        <v>4015493.14</v>
      </c>
      <c r="CF9" s="51">
        <f>' I КВАРТАЛ'!U9+'II КВАРТАЛ '!U9+' III КВАРТАЛ '!U9+'IV КВАРТАЛ и СВОД V-мов и $$ '!U9</f>
        <v>3014520.88</v>
      </c>
      <c r="CG9" s="51">
        <f>' I КВАРТАЛ'!V9+'II КВАРТАЛ '!V9+' III КВАРТАЛ '!V9+'IV КВАРТАЛ и СВОД V-мов и $$ '!V9</f>
        <v>1000972.26</v>
      </c>
      <c r="CH9" s="90">
        <f t="shared" si="10"/>
        <v>12110</v>
      </c>
      <c r="CI9" s="89">
        <f>' I КВАРТАЛ'!X9+'II КВАРТАЛ '!X9+' III КВАРТАЛ '!X9+'IV КВАРТАЛ и СВОД V-мов и $$ '!X9</f>
        <v>8674</v>
      </c>
      <c r="CJ9" s="89">
        <f>' I КВАРТАЛ'!Y9+'II КВАРТАЛ '!Y9+' III КВАРТАЛ '!Y9+'IV КВАРТАЛ и СВОД V-мов и $$ '!Y9</f>
        <v>3436</v>
      </c>
      <c r="CK9" s="115">
        <f>' I КВАРТАЛ'!Z9+'II КВАРТАЛ '!Z9+' III КВАРТАЛ '!Z9+'IV КВАРТАЛ и СВОД V-мов и $$ '!Z9</f>
        <v>8091926.0600000005</v>
      </c>
      <c r="CL9" s="51">
        <f>' I КВАРТАЛ'!AA9+'II КВАРТАЛ '!AA9+' III КВАРТАЛ '!AA9+'IV КВАРТАЛ и СВОД V-мов и $$ '!AA9</f>
        <v>5796468.8600000003</v>
      </c>
      <c r="CM9" s="51">
        <f>' I КВАРТАЛ'!AB9+'II КВАРТАЛ '!AB9+' III КВАРТАЛ '!AB9+'IV КВАРТАЛ и СВОД V-мов и $$ '!AB9</f>
        <v>2295457.2000000002</v>
      </c>
      <c r="CN9" s="90">
        <f t="shared" si="11"/>
        <v>5041</v>
      </c>
      <c r="CO9" s="89">
        <f>' I КВАРТАЛ'!AD9+'II КВАРТАЛ '!AD9+' III КВАРТАЛ '!AD9+'IV КВАРТАЛ и СВОД V-мов и $$ '!AD9</f>
        <v>3692</v>
      </c>
      <c r="CP9" s="89">
        <f>' I КВАРТАЛ'!AE9+'II КВАРТАЛ '!AE9+' III КВАРТАЛ '!AE9+'IV КВАРТАЛ и СВОД V-мов и $$ '!AE9</f>
        <v>1349</v>
      </c>
      <c r="CQ9" s="115">
        <f>' I КВАРТАЛ'!AF9+'II КВАРТАЛ '!AF9+' III КВАРТАЛ '!AF9+'IV КВАРТАЛ и СВОД V-мов и $$ '!AF9</f>
        <v>1803791.28</v>
      </c>
      <c r="CR9" s="51">
        <f>' I КВАРТАЛ'!AG9+'II КВАРТАЛ '!AG9+' III КВАРТАЛ '!AG9+'IV КВАРТАЛ и СВОД V-мов и $$ '!AG9</f>
        <v>1321301.9300000002</v>
      </c>
      <c r="CS9" s="51">
        <f>' I КВАРТАЛ'!AH9+'II КВАРТАЛ '!AH9+' III КВАРТАЛ '!AH9+'IV КВАРТАЛ и СВОД V-мов и $$ '!AH9</f>
        <v>482489.35</v>
      </c>
      <c r="CT9" s="90">
        <f t="shared" si="12"/>
        <v>1170</v>
      </c>
      <c r="CU9" s="89">
        <f>' I КВАРТАЛ'!AJ9+'II КВАРТАЛ '!AJ9+' III КВАРТАЛ '!AJ9+'IV КВАРТАЛ и СВОД V-мов и $$ '!AJ9</f>
        <v>841</v>
      </c>
      <c r="CV9" s="89">
        <f>' I КВАРТАЛ'!AK9+'II КВАРТАЛ '!AK9+' III КВАРТАЛ '!AK9+'IV КВАРТАЛ и СВОД V-мов и $$ '!AK9</f>
        <v>329</v>
      </c>
      <c r="CW9" s="115">
        <f>' I КВАРТАЛ'!AL9+'II КВАРТАЛ '!AL9+' III КВАРТАЛ '!AL9+'IV КВАРТАЛ и СВОД V-мов и $$ '!AL9</f>
        <v>21219886.490000002</v>
      </c>
      <c r="CX9" s="51">
        <f>' I КВАРТАЛ'!AM9+'II КВАРТАЛ '!AM9+' III КВАРТАЛ '!AM9+'IV КВАРТАЛ и СВОД V-мов и $$ '!AM9</f>
        <v>15253007.109999999</v>
      </c>
      <c r="CY9" s="51">
        <f>' I КВАРТАЛ'!AN9+'II КВАРТАЛ '!AN9+' III КВАРТАЛ '!AN9+'IV КВАРТАЛ и СВОД V-мов и $$ '!AN9</f>
        <v>5966879.379999999</v>
      </c>
      <c r="CZ9" s="90">
        <f t="shared" si="13"/>
        <v>410</v>
      </c>
      <c r="DA9" s="89">
        <f>' I КВАРТАЛ'!AP9+'II КВАРТАЛ '!AP9+' III КВАРТАЛ '!AP9+'IV КВАРТАЛ и СВОД V-мов и $$ '!AP9</f>
        <v>213</v>
      </c>
      <c r="DB9" s="89">
        <f>' I КВАРТАЛ'!AQ9+'II КВАРТАЛ '!AQ9+' III КВАРТАЛ '!AQ9+'IV КВАРТАЛ и СВОД V-мов и $$ '!AQ9</f>
        <v>197</v>
      </c>
      <c r="DC9" s="115">
        <f>' I КВАРТАЛ'!AR9+'II КВАРТАЛ '!AR9+' III КВАРТАЛ '!AR9+'IV КВАРТАЛ и СВОД V-мов и $$ '!AR9</f>
        <v>2141953.9900000002</v>
      </c>
      <c r="DD9" s="51">
        <f>' I КВАРТАЛ'!AS9+'II КВАРТАЛ '!AS9+' III КВАРТАЛ '!AS9+'IV КВАРТАЛ и СВОД V-мов и $$ '!AS9</f>
        <v>1112435.9099999999</v>
      </c>
      <c r="DE9" s="51">
        <f>' I КВАРТАЛ'!AT9+'II КВАРТАЛ '!AT9+' III КВАРТАЛ '!AT9+'IV КВАРТАЛ и СВОД V-мов и $$ '!AT9</f>
        <v>1029518.0800000001</v>
      </c>
      <c r="DF9" s="90">
        <f t="shared" si="14"/>
        <v>6250</v>
      </c>
      <c r="DG9" s="89">
        <f>' I КВАРТАЛ'!AV9+'II КВАРТАЛ '!AV9+' III КВАРТАЛ '!AV9+'IV КВАРТАЛ и СВОД V-мов и $$ '!AV9</f>
        <v>5032</v>
      </c>
      <c r="DH9" s="89">
        <f>' I КВАРТАЛ'!AW9+'II КВАРТАЛ '!AW9+' III КВАРТАЛ '!AW9+'IV КВАРТАЛ и СВОД V-мов и $$ '!AW9</f>
        <v>1218</v>
      </c>
      <c r="DI9" s="115">
        <f>' I КВАРТАЛ'!AX9+'II КВАРТАЛ '!AX9+' III КВАРТАЛ '!AX9+'IV КВАРТАЛ и СВОД V-мов и $$ '!AX9</f>
        <v>621500</v>
      </c>
      <c r="DJ9" s="51">
        <f>' I КВАРТАЛ'!AY9+'II КВАРТАЛ '!AY9+' III КВАРТАЛ '!AY9+'IV КВАРТАЛ и СВОД V-мов и $$ '!AY9</f>
        <v>500382.07999999996</v>
      </c>
      <c r="DK9" s="51">
        <f>' I КВАРТАЛ'!AZ9+'II КВАРТАЛ '!AZ9+' III КВАРТАЛ '!AZ9+'IV КВАРТАЛ и СВОД V-мов и $$ '!AZ9</f>
        <v>121117.92</v>
      </c>
      <c r="DL9" s="90">
        <f t="shared" si="15"/>
        <v>500</v>
      </c>
      <c r="DM9" s="89">
        <f>' I КВАРТАЛ'!BB9+'II КВАРТАЛ '!BB9+' III КВАРТАЛ '!BB9+'IV КВАРТАЛ и СВОД V-мов и $$ '!BB9</f>
        <v>222</v>
      </c>
      <c r="DN9" s="89">
        <f>' I КВАРТАЛ'!BC9+'II КВАРТАЛ '!BC9+' III КВАРТАЛ '!BC9+'IV КВАРТАЛ и СВОД V-мов и $$ '!BC9</f>
        <v>278</v>
      </c>
      <c r="DO9" s="115">
        <f>' I КВАРТАЛ'!BD9+'II КВАРТАЛ '!BD9+' III КВАРТАЛ '!BD9+'IV КВАРТАЛ и СВОД V-мов и $$ '!BD9</f>
        <v>350660</v>
      </c>
      <c r="DP9" s="51">
        <f>' I КВАРТАЛ'!BE9+'II КВАРТАЛ '!BE9+' III КВАРТАЛ '!BE9+'IV КВАРТАЛ и СВОД V-мов и $$ '!BE9</f>
        <v>155693.04</v>
      </c>
      <c r="DQ9" s="51">
        <f>' I КВАРТАЛ'!BF9+'II КВАРТАЛ '!BF9+' III КВАРТАЛ '!BF9+'IV КВАРТАЛ и СВОД V-мов и $$ '!BF9</f>
        <v>194966.96</v>
      </c>
      <c r="DS9" s="72">
        <f t="shared" si="16"/>
        <v>32010</v>
      </c>
      <c r="DT9" s="97">
        <f t="shared" si="17"/>
        <v>23568</v>
      </c>
      <c r="DU9" s="97">
        <f t="shared" si="18"/>
        <v>8442</v>
      </c>
      <c r="DV9" s="63">
        <f t="shared" si="1"/>
        <v>43102842.440000005</v>
      </c>
      <c r="DW9" s="51">
        <f t="shared" si="2"/>
        <v>30892387.089999996</v>
      </c>
      <c r="DX9" s="51">
        <f t="shared" si="3"/>
        <v>12210455.35</v>
      </c>
      <c r="DY9" s="116">
        <f t="shared" si="4"/>
        <v>0</v>
      </c>
      <c r="DZ9" s="100">
        <f t="shared" si="19"/>
        <v>32010</v>
      </c>
      <c r="EA9" s="101">
        <f t="shared" si="20"/>
        <v>0</v>
      </c>
    </row>
    <row r="10" spans="1:131" s="35" customFormat="1" ht="15" x14ac:dyDescent="0.25">
      <c r="A10" s="21" t="s">
        <v>115</v>
      </c>
      <c r="B10" s="57">
        <f>C10+D10</f>
        <v>3118</v>
      </c>
      <c r="C10" s="33">
        <v>416</v>
      </c>
      <c r="D10" s="33">
        <v>2702</v>
      </c>
      <c r="E10" s="60">
        <f>F10+G10</f>
        <v>5155846.84</v>
      </c>
      <c r="F10" s="3">
        <v>687887.2</v>
      </c>
      <c r="G10" s="3">
        <v>4467959.6399999997</v>
      </c>
      <c r="H10" s="57">
        <f>I10+J10</f>
        <v>4661</v>
      </c>
      <c r="I10" s="33">
        <v>514</v>
      </c>
      <c r="J10" s="33">
        <v>4147</v>
      </c>
      <c r="K10" s="60">
        <f>L10+M10</f>
        <v>754508.87</v>
      </c>
      <c r="L10" s="3">
        <v>83204.800000000003</v>
      </c>
      <c r="M10" s="3">
        <v>671304.07</v>
      </c>
      <c r="N10" s="57"/>
      <c r="O10" s="34"/>
      <c r="P10" s="34"/>
      <c r="Q10" s="60"/>
      <c r="R10" s="34"/>
      <c r="S10" s="34"/>
      <c r="T10" s="60">
        <f>U10+V10</f>
        <v>4630941.93</v>
      </c>
      <c r="U10" s="3">
        <v>655313</v>
      </c>
      <c r="V10" s="3">
        <v>3975628.93</v>
      </c>
      <c r="W10" s="57">
        <f>X10+Y10</f>
        <v>14622</v>
      </c>
      <c r="X10" s="33">
        <v>1613</v>
      </c>
      <c r="Y10" s="33">
        <v>13009</v>
      </c>
      <c r="Z10" s="60">
        <f>AA10+AB10</f>
        <v>12478632.199999999</v>
      </c>
      <c r="AA10" s="3">
        <v>1376558.18</v>
      </c>
      <c r="AB10" s="3">
        <v>11102074.02</v>
      </c>
      <c r="AC10" s="57">
        <f>AD10+AE10</f>
        <v>5854</v>
      </c>
      <c r="AD10" s="33">
        <v>615</v>
      </c>
      <c r="AE10" s="33">
        <v>5239</v>
      </c>
      <c r="AF10" s="60">
        <f>AG10+AH10</f>
        <v>2500433.5099999998</v>
      </c>
      <c r="AG10" s="3">
        <v>262686.46999999997</v>
      </c>
      <c r="AH10" s="3">
        <v>2237747.04</v>
      </c>
      <c r="AI10" s="57">
        <f t="shared" ref="AI10:AI69" si="23">AJ10+AK10</f>
        <v>1674</v>
      </c>
      <c r="AJ10" s="33">
        <v>213</v>
      </c>
      <c r="AK10" s="33">
        <v>1461</v>
      </c>
      <c r="AL10" s="60">
        <f t="shared" si="21"/>
        <v>37401592.060000002</v>
      </c>
      <c r="AM10" s="3">
        <v>4758983.9400000004</v>
      </c>
      <c r="AN10" s="3">
        <v>32642608.120000001</v>
      </c>
      <c r="AO10" s="57">
        <f t="shared" si="5"/>
        <v>496</v>
      </c>
      <c r="AP10" s="33">
        <v>44</v>
      </c>
      <c r="AQ10" s="33">
        <v>452</v>
      </c>
      <c r="AR10" s="60">
        <f>AS10+AT10</f>
        <v>3187887.86</v>
      </c>
      <c r="AS10" s="3">
        <v>282796.5</v>
      </c>
      <c r="AT10" s="3">
        <v>2905091.36</v>
      </c>
      <c r="AU10" s="57">
        <f>AV10+AW10</f>
        <v>7985</v>
      </c>
      <c r="AV10" s="33">
        <v>1586</v>
      </c>
      <c r="AW10" s="33">
        <v>6399</v>
      </c>
      <c r="AX10" s="60">
        <f>AY10+AZ10</f>
        <v>1004290.8999999999</v>
      </c>
      <c r="AY10" s="3">
        <v>199474.69</v>
      </c>
      <c r="AZ10" s="3">
        <v>804816.21</v>
      </c>
      <c r="BA10" s="57">
        <f t="shared" si="22"/>
        <v>648</v>
      </c>
      <c r="BB10" s="33">
        <v>76</v>
      </c>
      <c r="BC10" s="33">
        <v>572</v>
      </c>
      <c r="BD10" s="60">
        <f>BE10+BF10</f>
        <v>485867.76</v>
      </c>
      <c r="BE10" s="3">
        <v>56984.49</v>
      </c>
      <c r="BF10" s="3">
        <v>428883.27</v>
      </c>
      <c r="BH10" s="62">
        <f t="shared" si="0"/>
        <v>67600001.930000007</v>
      </c>
      <c r="BI10" s="65">
        <f>' I КВАРТАЛ'!BH10+'II КВАРТАЛ '!BH10+' III КВАРТАЛ '!BH10+'IV КВАРТАЛ и СВОД V-мов и $$ '!BH10</f>
        <v>269298591.28999996</v>
      </c>
      <c r="BJ10" s="51">
        <v>266745028.2028102</v>
      </c>
      <c r="BK10" s="52">
        <f t="shared" si="6"/>
        <v>2553563.0871897638</v>
      </c>
      <c r="BL10" s="107"/>
      <c r="BM10" s="90">
        <f t="shared" si="7"/>
        <v>12460</v>
      </c>
      <c r="BN10" s="89">
        <f>' I КВАРТАЛ'!C10+'II КВАРТАЛ '!C10+' III КВАРТАЛ '!C10+'IV КВАРТАЛ и СВОД V-мов и $$ '!C10</f>
        <v>2426</v>
      </c>
      <c r="BO10" s="89">
        <f>' I КВАРТАЛ'!D10+'II КВАРТАЛ '!D10+' III КВАРТАЛ '!D10+'IV КВАРТАЛ и СВОД V-мов и $$ '!D10</f>
        <v>10034</v>
      </c>
      <c r="BP10" s="115">
        <f>' I КВАРТАЛ'!E10+'II КВАРТАЛ '!E10+' III КВАРТАЛ '!E10+'IV КВАРТАЛ и СВОД V-мов и $$ '!E10</f>
        <v>20603544.460000001</v>
      </c>
      <c r="BQ10" s="51">
        <f>' I КВАРТАЛ'!F10+'II КВАРТАЛ '!F10+' III КВАРТАЛ '!F10+'IV КВАРТАЛ и СВОД V-мов и $$ '!F10</f>
        <v>4011572.9400000004</v>
      </c>
      <c r="BR10" s="51">
        <f>' I КВАРТАЛ'!G10+'II КВАРТАЛ '!G10+' III КВАРТАЛ '!G10+'IV КВАРТАЛ и СВОД V-мов и $$ '!G10</f>
        <v>16591971.52</v>
      </c>
      <c r="BS10" s="90">
        <f t="shared" si="8"/>
        <v>18686</v>
      </c>
      <c r="BT10" s="89">
        <f>' I КВАРТАЛ'!I10+'II КВАРТАЛ '!I10+' III КВАРТАЛ '!I10+'IV КВАРТАЛ и СВОД V-мов и $$ '!I10</f>
        <v>2950</v>
      </c>
      <c r="BU10" s="89">
        <f>' I КВАРТАЛ'!J10+'II КВАРТАЛ '!J10+' III КВАРТАЛ '!J10+'IV КВАРТАЛ и СВОД V-мов и $$ '!J10</f>
        <v>15736</v>
      </c>
      <c r="BV10" s="115">
        <f>' I КВАРТАЛ'!K10+'II КВАРТАЛ '!K10+' III КВАРТАЛ '!K10+'IV КВАРТАЛ и СВОД V-мов и $$ '!K10</f>
        <v>3027166.11</v>
      </c>
      <c r="BW10" s="51">
        <f>' I КВАРТАЛ'!L10+'II КВАРТАЛ '!L10+' III КВАРТАЛ '!L10+'IV КВАРТАЛ и СВОД V-мов и $$ '!L10</f>
        <v>477946.14999999997</v>
      </c>
      <c r="BX10" s="51">
        <f>' I КВАРТАЛ'!M10+'II КВАРТАЛ '!M10+' III КВАРТАЛ '!M10+'IV КВАРТАЛ и СВОД V-мов и $$ '!M10</f>
        <v>2549219.96</v>
      </c>
      <c r="BY10" s="90">
        <f t="shared" si="9"/>
        <v>0</v>
      </c>
      <c r="BZ10" s="89">
        <f>' I КВАРТАЛ'!O10+'II КВАРТАЛ '!O10+' III КВАРТАЛ '!O10+'IV КВАРТАЛ и СВОД V-мов и $$ '!O10</f>
        <v>0</v>
      </c>
      <c r="CA10" s="89">
        <f>' I КВАРТАЛ'!P10+'II КВАРТАЛ '!P10+' III КВАРТАЛ '!P10+'IV КВАРТАЛ и СВОД V-мов и $$ '!P10</f>
        <v>0</v>
      </c>
      <c r="CB10" s="115">
        <f>' I КВАРТАЛ'!Q10+'II КВАРТАЛ '!Q10+' III КВАРТАЛ '!Q10+'IV КВАРТАЛ и СВОД V-мов и $$ '!Q10</f>
        <v>0</v>
      </c>
      <c r="CC10" s="51">
        <f>' I КВАРТАЛ'!R10+'II КВАРТАЛ '!R10+' III КВАРТАЛ '!R10+'IV КВАРТАЛ и СВОД V-мов и $$ '!R10</f>
        <v>0</v>
      </c>
      <c r="CD10" s="51">
        <f>' I КВАРТАЛ'!S10+'II КВАРТАЛ '!S10+' III КВАРТАЛ '!S10+'IV КВАРТАЛ и СВОД V-мов и $$ '!S10</f>
        <v>0</v>
      </c>
      <c r="CE10" s="115">
        <f>' I КВАРТАЛ'!T10+'II КВАРТАЛ '!T10+' III КВАРТАЛ '!T10+'IV КВАРТАЛ и СВОД V-мов и $$ '!T10</f>
        <v>18432006.309999999</v>
      </c>
      <c r="CF10" s="51">
        <f>' I КВАРТАЛ'!U10+'II КВАРТАЛ '!U10+' III КВАРТАЛ '!U10+'IV КВАРТАЛ и СВОД V-мов и $$ '!U10</f>
        <v>2610730.88</v>
      </c>
      <c r="CG10" s="51">
        <f>' I КВАРТАЛ'!V10+'II КВАРТАЛ '!V10+' III КВАРТАЛ '!V10+'IV КВАРТАЛ и СВОД V-мов и $$ '!V10</f>
        <v>15821275.43</v>
      </c>
      <c r="CH10" s="90">
        <f t="shared" si="10"/>
        <v>58579</v>
      </c>
      <c r="CI10" s="89">
        <f>' I КВАРТАЛ'!X10+'II КВАРТАЛ '!X10+' III КВАРТАЛ '!X10+'IV КВАРТАЛ и СВОД V-мов и $$ '!X10</f>
        <v>9114</v>
      </c>
      <c r="CJ10" s="89">
        <f>' I КВАРТАЛ'!Y10+'II КВАРТАЛ '!Y10+' III КВАРТАЛ '!Y10+'IV КВАРТАЛ и СВОД V-мов и $$ '!Y10</f>
        <v>49465</v>
      </c>
      <c r="CK10" s="115">
        <f>' I КВАРТАЛ'!Z10+'II КВАРТАЛ '!Z10+' III КВАРТАЛ '!Z10+'IV КВАРТАЛ и СВОД V-мов и $$ '!Z10</f>
        <v>50014159.579999998</v>
      </c>
      <c r="CL10" s="51">
        <f>' I КВАРТАЛ'!AA10+'II КВАРТАЛ '!AA10+' III КВАРТАЛ '!AA10+'IV КВАРТАЛ и СВОД V-мов и $$ '!AA10</f>
        <v>7781772.3599999994</v>
      </c>
      <c r="CM10" s="51">
        <f>' I КВАРТАЛ'!AB10+'II КВАРТАЛ '!AB10+' III КВАРТАЛ '!AB10+'IV КВАРТАЛ и СВОД V-мов и $$ '!AB10</f>
        <v>42232387.219999999</v>
      </c>
      <c r="CN10" s="90">
        <f t="shared" si="11"/>
        <v>23404</v>
      </c>
      <c r="CO10" s="89">
        <f>' I КВАРТАЛ'!AD10+'II КВАРТАЛ '!AD10+' III КВАРТАЛ '!AD10+'IV КВАРТАЛ и СВОД V-мов и $$ '!AD10</f>
        <v>3559</v>
      </c>
      <c r="CP10" s="89">
        <f>' I КВАРТАЛ'!AE10+'II КВАРТАЛ '!AE10+' III КВАРТАЛ '!AE10+'IV КВАРТАЛ и СВОД V-мов и $$ '!AE10</f>
        <v>19845</v>
      </c>
      <c r="CQ10" s="115">
        <f>' I КВАРТАЛ'!AF10+'II КВАРТАЛ '!AF10+' III КВАРТАЛ '!AF10+'IV КВАРТАЛ и СВОД V-мов и $$ '!AF10</f>
        <v>9992263.8099999987</v>
      </c>
      <c r="CR10" s="51">
        <f>' I КВАРТАЛ'!AG10+'II КВАРТАЛ '!AG10+' III КВАРТАЛ '!AG10+'IV КВАРТАЛ и СВОД V-мов и $$ '!AG10</f>
        <v>1519435.67</v>
      </c>
      <c r="CS10" s="51">
        <f>' I КВАРТАЛ'!AH10+'II КВАРТАЛ '!AH10+' III КВАРТАЛ '!AH10+'IV КВАРТАЛ и СВОД V-мов и $$ '!AH10</f>
        <v>8472828.1400000006</v>
      </c>
      <c r="CT10" s="90">
        <f t="shared" si="12"/>
        <v>6639</v>
      </c>
      <c r="CU10" s="89">
        <f>' I КВАРТАЛ'!AJ10+'II КВАРТАЛ '!AJ10+' III КВАРТАЛ '!AJ10+'IV КВАРТАЛ и СВОД V-мов и $$ '!AJ10</f>
        <v>1165</v>
      </c>
      <c r="CV10" s="89">
        <f>' I КВАРТАЛ'!AK10+'II КВАРТАЛ '!AK10+' III КВАРТАЛ '!AK10+'IV КВАРТАЛ и СВОД V-мов и $$ '!AK10</f>
        <v>5474</v>
      </c>
      <c r="CW10" s="115">
        <f>' I КВАРТАЛ'!AL10+'II КВАРТАЛ '!AL10+' III КВАРТАЛ '!AL10+'IV КВАРТАЛ и СВОД V-мов и $$ '!AL10</f>
        <v>148466152.58999997</v>
      </c>
      <c r="CX10" s="51">
        <f>' I КВАРТАЛ'!AM10+'II КВАРТАЛ '!AM10+' III КВАРТАЛ '!AM10+'IV КВАРТАЛ и СВОД V-мов и $$ '!AM10</f>
        <v>26055688.050000001</v>
      </c>
      <c r="CY10" s="51">
        <f>' I КВАРТАЛ'!AN10+'II КВАРТАЛ '!AN10+' III КВАРТАЛ '!AN10+'IV КВАРТАЛ и СВОД V-мов и $$ '!AN10</f>
        <v>122410464.54000001</v>
      </c>
      <c r="CZ10" s="90">
        <f t="shared" si="13"/>
        <v>1987</v>
      </c>
      <c r="DA10" s="89">
        <f>' I КВАРТАЛ'!AP10+'II КВАРТАЛ '!AP10+' III КВАРТАЛ '!AP10+'IV КВАРТАЛ и СВОД V-мов и $$ '!AP10</f>
        <v>280</v>
      </c>
      <c r="DB10" s="89">
        <f>' I КВАРТАЛ'!AQ10+'II КВАРТАЛ '!AQ10+' III КВАРТАЛ '!AQ10+'IV КВАРТАЛ и СВОД V-мов и $$ '!AQ10</f>
        <v>1707</v>
      </c>
      <c r="DC10" s="115">
        <f>' I КВАРТАЛ'!AR10+'II КВАРТАЛ '!AR10+' III КВАРТАЛ '!AR10+'IV КВАРТАЛ и СВОД V-мов и $$ '!AR10</f>
        <v>12776704.4</v>
      </c>
      <c r="DD10" s="51">
        <f>' I КВАРТАЛ'!AS10+'II КВАРТАЛ '!AS10+' III КВАРТАЛ '!AS10+'IV КВАРТАЛ и СВОД V-мов и $$ '!AS10</f>
        <v>1800515.9300000002</v>
      </c>
      <c r="DE10" s="51">
        <f>' I КВАРТАЛ'!AT10+'II КВАРТАЛ '!AT10+' III КВАРТАЛ '!AT10+'IV КВАРТАЛ и СВОД V-мов и $$ '!AT10</f>
        <v>10976188.470000001</v>
      </c>
      <c r="DF10" s="90">
        <f t="shared" si="14"/>
        <v>31952</v>
      </c>
      <c r="DG10" s="89">
        <f>' I КВАРТАЛ'!AV10+'II КВАРТАЛ '!AV10+' III КВАРТАЛ '!AV10+'IV КВАРТАЛ и СВОД V-мов и $$ '!AV10</f>
        <v>5134</v>
      </c>
      <c r="DH10" s="89">
        <f>' I КВАРТАЛ'!AW10+'II КВАРТАЛ '!AW10+' III КВАРТАЛ '!AW10+'IV КВАРТАЛ и СВОД V-мов и $$ '!AW10</f>
        <v>26818</v>
      </c>
      <c r="DI10" s="115">
        <f>' I КВАРТАЛ'!AX10+'II КВАРТАЛ '!AX10+' III КВАРТАЛ '!AX10+'IV КВАРТАЛ и СВОД V-мов и $$ '!AX10</f>
        <v>4018356.8799999994</v>
      </c>
      <c r="DJ10" s="51">
        <f>' I КВАРТАЛ'!AY10+'II КВАРТАЛ '!AY10+' III КВАРТАЛ '!AY10+'IV КВАРТАЛ и СВОД V-мов и $$ '!AY10</f>
        <v>645667.63000000012</v>
      </c>
      <c r="DK10" s="51">
        <f>' I КВАРТАЛ'!AZ10+'II КВАРТАЛ '!AZ10+' III КВАРТАЛ '!AZ10+'IV КВАРТАЛ и СВОД V-мов и $$ '!AZ10</f>
        <v>3372689.25</v>
      </c>
      <c r="DL10" s="90">
        <f t="shared" si="15"/>
        <v>2615</v>
      </c>
      <c r="DM10" s="89">
        <f>' I КВАРТАЛ'!BB10+'II КВАРТАЛ '!BB10+' III КВАРТАЛ '!BB10+'IV КВАРТАЛ и СВОД V-мов и $$ '!BB10</f>
        <v>382</v>
      </c>
      <c r="DN10" s="89">
        <f>' I КВАРТАЛ'!BC10+'II КВАРТАЛ '!BC10+' III КВАРТАЛ '!BC10+'IV КВАРТАЛ и СВОД V-мов и $$ '!BC10</f>
        <v>2233</v>
      </c>
      <c r="DO10" s="115">
        <f>' I КВАРТАЛ'!BD10+'II КВАРТАЛ '!BD10+' III КВАРТАЛ '!BD10+'IV КВАРТАЛ и СВОД V-мов и $$ '!BD10</f>
        <v>1968237.15</v>
      </c>
      <c r="DP10" s="51">
        <f>' I КВАРТАЛ'!BE10+'II КВАРТАЛ '!BE10+' III КВАРТАЛ '!BE10+'IV КВАРТАЛ и СВОД V-мов и $$ '!BE10</f>
        <v>287613.28999999998</v>
      </c>
      <c r="DQ10" s="51">
        <f>' I КВАРТАЛ'!BF10+'II КВАРТАЛ '!BF10+' III КВАРТАЛ '!BF10+'IV КВАРТАЛ и СВОД V-мов и $$ '!BF10</f>
        <v>1680623.86</v>
      </c>
      <c r="DS10" s="72">
        <f t="shared" si="16"/>
        <v>156322</v>
      </c>
      <c r="DT10" s="97">
        <f t="shared" si="17"/>
        <v>25010</v>
      </c>
      <c r="DU10" s="97">
        <f t="shared" si="18"/>
        <v>131312</v>
      </c>
      <c r="DV10" s="63">
        <f t="shared" si="1"/>
        <v>269298591.28999996</v>
      </c>
      <c r="DW10" s="51">
        <f t="shared" si="2"/>
        <v>45190942.899999999</v>
      </c>
      <c r="DX10" s="51">
        <f t="shared" si="3"/>
        <v>224107648.39000002</v>
      </c>
      <c r="DY10" s="116">
        <f t="shared" si="4"/>
        <v>0</v>
      </c>
      <c r="DZ10" s="100">
        <f t="shared" si="19"/>
        <v>156322</v>
      </c>
      <c r="EA10" s="101">
        <f t="shared" si="20"/>
        <v>0</v>
      </c>
    </row>
    <row r="11" spans="1:131" s="35" customFormat="1" ht="30" x14ac:dyDescent="0.25">
      <c r="A11" s="21" t="s">
        <v>14</v>
      </c>
      <c r="B11" s="57"/>
      <c r="C11" s="33"/>
      <c r="D11" s="33"/>
      <c r="E11" s="60"/>
      <c r="F11" s="34"/>
      <c r="G11" s="34"/>
      <c r="H11" s="57"/>
      <c r="I11" s="34"/>
      <c r="J11" s="34"/>
      <c r="K11" s="60"/>
      <c r="L11" s="34"/>
      <c r="M11" s="34"/>
      <c r="N11" s="57"/>
      <c r="O11" s="34"/>
      <c r="P11" s="34"/>
      <c r="Q11" s="60"/>
      <c r="R11" s="34"/>
      <c r="S11" s="34"/>
      <c r="T11" s="60"/>
      <c r="U11" s="34"/>
      <c r="V11" s="34"/>
      <c r="W11" s="57"/>
      <c r="X11" s="33"/>
      <c r="Y11" s="33"/>
      <c r="Z11" s="60"/>
      <c r="AA11" s="34"/>
      <c r="AB11" s="34"/>
      <c r="AC11" s="57"/>
      <c r="AD11" s="33"/>
      <c r="AE11" s="33"/>
      <c r="AF11" s="60"/>
      <c r="AG11" s="34"/>
      <c r="AH11" s="34"/>
      <c r="AI11" s="57">
        <f t="shared" si="23"/>
        <v>138</v>
      </c>
      <c r="AJ11" s="33">
        <v>31</v>
      </c>
      <c r="AK11" s="33">
        <v>107</v>
      </c>
      <c r="AL11" s="60">
        <f t="shared" si="21"/>
        <v>1914121.37</v>
      </c>
      <c r="AM11" s="3">
        <v>429983.79</v>
      </c>
      <c r="AN11" s="3">
        <v>1484137.58</v>
      </c>
      <c r="AO11" s="57"/>
      <c r="AP11" s="33"/>
      <c r="AQ11" s="33"/>
      <c r="AR11" s="60"/>
      <c r="AS11" s="34"/>
      <c r="AT11" s="34"/>
      <c r="AU11" s="57"/>
      <c r="AV11" s="34"/>
      <c r="AW11" s="34"/>
      <c r="AX11" s="60"/>
      <c r="AY11" s="34"/>
      <c r="AZ11" s="34"/>
      <c r="BA11" s="57"/>
      <c r="BB11" s="34"/>
      <c r="BC11" s="34"/>
      <c r="BD11" s="60"/>
      <c r="BE11" s="34"/>
      <c r="BF11" s="34"/>
      <c r="BH11" s="62">
        <f t="shared" si="0"/>
        <v>1914121.37</v>
      </c>
      <c r="BI11" s="65">
        <f>' I КВАРТАЛ'!BH11+'II КВАРТАЛ '!BH11+' III КВАРТАЛ '!BH11+'IV КВАРТАЛ и СВОД V-мов и $$ '!BH11</f>
        <v>7670355.9100000001</v>
      </c>
      <c r="BJ11" s="51">
        <v>8297897.0120769357</v>
      </c>
      <c r="BK11" s="52">
        <f t="shared" si="6"/>
        <v>-627541.10207693558</v>
      </c>
      <c r="BL11" s="107"/>
      <c r="BM11" s="90">
        <f t="shared" si="7"/>
        <v>0</v>
      </c>
      <c r="BN11" s="89">
        <f>' I КВАРТАЛ'!C11+'II КВАРТАЛ '!C11+' III КВАРТАЛ '!C11+'IV КВАРТАЛ и СВОД V-мов и $$ '!C11</f>
        <v>0</v>
      </c>
      <c r="BO11" s="89">
        <f>' I КВАРТАЛ'!D11+'II КВАРТАЛ '!D11+' III КВАРТАЛ '!D11+'IV КВАРТАЛ и СВОД V-мов и $$ '!D11</f>
        <v>0</v>
      </c>
      <c r="BP11" s="115">
        <f>' I КВАРТАЛ'!E11+'II КВАРТАЛ '!E11+' III КВАРТАЛ '!E11+'IV КВАРТАЛ и СВОД V-мов и $$ '!E11</f>
        <v>0</v>
      </c>
      <c r="BQ11" s="51">
        <f>' I КВАРТАЛ'!F11+'II КВАРТАЛ '!F11+' III КВАРТАЛ '!F11+'IV КВАРТАЛ и СВОД V-мов и $$ '!F11</f>
        <v>0</v>
      </c>
      <c r="BR11" s="51">
        <f>' I КВАРТАЛ'!G11+'II КВАРТАЛ '!G11+' III КВАРТАЛ '!G11+'IV КВАРТАЛ и СВОД V-мов и $$ '!G11</f>
        <v>0</v>
      </c>
      <c r="BS11" s="90">
        <f t="shared" si="8"/>
        <v>0</v>
      </c>
      <c r="BT11" s="89">
        <f>' I КВАРТАЛ'!I11+'II КВАРТАЛ '!I11+' III КВАРТАЛ '!I11+'IV КВАРТАЛ и СВОД V-мов и $$ '!I11</f>
        <v>0</v>
      </c>
      <c r="BU11" s="89">
        <f>' I КВАРТАЛ'!J11+'II КВАРТАЛ '!J11+' III КВАРТАЛ '!J11+'IV КВАРТАЛ и СВОД V-мов и $$ '!J11</f>
        <v>0</v>
      </c>
      <c r="BV11" s="115">
        <f>' I КВАРТАЛ'!K11+'II КВАРТАЛ '!K11+' III КВАРТАЛ '!K11+'IV КВАРТАЛ и СВОД V-мов и $$ '!K11</f>
        <v>0</v>
      </c>
      <c r="BW11" s="51">
        <f>' I КВАРТАЛ'!L11+'II КВАРТАЛ '!L11+' III КВАРТАЛ '!L11+'IV КВАРТАЛ и СВОД V-мов и $$ '!L11</f>
        <v>0</v>
      </c>
      <c r="BX11" s="51">
        <f>' I КВАРТАЛ'!M11+'II КВАРТАЛ '!M11+' III КВАРТАЛ '!M11+'IV КВАРТАЛ и СВОД V-мов и $$ '!M11</f>
        <v>0</v>
      </c>
      <c r="BY11" s="90">
        <f t="shared" si="9"/>
        <v>0</v>
      </c>
      <c r="BZ11" s="89">
        <f>' I КВАРТАЛ'!O11+'II КВАРТАЛ '!O11+' III КВАРТАЛ '!O11+'IV КВАРТАЛ и СВОД V-мов и $$ '!O11</f>
        <v>0</v>
      </c>
      <c r="CA11" s="89">
        <f>' I КВАРТАЛ'!P11+'II КВАРТАЛ '!P11+' III КВАРТАЛ '!P11+'IV КВАРТАЛ и СВОД V-мов и $$ '!P11</f>
        <v>0</v>
      </c>
      <c r="CB11" s="115">
        <f>' I КВАРТАЛ'!Q11+'II КВАРТАЛ '!Q11+' III КВАРТАЛ '!Q11+'IV КВАРТАЛ и СВОД V-мов и $$ '!Q11</f>
        <v>0</v>
      </c>
      <c r="CC11" s="51">
        <f>' I КВАРТАЛ'!R11+'II КВАРТАЛ '!R11+' III КВАРТАЛ '!R11+'IV КВАРТАЛ и СВОД V-мов и $$ '!R11</f>
        <v>0</v>
      </c>
      <c r="CD11" s="51">
        <f>' I КВАРТАЛ'!S11+'II КВАРТАЛ '!S11+' III КВАРТАЛ '!S11+'IV КВАРТАЛ и СВОД V-мов и $$ '!S11</f>
        <v>0</v>
      </c>
      <c r="CE11" s="115">
        <f>' I КВАРТАЛ'!T11+'II КВАРТАЛ '!T11+' III КВАРТАЛ '!T11+'IV КВАРТАЛ и СВОД V-мов и $$ '!T11</f>
        <v>0</v>
      </c>
      <c r="CF11" s="51">
        <f>' I КВАРТАЛ'!U11+'II КВАРТАЛ '!U11+' III КВАРТАЛ '!U11+'IV КВАРТАЛ и СВОД V-мов и $$ '!U11</f>
        <v>0</v>
      </c>
      <c r="CG11" s="51">
        <f>' I КВАРТАЛ'!V11+'II КВАРТАЛ '!V11+' III КВАРТАЛ '!V11+'IV КВАРТАЛ и СВОД V-мов и $$ '!V11</f>
        <v>0</v>
      </c>
      <c r="CH11" s="90">
        <f t="shared" si="10"/>
        <v>0</v>
      </c>
      <c r="CI11" s="89">
        <f>' I КВАРТАЛ'!X11+'II КВАРТАЛ '!X11+' III КВАРТАЛ '!X11+'IV КВАРТАЛ и СВОД V-мов и $$ '!X11</f>
        <v>0</v>
      </c>
      <c r="CJ11" s="89">
        <f>' I КВАРТАЛ'!Y11+'II КВАРТАЛ '!Y11+' III КВАРТАЛ '!Y11+'IV КВАРТАЛ и СВОД V-мов и $$ '!Y11</f>
        <v>0</v>
      </c>
      <c r="CK11" s="115">
        <f>' I КВАРТАЛ'!Z11+'II КВАРТАЛ '!Z11+' III КВАРТАЛ '!Z11+'IV КВАРТАЛ и СВОД V-мов и $$ '!Z11</f>
        <v>0</v>
      </c>
      <c r="CL11" s="51">
        <f>' I КВАРТАЛ'!AA11+'II КВАРТАЛ '!AA11+' III КВАРТАЛ '!AA11+'IV КВАРТАЛ и СВОД V-мов и $$ '!AA11</f>
        <v>0</v>
      </c>
      <c r="CM11" s="51">
        <f>' I КВАРТАЛ'!AB11+'II КВАРТАЛ '!AB11+' III КВАРТАЛ '!AB11+'IV КВАРТАЛ и СВОД V-мов и $$ '!AB11</f>
        <v>0</v>
      </c>
      <c r="CN11" s="90">
        <f t="shared" si="11"/>
        <v>0</v>
      </c>
      <c r="CO11" s="89">
        <f>' I КВАРТАЛ'!AD11+'II КВАРТАЛ '!AD11+' III КВАРТАЛ '!AD11+'IV КВАРТАЛ и СВОД V-мов и $$ '!AD11</f>
        <v>0</v>
      </c>
      <c r="CP11" s="89">
        <f>' I КВАРТАЛ'!AE11+'II КВАРТАЛ '!AE11+' III КВАРТАЛ '!AE11+'IV КВАРТАЛ и СВОД V-мов и $$ '!AE11</f>
        <v>0</v>
      </c>
      <c r="CQ11" s="115">
        <f>' I КВАРТАЛ'!AF11+'II КВАРТАЛ '!AF11+' III КВАРТАЛ '!AF11+'IV КВАРТАЛ и СВОД V-мов и $$ '!AF11</f>
        <v>0</v>
      </c>
      <c r="CR11" s="51">
        <f>' I КВАРТАЛ'!AG11+'II КВАРТАЛ '!AG11+' III КВАРТАЛ '!AG11+'IV КВАРТАЛ и СВОД V-мов и $$ '!AG11</f>
        <v>0</v>
      </c>
      <c r="CS11" s="51">
        <f>' I КВАРТАЛ'!AH11+'II КВАРТАЛ '!AH11+' III КВАРТАЛ '!AH11+'IV КВАРТАЛ и СВОД V-мов и $$ '!AH11</f>
        <v>0</v>
      </c>
      <c r="CT11" s="90">
        <f t="shared" si="12"/>
        <v>553</v>
      </c>
      <c r="CU11" s="89">
        <f>' I КВАРТАЛ'!AJ11+'II КВАРТАЛ '!AJ11+' III КВАРТАЛ '!AJ11+'IV КВАРТАЛ и СВОД V-мов и $$ '!AJ11</f>
        <v>147</v>
      </c>
      <c r="CV11" s="89">
        <f>' I КВАРТАЛ'!AK11+'II КВАРТАЛ '!AK11+' III КВАРТАЛ '!AK11+'IV КВАРТАЛ и СВОД V-мов и $$ '!AK11</f>
        <v>406</v>
      </c>
      <c r="CW11" s="115">
        <f>' I КВАРТАЛ'!AL11+'II КВАРТАЛ '!AL11+' III КВАРТАЛ '!AL11+'IV КВАРТАЛ и СВОД V-мов и $$ '!AL11</f>
        <v>7670355.9100000001</v>
      </c>
      <c r="CX11" s="51">
        <f>' I КВАРТАЛ'!AM11+'II КВАРТАЛ '!AM11+' III КВАРТАЛ '!AM11+'IV КВАРТАЛ и СВОД V-мов и $$ '!AM11</f>
        <v>2038955.37</v>
      </c>
      <c r="CY11" s="51">
        <f>' I КВАРТАЛ'!AN11+'II КВАРТАЛ '!AN11+' III КВАРТАЛ '!AN11+'IV КВАРТАЛ и СВОД V-мов и $$ '!AN11</f>
        <v>5631400.54</v>
      </c>
      <c r="CZ11" s="90">
        <f t="shared" si="13"/>
        <v>0</v>
      </c>
      <c r="DA11" s="89">
        <f>' I КВАРТАЛ'!AP11+'II КВАРТАЛ '!AP11+' III КВАРТАЛ '!AP11+'IV КВАРТАЛ и СВОД V-мов и $$ '!AP11</f>
        <v>0</v>
      </c>
      <c r="DB11" s="89">
        <f>' I КВАРТАЛ'!AQ11+'II КВАРТАЛ '!AQ11+' III КВАРТАЛ '!AQ11+'IV КВАРТАЛ и СВОД V-мов и $$ '!AQ11</f>
        <v>0</v>
      </c>
      <c r="DC11" s="115">
        <f>' I КВАРТАЛ'!AR11+'II КВАРТАЛ '!AR11+' III КВАРТАЛ '!AR11+'IV КВАРТАЛ и СВОД V-мов и $$ '!AR11</f>
        <v>0</v>
      </c>
      <c r="DD11" s="51">
        <f>' I КВАРТАЛ'!AS11+'II КВАРТАЛ '!AS11+' III КВАРТАЛ '!AS11+'IV КВАРТАЛ и СВОД V-мов и $$ '!AS11</f>
        <v>0</v>
      </c>
      <c r="DE11" s="51">
        <f>' I КВАРТАЛ'!AT11+'II КВАРТАЛ '!AT11+' III КВАРТАЛ '!AT11+'IV КВАРТАЛ и СВОД V-мов и $$ '!AT11</f>
        <v>0</v>
      </c>
      <c r="DF11" s="90">
        <f t="shared" si="14"/>
        <v>0</v>
      </c>
      <c r="DG11" s="89">
        <f>' I КВАРТАЛ'!AV11+'II КВАРТАЛ '!AV11+' III КВАРТАЛ '!AV11+'IV КВАРТАЛ и СВОД V-мов и $$ '!AV11</f>
        <v>0</v>
      </c>
      <c r="DH11" s="89">
        <f>' I КВАРТАЛ'!AW11+'II КВАРТАЛ '!AW11+' III КВАРТАЛ '!AW11+'IV КВАРТАЛ и СВОД V-мов и $$ '!AW11</f>
        <v>0</v>
      </c>
      <c r="DI11" s="115">
        <f>' I КВАРТАЛ'!AX11+'II КВАРТАЛ '!AX11+' III КВАРТАЛ '!AX11+'IV КВАРТАЛ и СВОД V-мов и $$ '!AX11</f>
        <v>0</v>
      </c>
      <c r="DJ11" s="51">
        <f>' I КВАРТАЛ'!AY11+'II КВАРТАЛ '!AY11+' III КВАРТАЛ '!AY11+'IV КВАРТАЛ и СВОД V-мов и $$ '!AY11</f>
        <v>0</v>
      </c>
      <c r="DK11" s="51">
        <f>' I КВАРТАЛ'!AZ11+'II КВАРТАЛ '!AZ11+' III КВАРТАЛ '!AZ11+'IV КВАРТАЛ и СВОД V-мов и $$ '!AZ11</f>
        <v>0</v>
      </c>
      <c r="DL11" s="90">
        <f t="shared" si="15"/>
        <v>0</v>
      </c>
      <c r="DM11" s="89">
        <f>' I КВАРТАЛ'!BB11+'II КВАРТАЛ '!BB11+' III КВАРТАЛ '!BB11+'IV КВАРТАЛ и СВОД V-мов и $$ '!BB11</f>
        <v>0</v>
      </c>
      <c r="DN11" s="89">
        <f>' I КВАРТАЛ'!BC11+'II КВАРТАЛ '!BC11+' III КВАРТАЛ '!BC11+'IV КВАРТАЛ и СВОД V-мов и $$ '!BC11</f>
        <v>0</v>
      </c>
      <c r="DO11" s="115">
        <f>' I КВАРТАЛ'!BD11+'II КВАРТАЛ '!BD11+' III КВАРТАЛ '!BD11+'IV КВАРТАЛ и СВОД V-мов и $$ '!BD11</f>
        <v>0</v>
      </c>
      <c r="DP11" s="51">
        <f>' I КВАРТАЛ'!BE11+'II КВАРТАЛ '!BE11+' III КВАРТАЛ '!BE11+'IV КВАРТАЛ и СВОД V-мов и $$ '!BE11</f>
        <v>0</v>
      </c>
      <c r="DQ11" s="51">
        <f>' I КВАРТАЛ'!BF11+'II КВАРТАЛ '!BF11+' III КВАРТАЛ '!BF11+'IV КВАРТАЛ и СВОД V-мов и $$ '!BF11</f>
        <v>0</v>
      </c>
      <c r="DS11" s="72">
        <f t="shared" si="16"/>
        <v>553</v>
      </c>
      <c r="DT11" s="97">
        <f t="shared" si="17"/>
        <v>147</v>
      </c>
      <c r="DU11" s="97">
        <f t="shared" si="18"/>
        <v>406</v>
      </c>
      <c r="DV11" s="63">
        <f t="shared" si="1"/>
        <v>7670355.9100000001</v>
      </c>
      <c r="DW11" s="51">
        <f t="shared" si="2"/>
        <v>2038955.37</v>
      </c>
      <c r="DX11" s="51">
        <f t="shared" si="3"/>
        <v>5631400.54</v>
      </c>
      <c r="DY11" s="116">
        <f t="shared" si="4"/>
        <v>0</v>
      </c>
      <c r="DZ11" s="100">
        <f t="shared" si="19"/>
        <v>553</v>
      </c>
      <c r="EA11" s="101">
        <f t="shared" si="20"/>
        <v>0</v>
      </c>
    </row>
    <row r="12" spans="1:131" s="35" customFormat="1" ht="15" x14ac:dyDescent="0.25">
      <c r="A12" s="21" t="s">
        <v>116</v>
      </c>
      <c r="B12" s="57">
        <f>C12+D12</f>
        <v>1818</v>
      </c>
      <c r="C12" s="33">
        <v>565</v>
      </c>
      <c r="D12" s="33">
        <v>1253</v>
      </c>
      <c r="E12" s="60">
        <f>F12+G12</f>
        <v>3006199.34</v>
      </c>
      <c r="F12" s="3">
        <v>934269.87</v>
      </c>
      <c r="G12" s="3">
        <v>2071929.47</v>
      </c>
      <c r="H12" s="57">
        <f t="shared" ref="H12:H17" si="24">I12+J12</f>
        <v>2457</v>
      </c>
      <c r="I12" s="33">
        <v>785</v>
      </c>
      <c r="J12" s="33">
        <v>1672</v>
      </c>
      <c r="K12" s="60">
        <f t="shared" ref="K12:K24" si="25">L12+M12</f>
        <v>253640.08000000002</v>
      </c>
      <c r="L12" s="3">
        <v>81036.820000000007</v>
      </c>
      <c r="M12" s="3">
        <v>172603.26</v>
      </c>
      <c r="N12" s="57"/>
      <c r="O12" s="34"/>
      <c r="P12" s="34"/>
      <c r="Q12" s="60"/>
      <c r="R12" s="34"/>
      <c r="S12" s="34"/>
      <c r="T12" s="60">
        <f>U12+V12</f>
        <v>2381132.5299999998</v>
      </c>
      <c r="U12" s="3">
        <v>745848.88</v>
      </c>
      <c r="V12" s="3">
        <v>1635283.65</v>
      </c>
      <c r="W12" s="57">
        <f>X12+Y12</f>
        <v>7649</v>
      </c>
      <c r="X12" s="33">
        <v>2542</v>
      </c>
      <c r="Y12" s="33">
        <v>5107</v>
      </c>
      <c r="Z12" s="60">
        <f t="shared" ref="Z12:Z24" si="26">AA12+AB12</f>
        <v>5543676.6799999997</v>
      </c>
      <c r="AA12" s="3">
        <v>1842335.75</v>
      </c>
      <c r="AB12" s="3">
        <v>3701340.93</v>
      </c>
      <c r="AC12" s="57">
        <f>AD12+AE12</f>
        <v>3437</v>
      </c>
      <c r="AD12" s="33">
        <v>1098</v>
      </c>
      <c r="AE12" s="33">
        <v>2339</v>
      </c>
      <c r="AF12" s="60">
        <f>AG12+AH12</f>
        <v>1071184.8</v>
      </c>
      <c r="AG12" s="3">
        <v>342205.68</v>
      </c>
      <c r="AH12" s="3">
        <v>728979.12</v>
      </c>
      <c r="AI12" s="57">
        <f t="shared" si="23"/>
        <v>816</v>
      </c>
      <c r="AJ12" s="33">
        <v>279</v>
      </c>
      <c r="AK12" s="33">
        <v>537</v>
      </c>
      <c r="AL12" s="60">
        <f t="shared" si="21"/>
        <v>12217025.859999999</v>
      </c>
      <c r="AM12" s="3">
        <v>4177144.87</v>
      </c>
      <c r="AN12" s="3">
        <v>8039880.9900000002</v>
      </c>
      <c r="AO12" s="57">
        <f t="shared" si="5"/>
        <v>212</v>
      </c>
      <c r="AP12" s="33">
        <v>63</v>
      </c>
      <c r="AQ12" s="33">
        <v>149</v>
      </c>
      <c r="AR12" s="60">
        <f t="shared" ref="AR12:AR24" si="27">AS12+AT12</f>
        <v>2190876.27</v>
      </c>
      <c r="AS12" s="3">
        <v>651062.29</v>
      </c>
      <c r="AT12" s="3">
        <v>1539813.98</v>
      </c>
      <c r="AU12" s="57">
        <f t="shared" ref="AU12:AU24" si="28">AV12+AW12</f>
        <v>4003</v>
      </c>
      <c r="AV12" s="33">
        <v>1276</v>
      </c>
      <c r="AW12" s="33">
        <v>2727</v>
      </c>
      <c r="AX12" s="60">
        <f t="shared" ref="AX12:AX21" si="29">AY12+AZ12</f>
        <v>398058.32</v>
      </c>
      <c r="AY12" s="3">
        <v>126885.44</v>
      </c>
      <c r="AZ12" s="3">
        <v>271172.88</v>
      </c>
      <c r="BA12" s="57">
        <f t="shared" si="22"/>
        <v>320</v>
      </c>
      <c r="BB12" s="33">
        <v>95</v>
      </c>
      <c r="BC12" s="33">
        <v>225</v>
      </c>
      <c r="BD12" s="60">
        <f>BE12+BF12</f>
        <v>224422.39999999999</v>
      </c>
      <c r="BE12" s="3">
        <v>66625.399999999994</v>
      </c>
      <c r="BF12" s="3">
        <v>157797</v>
      </c>
      <c r="BH12" s="62">
        <f t="shared" si="0"/>
        <v>27286216.279999997</v>
      </c>
      <c r="BI12" s="65">
        <f>' I КВАРТАЛ'!BH12+'II КВАРТАЛ '!BH12+' III КВАРТАЛ '!BH12+'IV КВАРТАЛ и СВОД V-мов и $$ '!BH12</f>
        <v>112328022.22</v>
      </c>
      <c r="BJ12" s="51">
        <v>110388211.84745817</v>
      </c>
      <c r="BK12" s="52">
        <f t="shared" si="6"/>
        <v>1939810.3725418299</v>
      </c>
      <c r="BL12" s="107"/>
      <c r="BM12" s="90">
        <f t="shared" si="7"/>
        <v>7374</v>
      </c>
      <c r="BN12" s="89">
        <f>' I КВАРТАЛ'!C12+'II КВАРТАЛ '!C12+' III КВАРТАЛ '!C12+'IV КВАРТАЛ и СВОД V-мов и $$ '!C12</f>
        <v>3077</v>
      </c>
      <c r="BO12" s="89">
        <f>' I КВАРТАЛ'!D12+'II КВАРТАЛ '!D12+' III КВАРТАЛ '!D12+'IV КВАРТАЛ и СВОД V-мов и $$ '!D12</f>
        <v>4297</v>
      </c>
      <c r="BP12" s="115">
        <f>' I КВАРТАЛ'!E12+'II КВАРТАЛ '!E12+' III КВАРТАЛ '!E12+'IV КВАРТАЛ и СВОД V-мов и $$ '!E12</f>
        <v>12193462.010000002</v>
      </c>
      <c r="BQ12" s="51">
        <f>' I КВАРТАЛ'!F12+'II КВАРТАЛ '!F12+' III КВАРТАЛ '!F12+'IV КВАРТАЛ и СВОД V-мов и $$ '!F12</f>
        <v>5088050.2700000005</v>
      </c>
      <c r="BR12" s="51">
        <f>' I КВАРТАЛ'!G12+'II КВАРТАЛ '!G12+' III КВАРТАЛ '!G12+'IV КВАРТАЛ и СВОД V-мов и $$ '!G12</f>
        <v>7105411.7399999993</v>
      </c>
      <c r="BS12" s="90">
        <f t="shared" si="8"/>
        <v>9975</v>
      </c>
      <c r="BT12" s="89">
        <f>' I КВАРТАЛ'!I12+'II КВАРТАЛ '!I12+' III КВАРТАЛ '!I12+'IV КВАРТАЛ и СВОД V-мов и $$ '!I12</f>
        <v>3174</v>
      </c>
      <c r="BU12" s="89">
        <f>' I КВАРТАЛ'!J12+'II КВАРТАЛ '!J12+' III КВАРТАЛ '!J12+'IV КВАРТАЛ и СВОД V-мов и $$ '!J12</f>
        <v>6801</v>
      </c>
      <c r="BV12" s="115">
        <f>' I КВАРТАЛ'!K12+'II КВАРТАЛ '!K12+' III КВАРТАЛ '!K12+'IV КВАРТАЛ и СВОД V-мов и $$ '!K12</f>
        <v>1026398.5700000001</v>
      </c>
      <c r="BW12" s="51">
        <f>' I КВАРТАЛ'!L12+'II КВАРТАЛ '!L12+' III КВАРТАЛ '!L12+'IV КВАРТАЛ и СВОД V-мов и $$ '!L12</f>
        <v>326636.7</v>
      </c>
      <c r="BX12" s="51">
        <f>' I КВАРТАЛ'!M12+'II КВАРТАЛ '!M12+' III КВАРТАЛ '!M12+'IV КВАРТАЛ и СВОД V-мов и $$ '!M12</f>
        <v>699761.87000000011</v>
      </c>
      <c r="BY12" s="90">
        <f t="shared" si="9"/>
        <v>0</v>
      </c>
      <c r="BZ12" s="89">
        <f>' I КВАРТАЛ'!O12+'II КВАРТАЛ '!O12+' III КВАРТАЛ '!O12+'IV КВАРТАЛ и СВОД V-мов и $$ '!O12</f>
        <v>0</v>
      </c>
      <c r="CA12" s="89">
        <f>' I КВАРТАЛ'!P12+'II КВАРТАЛ '!P12+' III КВАРТАЛ '!P12+'IV КВАРТАЛ и СВОД V-мов и $$ '!P12</f>
        <v>0</v>
      </c>
      <c r="CB12" s="115">
        <f>' I КВАРТАЛ'!Q12+'II КВАРТАЛ '!Q12+' III КВАРТАЛ '!Q12+'IV КВАРТАЛ и СВОД V-мов и $$ '!Q12</f>
        <v>0</v>
      </c>
      <c r="CC12" s="51">
        <f>' I КВАРТАЛ'!R12+'II КВАРТАЛ '!R12+' III КВАРТАЛ '!R12+'IV КВАРТАЛ и СВОД V-мов и $$ '!R12</f>
        <v>0</v>
      </c>
      <c r="CD12" s="51">
        <f>' I КВАРТАЛ'!S12+'II КВАРТАЛ '!S12+' III КВАРТАЛ '!S12+'IV КВАРТАЛ и СВОД V-мов и $$ '!S12</f>
        <v>0</v>
      </c>
      <c r="CE12" s="115">
        <f>' I КВАРТАЛ'!T12+'II КВАРТАЛ '!T12+' III КВАРТАЛ '!T12+'IV КВАРТАЛ и СВОД V-мов и $$ '!T12</f>
        <v>9545911.959999999</v>
      </c>
      <c r="CF12" s="51">
        <f>' I КВАРТАЛ'!U12+'II КВАРТАЛ '!U12+' III КВАРТАЛ '!U12+'IV КВАРТАЛ и СВОД V-мов и $$ '!U12</f>
        <v>2991458.9099999997</v>
      </c>
      <c r="CG12" s="51">
        <f>' I КВАРТАЛ'!V12+'II КВАРТАЛ '!V12+' III КВАРТАЛ '!V12+'IV КВАРТАЛ и СВОД V-мов и $$ '!V12</f>
        <v>6554453.0500000007</v>
      </c>
      <c r="CH12" s="90">
        <f t="shared" si="10"/>
        <v>31256</v>
      </c>
      <c r="CI12" s="89">
        <f>' I КВАРТАЛ'!X12+'II КВАРТАЛ '!X12+' III КВАРТАЛ '!X12+'IV КВАРТАЛ и СВОД V-мов и $$ '!X12</f>
        <v>12656</v>
      </c>
      <c r="CJ12" s="89">
        <f>' I КВАРТАЛ'!Y12+'II КВАРТАЛ '!Y12+' III КВАРТАЛ '!Y12+'IV КВАРТАЛ и СВОД V-мов и $$ '!Y12</f>
        <v>18600</v>
      </c>
      <c r="CK12" s="115">
        <f>' I КВАРТАЛ'!Z12+'II КВАРТАЛ '!Z12+' III КВАРТАЛ '!Z12+'IV КВАРТАЛ и СВОД V-мов и $$ '!Z12</f>
        <v>22681467.899999999</v>
      </c>
      <c r="CL12" s="51">
        <f>' I КВАРТАЛ'!AA12+'II КВАРТАЛ '!AA12+' III КВАРТАЛ '!AA12+'IV КВАРТАЛ и СВОД V-мов и $$ '!AA12</f>
        <v>9184855.0700000003</v>
      </c>
      <c r="CM12" s="51">
        <f>' I КВАРТАЛ'!AB12+'II КВАРТАЛ '!AB12+' III КВАРТАЛ '!AB12+'IV КВАРТАЛ и СВОД V-мов и $$ '!AB12</f>
        <v>13496612.83</v>
      </c>
      <c r="CN12" s="90">
        <f t="shared" si="11"/>
        <v>13851</v>
      </c>
      <c r="CO12" s="89">
        <f>' I КВАРТАЛ'!AD12+'II КВАРТАЛ '!AD12+' III КВАРТАЛ '!AD12+'IV КВАРТАЛ и СВОД V-мов и $$ '!AD12</f>
        <v>5757</v>
      </c>
      <c r="CP12" s="89">
        <f>' I КВАРТАЛ'!AE12+'II КВАРТАЛ '!AE12+' III КВАРТАЛ '!AE12+'IV КВАРТАЛ и СВОД V-мов и $$ '!AE12</f>
        <v>8094</v>
      </c>
      <c r="CQ12" s="115">
        <f>' I КВАРТАЛ'!AF12+'II КВАРТАЛ '!AF12+' III КВАРТАЛ '!AF12+'IV КВАРТАЛ и СВОД V-мов и $$ '!AF12</f>
        <v>4327446.46</v>
      </c>
      <c r="CR12" s="51">
        <f>' I КВАРТАЛ'!AG12+'II КВАРТАЛ '!AG12+' III КВАРТАЛ '!AG12+'IV КВАРТАЛ и СВОД V-мов и $$ '!AG12</f>
        <v>1799224.48</v>
      </c>
      <c r="CS12" s="51">
        <f>' I КВАРТАЛ'!AH12+'II КВАРТАЛ '!AH12+' III КВАРТАЛ '!AH12+'IV КВАРТАЛ и СВОД V-мов и $$ '!AH12</f>
        <v>2528221.98</v>
      </c>
      <c r="CT12" s="90">
        <f t="shared" si="12"/>
        <v>3404</v>
      </c>
      <c r="CU12" s="89">
        <f>' I КВАРТАЛ'!AJ12+'II КВАРТАЛ '!AJ12+' III КВАРТАЛ '!AJ12+'IV КВАРТАЛ и СВОД V-мов и $$ '!AJ12</f>
        <v>1317</v>
      </c>
      <c r="CV12" s="89">
        <f>' I КВАРТАЛ'!AK12+'II КВАРТАЛ '!AK12+' III КВАРТАЛ '!AK12+'IV КВАРТАЛ и СВОД V-мов и $$ '!AK12</f>
        <v>2087</v>
      </c>
      <c r="CW12" s="115">
        <f>' I КВАРТАЛ'!AL12+'II КВАРТАЛ '!AL12+' III КВАРТАЛ '!AL12+'IV КВАРТАЛ и СВОД V-мов и $$ '!AL12</f>
        <v>50960877.219999999</v>
      </c>
      <c r="CX12" s="51">
        <f>' I КВАРТАЛ'!AM12+'II КВАРТАЛ '!AM12+' III КВАРТАЛ '!AM12+'IV КВАРТАЛ и СВОД V-мов и $$ '!AM12</f>
        <v>19717316.530000001</v>
      </c>
      <c r="CY12" s="51">
        <f>' I КВАРТАЛ'!AN12+'II КВАРТАЛ '!AN12+' III КВАРТАЛ '!AN12+'IV КВАРТАЛ и СВОД V-мов и $$ '!AN12</f>
        <v>31243560.690000005</v>
      </c>
      <c r="CZ12" s="90">
        <f t="shared" si="13"/>
        <v>882</v>
      </c>
      <c r="DA12" s="89">
        <f>' I КВАРТАЛ'!AP12+'II КВАРТАЛ '!AP12+' III КВАРТАЛ '!AP12+'IV КВАРТАЛ и СВОД V-мов и $$ '!AP12</f>
        <v>350</v>
      </c>
      <c r="DB12" s="89">
        <f>' I КВАРТАЛ'!AQ12+'II КВАРТАЛ '!AQ12+' III КВАРТАЛ '!AQ12+'IV КВАРТАЛ и СВОД V-мов и $$ '!AQ12</f>
        <v>532</v>
      </c>
      <c r="DC12" s="115">
        <f>' I КВАРТАЛ'!AR12+'II КВАРТАЛ '!AR12+' III КВАРТАЛ '!AR12+'IV КВАРТАЛ и СВОД V-мов и $$ '!AR12</f>
        <v>9075005.9399999995</v>
      </c>
      <c r="DD12" s="51">
        <f>' I КВАРТАЛ'!AS12+'II КВАРТАЛ '!AS12+' III КВАРТАЛ '!AS12+'IV КВАРТАЛ и СВОД V-мов и $$ '!AS12</f>
        <v>3599927.63</v>
      </c>
      <c r="DE12" s="51">
        <f>' I КВАРТАЛ'!AT12+'II КВАРТАЛ '!AT12+' III КВАРТАЛ '!AT12+'IV КВАРТАЛ и СВОД V-мов и $$ '!AT12</f>
        <v>5475078.3100000005</v>
      </c>
      <c r="DF12" s="90">
        <f t="shared" si="14"/>
        <v>16176</v>
      </c>
      <c r="DG12" s="89">
        <f>' I КВАРТАЛ'!AV12+'II КВАРТАЛ '!AV12+' III КВАРТАЛ '!AV12+'IV КВАРТАЛ и СВОД V-мов и $$ '!AV12</f>
        <v>6737</v>
      </c>
      <c r="DH12" s="89">
        <f>' I КВАРТАЛ'!AW12+'II КВАРТАЛ '!AW12+' III КВАРТАЛ '!AW12+'IV КВАРТАЛ и СВОД V-мов и $$ '!AW12</f>
        <v>9439</v>
      </c>
      <c r="DI12" s="115">
        <f>' I КВАРТАЛ'!AX12+'II КВАРТАЛ '!AX12+' III КВАРТАЛ '!AX12+'IV КВАРТАЛ и СВОД V-мов и $$ '!AX12</f>
        <v>1608541.4400000002</v>
      </c>
      <c r="DJ12" s="51">
        <f>' I КВАРТАЛ'!AY12+'II КВАРТАЛ '!AY12+' III КВАРТАЛ '!AY12+'IV КВАРТАЛ и СВОД V-мов и $$ '!AY12</f>
        <v>669927.28</v>
      </c>
      <c r="DK12" s="51">
        <f>' I КВАРТАЛ'!AZ12+'II КВАРТАЛ '!AZ12+' III КВАРТАЛ '!AZ12+'IV КВАРТАЛ и СВОД V-мов и $$ '!AZ12</f>
        <v>938614.16</v>
      </c>
      <c r="DL12" s="90">
        <f t="shared" si="15"/>
        <v>1296</v>
      </c>
      <c r="DM12" s="89">
        <f>' I КВАРТАЛ'!BB12+'II КВАРТАЛ '!BB12+' III КВАРТАЛ '!BB12+'IV КВАРТАЛ и СВОД V-мов и $$ '!BB12</f>
        <v>418</v>
      </c>
      <c r="DN12" s="89">
        <f>' I КВАРТАЛ'!BC12+'II КВАРТАЛ '!BC12+' III КВАРТАЛ '!BC12+'IV КВАРТАЛ и СВОД V-мов и $$ '!BC12</f>
        <v>878</v>
      </c>
      <c r="DO12" s="115">
        <f>' I КВАРТАЛ'!BD12+'II КВАРТАЛ '!BD12+' III КВАРТАЛ '!BD12+'IV КВАРТАЛ и СВОД V-мов и $$ '!BD12</f>
        <v>908910.72</v>
      </c>
      <c r="DP12" s="51">
        <f>' I КВАРТАЛ'!BE12+'II КВАРТАЛ '!BE12+' III КВАРТАЛ '!BE12+'IV КВАРТАЛ и СВОД V-мов и $$ '!BE12</f>
        <v>293151.76</v>
      </c>
      <c r="DQ12" s="51">
        <f>' I КВАРТАЛ'!BF12+'II КВАРТАЛ '!BF12+' III КВАРТАЛ '!BF12+'IV КВАРТАЛ и СВОД V-мов и $$ '!BF12</f>
        <v>615758.96</v>
      </c>
      <c r="DS12" s="72">
        <f t="shared" si="16"/>
        <v>84214</v>
      </c>
      <c r="DT12" s="97">
        <f t="shared" si="17"/>
        <v>33486</v>
      </c>
      <c r="DU12" s="97">
        <f t="shared" si="18"/>
        <v>50728</v>
      </c>
      <c r="DV12" s="63">
        <f t="shared" si="1"/>
        <v>112328022.22</v>
      </c>
      <c r="DW12" s="51">
        <f t="shared" si="2"/>
        <v>43670548.63000001</v>
      </c>
      <c r="DX12" s="51">
        <f t="shared" si="3"/>
        <v>68657473.590000004</v>
      </c>
      <c r="DY12" s="116">
        <f t="shared" si="4"/>
        <v>0</v>
      </c>
      <c r="DZ12" s="100">
        <f t="shared" si="19"/>
        <v>84214</v>
      </c>
      <c r="EA12" s="101">
        <f t="shared" si="20"/>
        <v>0</v>
      </c>
    </row>
    <row r="13" spans="1:131" s="35" customFormat="1" ht="15" x14ac:dyDescent="0.25">
      <c r="A13" s="21" t="s">
        <v>117</v>
      </c>
      <c r="B13" s="57">
        <f>C13+D13</f>
        <v>1404</v>
      </c>
      <c r="C13" s="33">
        <v>424</v>
      </c>
      <c r="D13" s="33">
        <v>980</v>
      </c>
      <c r="E13" s="60">
        <f>F13+G13</f>
        <v>2321619.29</v>
      </c>
      <c r="F13" s="3">
        <v>701115.8</v>
      </c>
      <c r="G13" s="3">
        <v>1620503.49</v>
      </c>
      <c r="H13" s="57">
        <f t="shared" si="24"/>
        <v>1926</v>
      </c>
      <c r="I13" s="33">
        <v>589</v>
      </c>
      <c r="J13" s="33">
        <v>1337</v>
      </c>
      <c r="K13" s="60">
        <f t="shared" si="25"/>
        <v>529695.18999999994</v>
      </c>
      <c r="L13" s="3">
        <v>161988.82</v>
      </c>
      <c r="M13" s="3">
        <v>367706.37</v>
      </c>
      <c r="N13" s="57"/>
      <c r="O13" s="34"/>
      <c r="P13" s="34"/>
      <c r="Q13" s="60"/>
      <c r="R13" s="34"/>
      <c r="S13" s="34"/>
      <c r="T13" s="60">
        <f>U13+V13</f>
        <v>2057467.98</v>
      </c>
      <c r="U13" s="3">
        <v>712947.33</v>
      </c>
      <c r="V13" s="3">
        <v>1344520.65</v>
      </c>
      <c r="W13" s="57">
        <f t="shared" ref="W13:W72" si="30">X13+Y13</f>
        <v>6320</v>
      </c>
      <c r="X13" s="33">
        <v>2022</v>
      </c>
      <c r="Y13" s="33">
        <v>4298</v>
      </c>
      <c r="Z13" s="60">
        <f t="shared" si="26"/>
        <v>4496831.3499999996</v>
      </c>
      <c r="AA13" s="3">
        <v>1438701.42</v>
      </c>
      <c r="AB13" s="3">
        <v>3058129.93</v>
      </c>
      <c r="AC13" s="57">
        <f t="shared" ref="AC13:AC30" si="31">AD13+AE13</f>
        <v>2631</v>
      </c>
      <c r="AD13" s="33">
        <v>830</v>
      </c>
      <c r="AE13" s="33">
        <v>1801</v>
      </c>
      <c r="AF13" s="60">
        <f>AG13+AH13</f>
        <v>937101.65</v>
      </c>
      <c r="AG13" s="3">
        <v>295626.90000000002</v>
      </c>
      <c r="AH13" s="3">
        <v>641474.75</v>
      </c>
      <c r="AI13" s="57">
        <f t="shared" si="23"/>
        <v>609</v>
      </c>
      <c r="AJ13" s="33">
        <v>183</v>
      </c>
      <c r="AK13" s="33">
        <v>426</v>
      </c>
      <c r="AL13" s="60">
        <f t="shared" si="21"/>
        <v>9448965.8900000006</v>
      </c>
      <c r="AM13" s="3">
        <v>2839344.43</v>
      </c>
      <c r="AN13" s="3">
        <v>6609621.46</v>
      </c>
      <c r="AO13" s="57">
        <f t="shared" si="5"/>
        <v>189</v>
      </c>
      <c r="AP13" s="33">
        <v>49</v>
      </c>
      <c r="AQ13" s="33">
        <v>140</v>
      </c>
      <c r="AR13" s="60">
        <f t="shared" si="27"/>
        <v>1869338.73</v>
      </c>
      <c r="AS13" s="3">
        <v>484643.37</v>
      </c>
      <c r="AT13" s="3">
        <v>1384695.36</v>
      </c>
      <c r="AU13" s="57">
        <f t="shared" si="28"/>
        <v>2745</v>
      </c>
      <c r="AV13" s="33">
        <v>1122</v>
      </c>
      <c r="AW13" s="33">
        <v>1623</v>
      </c>
      <c r="AX13" s="60">
        <f t="shared" si="29"/>
        <v>272962.8</v>
      </c>
      <c r="AY13" s="3">
        <v>111571.68</v>
      </c>
      <c r="AZ13" s="3">
        <v>161391.12</v>
      </c>
      <c r="BA13" s="57">
        <f t="shared" si="22"/>
        <v>227</v>
      </c>
      <c r="BB13" s="33">
        <v>84</v>
      </c>
      <c r="BC13" s="33">
        <v>143</v>
      </c>
      <c r="BD13" s="60">
        <f>BE13+BF13</f>
        <v>159199.63999999998</v>
      </c>
      <c r="BE13" s="3">
        <v>58910.879999999997</v>
      </c>
      <c r="BF13" s="3">
        <v>100288.76</v>
      </c>
      <c r="BH13" s="62">
        <f t="shared" si="0"/>
        <v>22093182.520000003</v>
      </c>
      <c r="BI13" s="65">
        <f>' I КВАРТАЛ'!BH13+'II КВАРТАЛ '!BH13+' III КВАРТАЛ '!BH13+'IV КВАРТАЛ и СВОД V-мов и $$ '!BH13</f>
        <v>89553112.580000013</v>
      </c>
      <c r="BJ13" s="51">
        <v>83946076.240220696</v>
      </c>
      <c r="BK13" s="52">
        <f t="shared" si="6"/>
        <v>5607036.3397793174</v>
      </c>
      <c r="BL13" s="107"/>
      <c r="BM13" s="90">
        <f t="shared" si="7"/>
        <v>5622</v>
      </c>
      <c r="BN13" s="89">
        <f>' I КВАРТАЛ'!C13+'II КВАРТАЛ '!C13+' III КВАРТАЛ '!C13+'IV КВАРТАЛ и СВОД V-мов и $$ '!C13</f>
        <v>2346</v>
      </c>
      <c r="BO13" s="89">
        <f>' I КВАРТАЛ'!D13+'II КВАРТАЛ '!D13+' III КВАРТАЛ '!D13+'IV КВАРТАЛ и СВОД V-мов и $$ '!D13</f>
        <v>3276</v>
      </c>
      <c r="BP13" s="115">
        <f>' I КВАРТАЛ'!E13+'II КВАРТАЛ '!E13+' III КВАРТАЛ '!E13+'IV КВАРТАЛ и СВОД V-мов и $$ '!E13</f>
        <v>9296398.620000001</v>
      </c>
      <c r="BQ13" s="51">
        <f>' I КВАРТАЛ'!F13+'II КВАРТАЛ '!F13+' III КВАРТАЛ '!F13+'IV КВАРТАЛ и СВОД V-мов и $$ '!F13</f>
        <v>3879286.9400000004</v>
      </c>
      <c r="BR13" s="51">
        <f>' I КВАРТАЛ'!G13+'II КВАРТАЛ '!G13+' III КВАРТАЛ '!G13+'IV КВАРТАЛ и СВОД V-мов и $$ '!G13</f>
        <v>5417111.6800000006</v>
      </c>
      <c r="BS13" s="90">
        <f t="shared" si="8"/>
        <v>7792</v>
      </c>
      <c r="BT13" s="89">
        <f>' I КВАРТАЛ'!I13+'II КВАРТАЛ '!I13+' III КВАРТАЛ '!I13+'IV КВАРТАЛ и СВОД V-мов и $$ '!I13</f>
        <v>2848</v>
      </c>
      <c r="BU13" s="89">
        <f>' I КВАРТАЛ'!J13+'II КВАРТАЛ '!J13+' III КВАРТАЛ '!J13+'IV КВАРТАЛ и СВОД V-мов и $$ '!J13</f>
        <v>4944</v>
      </c>
      <c r="BV13" s="115">
        <f>' I КВАРТАЛ'!K13+'II КВАРТАЛ '!K13+' III КВАРТАЛ '!K13+'IV КВАРТАЛ и СВОД V-мов и $$ '!K13</f>
        <v>2124521.87</v>
      </c>
      <c r="BW13" s="51">
        <f>' I КВАРТАЛ'!L13+'II КВАРТАЛ '!L13+' III КВАРТАЛ '!L13+'IV КВАРТАЛ и СВОД V-мов и $$ '!L13</f>
        <v>777037.76</v>
      </c>
      <c r="BX13" s="51">
        <f>' I КВАРТАЛ'!M13+'II КВАРТАЛ '!M13+' III КВАРТАЛ '!M13+'IV КВАРТАЛ и СВОД V-мов и $$ '!M13</f>
        <v>1347484.1099999999</v>
      </c>
      <c r="BY13" s="90">
        <f t="shared" si="9"/>
        <v>0</v>
      </c>
      <c r="BZ13" s="89">
        <f>' I КВАРТАЛ'!O13+'II КВАРТАЛ '!O13+' III КВАРТАЛ '!O13+'IV КВАРТАЛ и СВОД V-мов и $$ '!O13</f>
        <v>0</v>
      </c>
      <c r="CA13" s="89">
        <f>' I КВАРТАЛ'!P13+'II КВАРТАЛ '!P13+' III КВАРТАЛ '!P13+'IV КВАРТАЛ и СВОД V-мов и $$ '!P13</f>
        <v>0</v>
      </c>
      <c r="CB13" s="115">
        <f>' I КВАРТАЛ'!Q13+'II КВАРТАЛ '!Q13+' III КВАРТАЛ '!Q13+'IV КВАРТАЛ и СВОД V-мов и $$ '!Q13</f>
        <v>0</v>
      </c>
      <c r="CC13" s="51">
        <f>' I КВАРТАЛ'!R13+'II КВАРТАЛ '!R13+' III КВАРТАЛ '!R13+'IV КВАРТАЛ и СВОД V-мов и $$ '!R13</f>
        <v>0</v>
      </c>
      <c r="CD13" s="51">
        <f>' I КВАРТАЛ'!S13+'II КВАРТАЛ '!S13+' III КВАРТАЛ '!S13+'IV КВАРТАЛ и СВОД V-мов и $$ '!S13</f>
        <v>0</v>
      </c>
      <c r="CE13" s="115">
        <f>' I КВАРТАЛ'!T13+'II КВАРТАЛ '!T13+' III КВАРТАЛ '!T13+'IV КВАРТАЛ и СВОД V-мов и $$ '!T13</f>
        <v>8338001.5899999999</v>
      </c>
      <c r="CF13" s="51">
        <f>' I КВАРТАЛ'!U13+'II КВАРТАЛ '!U13+' III КВАРТАЛ '!U13+'IV КВАРТАЛ и СВОД V-мов и $$ '!U13</f>
        <v>2889396.57</v>
      </c>
      <c r="CG13" s="51">
        <f>' I КВАРТАЛ'!V13+'II КВАРТАЛ '!V13+' III КВАРТАЛ '!V13+'IV КВАРТАЛ и СВОД V-мов и $$ '!V13</f>
        <v>5448605.0199999996</v>
      </c>
      <c r="CH13" s="90">
        <f t="shared" si="10"/>
        <v>25370</v>
      </c>
      <c r="CI13" s="89">
        <f>' I КВАРТАЛ'!X13+'II КВАРТАЛ '!X13+' III КВАРТАЛ '!X13+'IV КВАРТАЛ и СВОД V-мов и $$ '!X13</f>
        <v>10589</v>
      </c>
      <c r="CJ13" s="89">
        <f>' I КВАРТАЛ'!Y13+'II КВАРТАЛ '!Y13+' III КВАРТАЛ '!Y13+'IV КВАРТАЛ и СВОД V-мов и $$ '!Y13</f>
        <v>14781</v>
      </c>
      <c r="CK13" s="115">
        <f>' I КВАРТАЛ'!Z13+'II КВАРТАЛ '!Z13+' III КВАРТАЛ '!Z13+'IV КВАРТАЛ и СВОД V-мов и $$ '!Z13</f>
        <v>18062503.310000002</v>
      </c>
      <c r="CL13" s="51">
        <f>' I КВАРТАЛ'!AA13+'II КВАРТАЛ '!AA13+' III КВАРТАЛ '!AA13+'IV КВАРТАЛ и СВОД V-мов и $$ '!AA13</f>
        <v>7539490.46</v>
      </c>
      <c r="CM13" s="51">
        <f>' I КВАРТАЛ'!AB13+'II КВАРТАЛ '!AB13+' III КВАРТАЛ '!AB13+'IV КВАРТАЛ и СВОД V-мов и $$ '!AB13</f>
        <v>10523012.85</v>
      </c>
      <c r="CN13" s="90">
        <f t="shared" si="11"/>
        <v>10560</v>
      </c>
      <c r="CO13" s="89">
        <f>' I КВАРТАЛ'!AD13+'II КВАРТАЛ '!AD13+' III КВАРТАЛ '!AD13+'IV КВАРТАЛ и СВОД V-мов и $$ '!AD13</f>
        <v>4871</v>
      </c>
      <c r="CP13" s="89">
        <f>' I КВАРТАЛ'!AE13+'II КВАРТАЛ '!AE13+' III КВАРТАЛ '!AE13+'IV КВАРТАЛ и СВОД V-мов и $$ '!AE13</f>
        <v>5689</v>
      </c>
      <c r="CQ13" s="115">
        <f>' I КВАРТАЛ'!AF13+'II КВАРТАЛ '!AF13+' III КВАРТАЛ '!AF13+'IV КВАРТАЛ и СВОД V-мов и $$ '!AF13</f>
        <v>3757336.84</v>
      </c>
      <c r="CR13" s="51">
        <f>' I КВАРТАЛ'!AG13+'II КВАРТАЛ '!AG13+' III КВАРТАЛ '!AG13+'IV КВАРТАЛ и СВОД V-мов и $$ '!AG13</f>
        <v>1732979.02</v>
      </c>
      <c r="CS13" s="51">
        <f>' I КВАРТАЛ'!AH13+'II КВАРТАЛ '!AH13+' III КВАРТАЛ '!AH13+'IV КВАРТАЛ и СВОД V-мов и $$ '!AH13</f>
        <v>2024357.8199999998</v>
      </c>
      <c r="CT13" s="90">
        <f t="shared" si="12"/>
        <v>2500</v>
      </c>
      <c r="CU13" s="89">
        <f>' I КВАРТАЛ'!AJ13+'II КВАРТАЛ '!AJ13+' III КВАРТАЛ '!AJ13+'IV КВАРТАЛ и СВОД V-мов и $$ '!AJ13</f>
        <v>1013</v>
      </c>
      <c r="CV13" s="89">
        <f>' I КВАРТАЛ'!AK13+'II КВАРТАЛ '!AK13+' III КВАРТАЛ '!AK13+'IV КВАРТАЛ и СВОД V-мов и $$ '!AK13</f>
        <v>1487</v>
      </c>
      <c r="CW13" s="115">
        <f>' I КВАРТАЛ'!AL13+'II КВАРТАЛ '!AL13+' III КВАРТАЛ '!AL13+'IV КВАРТАЛ и СВОД V-мов и $$ '!AL13</f>
        <v>38566298.119999997</v>
      </c>
      <c r="CX13" s="51">
        <f>' I КВАРТАЛ'!AM13+'II КВАРТАЛ '!AM13+' III КВАРТАЛ '!AM13+'IV КВАРТАЛ и СВОД V-мов и $$ '!AM13</f>
        <v>15619125.120000001</v>
      </c>
      <c r="CY13" s="51">
        <f>' I КВАРТАЛ'!AN13+'II КВАРТАЛ '!AN13+' III КВАРТАЛ '!AN13+'IV КВАРТАЛ и СВОД V-мов и $$ '!AN13</f>
        <v>22947173</v>
      </c>
      <c r="CZ13" s="90">
        <f t="shared" si="13"/>
        <v>780</v>
      </c>
      <c r="DA13" s="89">
        <f>' I КВАРТАЛ'!AP13+'II КВАРТАЛ '!AP13+' III КВАРТАЛ '!AP13+'IV КВАРТАЛ и СВОД V-мов и $$ '!AP13</f>
        <v>270</v>
      </c>
      <c r="DB13" s="89">
        <f>' I КВАРТАЛ'!AQ13+'II КВАРТАЛ '!AQ13+' III КВАРТАЛ '!AQ13+'IV КВАРТАЛ и СВОД V-мов и $$ '!AQ13</f>
        <v>510</v>
      </c>
      <c r="DC13" s="115">
        <f>' I КВАРТАЛ'!AR13+'II КВАРТАЛ '!AR13+' III КВАРТАЛ '!AR13+'IV КВАРТАЛ и СВОД V-мов и $$ '!AR13</f>
        <v>7676900.75</v>
      </c>
      <c r="DD13" s="51">
        <f>' I КВАРТАЛ'!AS13+'II КВАРТАЛ '!AS13+' III КВАРТАЛ '!AS13+'IV КВАРТАЛ и СВОД V-мов и $$ '!AS13</f>
        <v>2656829.17</v>
      </c>
      <c r="DE13" s="51">
        <f>' I КВАРТАЛ'!AT13+'II КВАРТАЛ '!AT13+' III КВАРТАЛ '!AT13+'IV КВАРТАЛ и СВОД V-мов и $$ '!AT13</f>
        <v>5020071.58</v>
      </c>
      <c r="DF13" s="90">
        <f t="shared" si="14"/>
        <v>10984</v>
      </c>
      <c r="DG13" s="89">
        <f>' I КВАРТАЛ'!AV13+'II КВАРТАЛ '!AV13+' III КВАРТАЛ '!AV13+'IV КВАРТАЛ и СВОД V-мов и $$ '!AV13</f>
        <v>4019</v>
      </c>
      <c r="DH13" s="89">
        <f>' I КВАРТАЛ'!AW13+'II КВАРТАЛ '!AW13+' III КВАРТАЛ '!AW13+'IV КВАРТАЛ и СВОД V-мов и $$ '!AW13</f>
        <v>6965</v>
      </c>
      <c r="DI13" s="115">
        <f>' I КВАРТАЛ'!AX13+'II КВАРТАЛ '!AX13+' III КВАРТАЛ '!AX13+'IV КВАРТАЛ и СВОД V-мов и $$ '!AX13</f>
        <v>1092248.96</v>
      </c>
      <c r="DJ13" s="51">
        <f>' I КВАРТАЛ'!AY13+'II КВАРТАЛ '!AY13+' III КВАРТАЛ '!AY13+'IV КВАРТАЛ и СВОД V-мов и $$ '!AY13</f>
        <v>399649.36</v>
      </c>
      <c r="DK13" s="51">
        <f>' I КВАРТАЛ'!AZ13+'II КВАРТАЛ '!AZ13+' III КВАРТАЛ '!AZ13+'IV КВАРТАЛ и СВОД V-мов и $$ '!AZ13</f>
        <v>692599.6</v>
      </c>
      <c r="DL13" s="90">
        <f t="shared" si="15"/>
        <v>911</v>
      </c>
      <c r="DM13" s="89">
        <f>' I КВАРТАЛ'!BB13+'II КВАРТАЛ '!BB13+' III КВАРТАЛ '!BB13+'IV КВАРТАЛ и СВОД V-мов и $$ '!BB13</f>
        <v>296</v>
      </c>
      <c r="DN13" s="89">
        <f>' I КВАРТАЛ'!BC13+'II КВАРТАЛ '!BC13+' III КВАРТАЛ '!BC13+'IV КВАРТАЛ и СВОД V-мов и $$ '!BC13</f>
        <v>615</v>
      </c>
      <c r="DO13" s="115">
        <f>' I КВАРТАЛ'!BD13+'II КВАРТАЛ '!BD13+' III КВАРТАЛ '!BD13+'IV КВАРТАЛ и СВОД V-мов и $$ '!BD13</f>
        <v>638902.52</v>
      </c>
      <c r="DP13" s="51">
        <f>' I КВАРТАЛ'!BE13+'II КВАРТАЛ '!BE13+' III КВАРТАЛ '!BE13+'IV КВАРТАЛ и СВОД V-мов и $$ '!BE13</f>
        <v>207590.72</v>
      </c>
      <c r="DQ13" s="51">
        <f>' I КВАРТАЛ'!BF13+'II КВАРТАЛ '!BF13+' III КВАРТАЛ '!BF13+'IV КВАРТАЛ и СВОД V-мов и $$ '!BF13</f>
        <v>431311.80000000005</v>
      </c>
      <c r="DS13" s="72">
        <f t="shared" si="16"/>
        <v>64519</v>
      </c>
      <c r="DT13" s="97">
        <f t="shared" si="17"/>
        <v>26252</v>
      </c>
      <c r="DU13" s="97">
        <f t="shared" si="18"/>
        <v>38267</v>
      </c>
      <c r="DV13" s="63">
        <f t="shared" si="1"/>
        <v>89553112.579999983</v>
      </c>
      <c r="DW13" s="51">
        <f t="shared" si="2"/>
        <v>35701385.119999997</v>
      </c>
      <c r="DX13" s="51">
        <f t="shared" si="3"/>
        <v>53851727.460000001</v>
      </c>
      <c r="DY13" s="116">
        <f t="shared" si="4"/>
        <v>0</v>
      </c>
      <c r="DZ13" s="100">
        <f t="shared" si="19"/>
        <v>64519</v>
      </c>
      <c r="EA13" s="101">
        <f t="shared" si="20"/>
        <v>0</v>
      </c>
    </row>
    <row r="14" spans="1:131" s="35" customFormat="1" ht="15" x14ac:dyDescent="0.25">
      <c r="A14" s="21" t="s">
        <v>15</v>
      </c>
      <c r="B14" s="57"/>
      <c r="C14" s="33"/>
      <c r="D14" s="33"/>
      <c r="E14" s="60"/>
      <c r="F14" s="34"/>
      <c r="G14" s="34"/>
      <c r="H14" s="57">
        <f t="shared" si="24"/>
        <v>1459</v>
      </c>
      <c r="I14" s="33">
        <v>312</v>
      </c>
      <c r="J14" s="33">
        <v>1147</v>
      </c>
      <c r="K14" s="60">
        <f t="shared" si="25"/>
        <v>121842.05</v>
      </c>
      <c r="L14" s="3">
        <v>26055.33</v>
      </c>
      <c r="M14" s="3">
        <v>95786.72</v>
      </c>
      <c r="N14" s="57"/>
      <c r="O14" s="34"/>
      <c r="P14" s="34"/>
      <c r="Q14" s="60"/>
      <c r="R14" s="34"/>
      <c r="S14" s="34"/>
      <c r="T14" s="60">
        <f>U14+V14</f>
        <v>1765244.89</v>
      </c>
      <c r="U14" s="3">
        <v>460670.44</v>
      </c>
      <c r="V14" s="3">
        <v>1304574.45</v>
      </c>
      <c r="W14" s="57">
        <f t="shared" si="30"/>
        <v>17458</v>
      </c>
      <c r="X14" s="33">
        <v>3197</v>
      </c>
      <c r="Y14" s="33">
        <v>14261</v>
      </c>
      <c r="Z14" s="60">
        <f t="shared" si="26"/>
        <v>12819679.220000001</v>
      </c>
      <c r="AA14" s="3">
        <v>2347606.5099999998</v>
      </c>
      <c r="AB14" s="3">
        <v>10472072.710000001</v>
      </c>
      <c r="AC14" s="57">
        <f t="shared" si="31"/>
        <v>5575</v>
      </c>
      <c r="AD14" s="33">
        <v>1228</v>
      </c>
      <c r="AE14" s="33">
        <v>4347</v>
      </c>
      <c r="AF14" s="60">
        <f>AG14+AH14</f>
        <v>2798534</v>
      </c>
      <c r="AG14" s="3">
        <v>616430.44999999995</v>
      </c>
      <c r="AH14" s="3">
        <v>2182103.5499999998</v>
      </c>
      <c r="AI14" s="57">
        <f t="shared" si="23"/>
        <v>124</v>
      </c>
      <c r="AJ14" s="33">
        <v>36</v>
      </c>
      <c r="AK14" s="33">
        <v>88</v>
      </c>
      <c r="AL14" s="60">
        <f t="shared" si="21"/>
        <v>1781432.36</v>
      </c>
      <c r="AM14" s="3">
        <v>517190.04</v>
      </c>
      <c r="AN14" s="3">
        <v>1264242.32</v>
      </c>
      <c r="AO14" s="57">
        <f t="shared" si="5"/>
        <v>424</v>
      </c>
      <c r="AP14" s="33">
        <v>81</v>
      </c>
      <c r="AQ14" s="33">
        <v>343</v>
      </c>
      <c r="AR14" s="60">
        <f t="shared" si="27"/>
        <v>4588195.92</v>
      </c>
      <c r="AS14" s="3">
        <v>876518.56</v>
      </c>
      <c r="AT14" s="3">
        <v>3711677.36</v>
      </c>
      <c r="AU14" s="57">
        <f t="shared" si="28"/>
        <v>5415</v>
      </c>
      <c r="AV14" s="33">
        <v>1769</v>
      </c>
      <c r="AW14" s="33">
        <v>3646</v>
      </c>
      <c r="AX14" s="60">
        <f t="shared" si="29"/>
        <v>706677.60000000009</v>
      </c>
      <c r="AY14" s="3">
        <v>230861.07</v>
      </c>
      <c r="AZ14" s="3">
        <v>475816.53</v>
      </c>
      <c r="BA14" s="57"/>
      <c r="BB14" s="34"/>
      <c r="BC14" s="34"/>
      <c r="BD14" s="60"/>
      <c r="BE14" s="34"/>
      <c r="BF14" s="34"/>
      <c r="BH14" s="62">
        <f t="shared" si="0"/>
        <v>24581606.039999999</v>
      </c>
      <c r="BI14" s="65">
        <f>' I КВАРТАЛ'!BH14+'II КВАРТАЛ '!BH14+' III КВАРТАЛ '!BH14+'IV КВАРТАЛ и СВОД V-мов и $$ '!BH14</f>
        <v>95534374.359999985</v>
      </c>
      <c r="BJ14" s="51">
        <v>86084254.278164968</v>
      </c>
      <c r="BK14" s="52">
        <f t="shared" si="6"/>
        <v>9450120.0818350166</v>
      </c>
      <c r="BL14" s="107"/>
      <c r="BM14" s="90">
        <f t="shared" si="7"/>
        <v>0</v>
      </c>
      <c r="BN14" s="89">
        <f>' I КВАРТАЛ'!C14+'II КВАРТАЛ '!C14+' III КВАРТАЛ '!C14+'IV КВАРТАЛ и СВОД V-мов и $$ '!C14</f>
        <v>0</v>
      </c>
      <c r="BO14" s="89">
        <f>' I КВАРТАЛ'!D14+'II КВАРТАЛ '!D14+' III КВАРТАЛ '!D14+'IV КВАРТАЛ и СВОД V-мов и $$ '!D14</f>
        <v>0</v>
      </c>
      <c r="BP14" s="115">
        <f>' I КВАРТАЛ'!E14+'II КВАРТАЛ '!E14+' III КВАРТАЛ '!E14+'IV КВАРТАЛ и СВОД V-мов и $$ '!E14</f>
        <v>0</v>
      </c>
      <c r="BQ14" s="51">
        <f>' I КВАРТАЛ'!F14+'II КВАРТАЛ '!F14+' III КВАРТАЛ '!F14+'IV КВАРТАЛ и СВОД V-мов и $$ '!F14</f>
        <v>0</v>
      </c>
      <c r="BR14" s="51">
        <f>' I КВАРТАЛ'!G14+'II КВАРТАЛ '!G14+' III КВАРТАЛ '!G14+'IV КВАРТАЛ и СВОД V-мов и $$ '!G14</f>
        <v>0</v>
      </c>
      <c r="BS14" s="90">
        <f t="shared" si="8"/>
        <v>5901</v>
      </c>
      <c r="BT14" s="89">
        <f>' I КВАРТАЛ'!I14+'II КВАРТАЛ '!I14+' III КВАРТАЛ '!I14+'IV КВАРТАЛ и СВОД V-мов и $$ '!I14</f>
        <v>1106</v>
      </c>
      <c r="BU14" s="89">
        <f>' I КВАРТАЛ'!J14+'II КВАРТАЛ '!J14+' III КВАРТАЛ '!J14+'IV КВАРТАЛ и СВОД V-мов и $$ '!J14</f>
        <v>4795</v>
      </c>
      <c r="BV14" s="115">
        <f>' I КВАРТАЛ'!K14+'II КВАРТАЛ '!K14+' III КВАРТАЛ '!K14+'IV КВАРТАЛ и СВОД V-мов и $$ '!K14</f>
        <v>491923.62</v>
      </c>
      <c r="BW14" s="51">
        <f>' I КВАРТАЛ'!L14+'II КВАРТАЛ '!L14+' III КВАРТАЛ '!L14+'IV КВАРТАЛ и СВОД V-мов и $$ '!L14</f>
        <v>92207.97</v>
      </c>
      <c r="BX14" s="51">
        <f>' I КВАРТАЛ'!M14+'II КВАРТАЛ '!M14+' III КВАРТАЛ '!M14+'IV КВАРТАЛ и СВОД V-мов и $$ '!M14</f>
        <v>399715.65</v>
      </c>
      <c r="BY14" s="90">
        <f t="shared" si="9"/>
        <v>0</v>
      </c>
      <c r="BZ14" s="89">
        <f>' I КВАРТАЛ'!O14+'II КВАРТАЛ '!O14+' III КВАРТАЛ '!O14+'IV КВАРТАЛ и СВОД V-мов и $$ '!O14</f>
        <v>0</v>
      </c>
      <c r="CA14" s="89">
        <f>' I КВАРТАЛ'!P14+'II КВАРТАЛ '!P14+' III КВАРТАЛ '!P14+'IV КВАРТАЛ и СВОД V-мов и $$ '!P14</f>
        <v>0</v>
      </c>
      <c r="CB14" s="115">
        <f>' I КВАРТАЛ'!Q14+'II КВАРТАЛ '!Q14+' III КВАРТАЛ '!Q14+'IV КВАРТАЛ и СВОД V-мов и $$ '!Q14</f>
        <v>0</v>
      </c>
      <c r="CC14" s="51">
        <f>' I КВАРТАЛ'!R14+'II КВАРТАЛ '!R14+' III КВАРТАЛ '!R14+'IV КВАРТАЛ и СВОД V-мов и $$ '!R14</f>
        <v>0</v>
      </c>
      <c r="CD14" s="51">
        <f>' I КВАРТАЛ'!S14+'II КВАРТАЛ '!S14+' III КВАРТАЛ '!S14+'IV КВАРТАЛ и СВОД V-мов и $$ '!S14</f>
        <v>0</v>
      </c>
      <c r="CE14" s="115">
        <f>' I КВАРТАЛ'!T14+'II КВАРТАЛ '!T14+' III КВАРТАЛ '!T14+'IV КВАРТАЛ и СВОД V-мов и $$ '!T14</f>
        <v>7094388.7599999988</v>
      </c>
      <c r="CF14" s="51">
        <f>' I КВАРТАЛ'!U14+'II КВАРТАЛ '!U14+' III КВАРТАЛ '!U14+'IV КВАРТАЛ и СВОД V-мов и $$ '!U14</f>
        <v>1851053.2999999998</v>
      </c>
      <c r="CG14" s="51">
        <f>' I КВАРТАЛ'!V14+'II КВАРТАЛ '!V14+' III КВАРТАЛ '!V14+'IV КВАРТАЛ и СВОД V-мов и $$ '!V14</f>
        <v>5243335.46</v>
      </c>
      <c r="CH14" s="90">
        <f t="shared" si="10"/>
        <v>69445</v>
      </c>
      <c r="CI14" s="89">
        <f>' I КВАРТАЛ'!X14+'II КВАРТАЛ '!X14+' III КВАРТАЛ '!X14+'IV КВАРТАЛ и СВОД V-мов и $$ '!X14</f>
        <v>14787</v>
      </c>
      <c r="CJ14" s="89">
        <f>' I КВАРТАЛ'!Y14+'II КВАРТАЛ '!Y14+' III КВАРТАЛ '!Y14+'IV КВАРТАЛ и СВОД V-мов и $$ '!Y14</f>
        <v>54658</v>
      </c>
      <c r="CK14" s="115">
        <f>' I КВАРТАЛ'!Z14+'II КВАРТАЛ '!Z14+' III КВАРТАЛ '!Z14+'IV КВАРТАЛ и СВОД V-мов и $$ '!Z14</f>
        <v>50946558.899999999</v>
      </c>
      <c r="CL14" s="51">
        <f>' I КВАРТАЛ'!AA14+'II КВАРТАЛ '!AA14+' III КВАРТАЛ '!AA14+'IV КВАРТАЛ и СВОД V-мов и $$ '!AA14</f>
        <v>10846986.48</v>
      </c>
      <c r="CM14" s="51">
        <f>' I КВАРТАЛ'!AB14+'II КВАРТАЛ '!AB14+' III КВАРТАЛ '!AB14+'IV КВАРТАЛ и СВОД V-мов и $$ '!AB14</f>
        <v>40099572.420000002</v>
      </c>
      <c r="CN14" s="90">
        <f t="shared" si="11"/>
        <v>21000</v>
      </c>
      <c r="CO14" s="89">
        <f>' I КВАРТАЛ'!AD14+'II КВАРТАЛ '!AD14+' III КВАРТАЛ '!AD14+'IV КВАРТАЛ и СВОД V-мов и $$ '!AD14</f>
        <v>5451</v>
      </c>
      <c r="CP14" s="89">
        <f>' I КВАРТАЛ'!AE14+'II КВАРТАЛ '!AE14+' III КВАРТАЛ '!AE14+'IV КВАРТАЛ и СВОД V-мов и $$ '!AE14</f>
        <v>15549</v>
      </c>
      <c r="CQ14" s="115">
        <f>' I КВАРТАЛ'!AF14+'II КВАРТАЛ '!AF14+' III КВАРТАЛ '!AF14+'IV КВАРТАЛ и СВОД V-мов и $$ '!AF14</f>
        <v>10345291.560000001</v>
      </c>
      <c r="CR14" s="51">
        <f>' I КВАРТАЛ'!AG14+'II КВАРТАЛ '!AG14+' III КВАРТАЛ '!AG14+'IV КВАРТАЛ и СВОД V-мов и $$ '!AG14</f>
        <v>2679501.6799999997</v>
      </c>
      <c r="CS14" s="51">
        <f>' I КВАРТАЛ'!AH14+'II КВАРТАЛ '!AH14+' III КВАРТАЛ '!AH14+'IV КВАРТАЛ и СВОД V-мов и $$ '!AH14</f>
        <v>7665789.8799999999</v>
      </c>
      <c r="CT14" s="90">
        <f t="shared" si="12"/>
        <v>466</v>
      </c>
      <c r="CU14" s="89">
        <f>' I КВАРТАЛ'!AJ14+'II КВАРТАЛ '!AJ14+' III КВАРТАЛ '!AJ14+'IV КВАРТАЛ и СВОД V-мов и $$ '!AJ14</f>
        <v>138</v>
      </c>
      <c r="CV14" s="89">
        <f>' I КВАРТАЛ'!AK14+'II КВАРТАЛ '!AK14+' III КВАРТАЛ '!AK14+'IV КВАРТАЛ и СВОД V-мов и $$ '!AK14</f>
        <v>328</v>
      </c>
      <c r="CW14" s="115">
        <f>' I КВАРТАЛ'!AL14+'II КВАРТАЛ '!AL14+' III КВАРТАЛ '!AL14+'IV КВАРТАЛ и СВОД V-мов и $$ '!AL14</f>
        <v>6694737.7400000002</v>
      </c>
      <c r="CX14" s="51">
        <f>' I КВАРТАЛ'!AM14+'II КВАРТАЛ '!AM14+' III КВАРТАЛ '!AM14+'IV КВАРТАЛ и СВОД V-мов и $$ '!AM14</f>
        <v>1982561.82</v>
      </c>
      <c r="CY14" s="51">
        <f>' I КВАРТАЛ'!AN14+'II КВАРТАЛ '!AN14+' III КВАРТАЛ '!AN14+'IV КВАРТАЛ и СВОД V-мов и $$ '!AN14</f>
        <v>4712175.92</v>
      </c>
      <c r="CZ14" s="90">
        <f t="shared" si="13"/>
        <v>1602</v>
      </c>
      <c r="DA14" s="89">
        <f>' I КВАРТАЛ'!AP14+'II КВАРТАЛ '!AP14+' III КВАРТАЛ '!AP14+'IV КВАРТАЛ и СВОД V-мов и $$ '!AP14</f>
        <v>380</v>
      </c>
      <c r="DB14" s="89">
        <f>' I КВАРТАЛ'!AQ14+'II КВАРТАЛ '!AQ14+' III КВАРТАЛ '!AQ14+'IV КВАРТАЛ и СВОД V-мов и $$ '!AQ14</f>
        <v>1222</v>
      </c>
      <c r="DC14" s="115">
        <f>' I КВАРТАЛ'!AR14+'II КВАРТАЛ '!AR14+' III КВАРТАЛ '!AR14+'IV КВАРТАЛ и СВОД V-мов и $$ '!AR14</f>
        <v>17297437.780000001</v>
      </c>
      <c r="DD14" s="51">
        <f>' I КВАРТАЛ'!AS14+'II КВАРТАЛ '!AS14+' III КВАРТАЛ '!AS14+'IV КВАРТАЛ и СВОД V-мов и $$ '!AS14</f>
        <v>4100983.34</v>
      </c>
      <c r="DE14" s="51">
        <f>' I КВАРТАЛ'!AT14+'II КВАРТАЛ '!AT14+' III КВАРТАЛ '!AT14+'IV КВАРТАЛ и СВОД V-мов и $$ '!AT14</f>
        <v>13196454.439999999</v>
      </c>
      <c r="DF14" s="90">
        <f t="shared" si="14"/>
        <v>20400</v>
      </c>
      <c r="DG14" s="89">
        <f>' I КВАРТАЛ'!AV14+'II КВАРТАЛ '!AV14+' III КВАРТАЛ '!AV14+'IV КВАРТАЛ и СВОД V-мов и $$ '!AV14</f>
        <v>3157</v>
      </c>
      <c r="DH14" s="89">
        <f>' I КВАРТАЛ'!AW14+'II КВАРТАЛ '!AW14+' III КВАРТАЛ '!AW14+'IV КВАРТАЛ и СВОД V-мов и $$ '!AW14</f>
        <v>17243</v>
      </c>
      <c r="DI14" s="115">
        <f>' I КВАРТАЛ'!AX14+'II КВАРТАЛ '!AX14+' III КВАРТАЛ '!AX14+'IV КВАРТАЛ и СВОД V-мов и $$ '!AX14</f>
        <v>2664036</v>
      </c>
      <c r="DJ14" s="51">
        <f>' I КВАРТАЛ'!AY14+'II КВАРТАЛ '!AY14+' III КВАРТАЛ '!AY14+'IV КВАРТАЛ и СВОД V-мов и $$ '!AY14</f>
        <v>412207.5</v>
      </c>
      <c r="DK14" s="51">
        <f>' I КВАРТАЛ'!AZ14+'II КВАРТАЛ '!AZ14+' III КВАРТАЛ '!AZ14+'IV КВАРТАЛ и СВОД V-мов и $$ '!AZ14</f>
        <v>2251828.5</v>
      </c>
      <c r="DL14" s="90">
        <f t="shared" si="15"/>
        <v>0</v>
      </c>
      <c r="DM14" s="89">
        <f>' I КВАРТАЛ'!BB14+'II КВАРТАЛ '!BB14+' III КВАРТАЛ '!BB14+'IV КВАРТАЛ и СВОД V-мов и $$ '!BB14</f>
        <v>0</v>
      </c>
      <c r="DN14" s="89">
        <f>' I КВАРТАЛ'!BC14+'II КВАРТАЛ '!BC14+' III КВАРТАЛ '!BC14+'IV КВАРТАЛ и СВОД V-мов и $$ '!BC14</f>
        <v>0</v>
      </c>
      <c r="DO14" s="115">
        <f>' I КВАРТАЛ'!BD14+'II КВАРТАЛ '!BD14+' III КВАРТАЛ '!BD14+'IV КВАРТАЛ и СВОД V-мов и $$ '!BD14</f>
        <v>0</v>
      </c>
      <c r="DP14" s="51">
        <f>' I КВАРТАЛ'!BE14+'II КВАРТАЛ '!BE14+' III КВАРТАЛ '!BE14+'IV КВАРТАЛ и СВОД V-мов и $$ '!BE14</f>
        <v>0</v>
      </c>
      <c r="DQ14" s="51">
        <f>' I КВАРТАЛ'!BF14+'II КВАРТАЛ '!BF14+' III КВАРТАЛ '!BF14+'IV КВАРТАЛ и СВОД V-мов и $$ '!BF14</f>
        <v>0</v>
      </c>
      <c r="DS14" s="72">
        <f t="shared" si="16"/>
        <v>118814</v>
      </c>
      <c r="DT14" s="97">
        <f t="shared" si="17"/>
        <v>25019</v>
      </c>
      <c r="DU14" s="97">
        <f t="shared" si="18"/>
        <v>93795</v>
      </c>
      <c r="DV14" s="63">
        <f t="shared" si="1"/>
        <v>95534374.359999999</v>
      </c>
      <c r="DW14" s="51">
        <f t="shared" si="2"/>
        <v>21965502.09</v>
      </c>
      <c r="DX14" s="51">
        <f t="shared" si="3"/>
        <v>73568872.270000011</v>
      </c>
      <c r="DY14" s="116">
        <f t="shared" si="4"/>
        <v>0</v>
      </c>
      <c r="DZ14" s="100">
        <f t="shared" si="19"/>
        <v>118814</v>
      </c>
      <c r="EA14" s="101">
        <f t="shared" si="20"/>
        <v>0</v>
      </c>
    </row>
    <row r="15" spans="1:131" s="35" customFormat="1" ht="15" x14ac:dyDescent="0.25">
      <c r="A15" s="21" t="s">
        <v>16</v>
      </c>
      <c r="B15" s="57"/>
      <c r="C15" s="33"/>
      <c r="D15" s="33"/>
      <c r="E15" s="60"/>
      <c r="F15" s="34"/>
      <c r="G15" s="34"/>
      <c r="H15" s="57">
        <f t="shared" si="24"/>
        <v>1647</v>
      </c>
      <c r="I15" s="33">
        <v>287</v>
      </c>
      <c r="J15" s="33">
        <v>1360</v>
      </c>
      <c r="K15" s="60">
        <f t="shared" si="25"/>
        <v>223668.47</v>
      </c>
      <c r="L15" s="3">
        <v>38975.620000000003</v>
      </c>
      <c r="M15" s="3">
        <v>184692.85</v>
      </c>
      <c r="N15" s="57"/>
      <c r="O15" s="34"/>
      <c r="P15" s="34"/>
      <c r="Q15" s="60"/>
      <c r="R15" s="34"/>
      <c r="S15" s="34"/>
      <c r="T15" s="60">
        <f>U15+V15</f>
        <v>2626590.5599999996</v>
      </c>
      <c r="U15" s="3">
        <v>442978.26</v>
      </c>
      <c r="V15" s="3">
        <v>2183612.2999999998</v>
      </c>
      <c r="W15" s="57">
        <f t="shared" si="30"/>
        <v>27209</v>
      </c>
      <c r="X15" s="33">
        <v>4519</v>
      </c>
      <c r="Y15" s="33">
        <v>22690</v>
      </c>
      <c r="Z15" s="60">
        <f t="shared" si="26"/>
        <v>18805059.109999999</v>
      </c>
      <c r="AA15" s="3">
        <v>3123233.57</v>
      </c>
      <c r="AB15" s="3">
        <v>15681825.539999999</v>
      </c>
      <c r="AC15" s="57">
        <f t="shared" si="31"/>
        <v>6048</v>
      </c>
      <c r="AD15" s="33">
        <v>924</v>
      </c>
      <c r="AE15" s="33">
        <v>5124</v>
      </c>
      <c r="AF15" s="60">
        <f>AG15+AH15</f>
        <v>3238509.3499999996</v>
      </c>
      <c r="AG15" s="3">
        <v>494772.26</v>
      </c>
      <c r="AH15" s="3">
        <v>2743737.09</v>
      </c>
      <c r="AI15" s="57">
        <f t="shared" si="23"/>
        <v>425</v>
      </c>
      <c r="AJ15" s="33">
        <v>101</v>
      </c>
      <c r="AK15" s="33">
        <v>324</v>
      </c>
      <c r="AL15" s="60">
        <f t="shared" si="21"/>
        <v>7658780.75</v>
      </c>
      <c r="AM15" s="3">
        <v>1820086.72</v>
      </c>
      <c r="AN15" s="3">
        <v>5838694.0300000003</v>
      </c>
      <c r="AO15" s="57">
        <f t="shared" si="5"/>
        <v>457</v>
      </c>
      <c r="AP15" s="33">
        <v>77</v>
      </c>
      <c r="AQ15" s="33">
        <v>380</v>
      </c>
      <c r="AR15" s="60">
        <f t="shared" si="27"/>
        <v>4751778.4800000004</v>
      </c>
      <c r="AS15" s="3">
        <v>800627.88</v>
      </c>
      <c r="AT15" s="3">
        <v>3951150.6</v>
      </c>
      <c r="AU15" s="57">
        <f t="shared" si="28"/>
        <v>18750</v>
      </c>
      <c r="AV15" s="33">
        <v>5222</v>
      </c>
      <c r="AW15" s="33">
        <v>13528</v>
      </c>
      <c r="AX15" s="60">
        <f t="shared" si="29"/>
        <v>1864500</v>
      </c>
      <c r="AY15" s="3">
        <v>519275.68</v>
      </c>
      <c r="AZ15" s="3">
        <v>1345224.32</v>
      </c>
      <c r="BA15" s="50">
        <f t="shared" ref="BA15" si="32">BB15+BC15</f>
        <v>249</v>
      </c>
      <c r="BB15" s="33">
        <v>120</v>
      </c>
      <c r="BC15" s="33">
        <v>129</v>
      </c>
      <c r="BD15" s="60">
        <f>BE15+BF15</f>
        <v>174628.68</v>
      </c>
      <c r="BE15" s="3">
        <v>84158.399999999994</v>
      </c>
      <c r="BF15" s="3">
        <v>90470.28</v>
      </c>
      <c r="BH15" s="62">
        <f t="shared" si="0"/>
        <v>39343515.399999999</v>
      </c>
      <c r="BI15" s="65">
        <f>' I КВАРТАЛ'!BH15+'II КВАРТАЛ '!BH15+' III КВАРТАЛ '!BH15+'IV КВАРТАЛ и СВОД V-мов и $$ '!BH15</f>
        <v>144323712.90000001</v>
      </c>
      <c r="BJ15" s="51">
        <v>145962187.25490066</v>
      </c>
      <c r="BK15" s="52">
        <f t="shared" si="6"/>
        <v>-1638474.3549006581</v>
      </c>
      <c r="BL15" s="107"/>
      <c r="BM15" s="90">
        <f t="shared" si="7"/>
        <v>0</v>
      </c>
      <c r="BN15" s="89">
        <f>' I КВАРТАЛ'!C15+'II КВАРТАЛ '!C15+' III КВАРТАЛ '!C15+'IV КВАРТАЛ и СВОД V-мов и $$ '!C15</f>
        <v>0</v>
      </c>
      <c r="BO15" s="89">
        <f>' I КВАРТАЛ'!D15+'II КВАРТАЛ '!D15+' III КВАРТАЛ '!D15+'IV КВАРТАЛ и СВОД V-мов и $$ '!D15</f>
        <v>0</v>
      </c>
      <c r="BP15" s="115">
        <f>' I КВАРТАЛ'!E15+'II КВАРТАЛ '!E15+' III КВАРТАЛ '!E15+'IV КВАРТАЛ и СВОД V-мов и $$ '!E15</f>
        <v>0</v>
      </c>
      <c r="BQ15" s="51">
        <f>' I КВАРТАЛ'!F15+'II КВАРТАЛ '!F15+' III КВАРТАЛ '!F15+'IV КВАРТАЛ и СВОД V-мов и $$ '!F15</f>
        <v>0</v>
      </c>
      <c r="BR15" s="51">
        <f>' I КВАРТАЛ'!G15+'II КВАРТАЛ '!G15+' III КВАРТАЛ '!G15+'IV КВАРТАЛ и СВОД V-мов и $$ '!G15</f>
        <v>0</v>
      </c>
      <c r="BS15" s="90">
        <f t="shared" si="8"/>
        <v>6623</v>
      </c>
      <c r="BT15" s="89">
        <f>' I КВАРТАЛ'!I15+'II КВАРТАЛ '!I15+' III КВАРТАЛ '!I15+'IV КВАРТАЛ и СВОД V-мов и $$ '!I15</f>
        <v>1257</v>
      </c>
      <c r="BU15" s="89">
        <f>' I КВАРТАЛ'!J15+'II КВАРТАЛ '!J15+' III КВАРТАЛ '!J15+'IV КВАРТАЛ и СВОД V-мов и $$ '!J15</f>
        <v>5366</v>
      </c>
      <c r="BV15" s="115">
        <f>' I КВАРТАЛ'!K15+'II КВАРТАЛ '!K15+' III КВАРТАЛ '!K15+'IV КВАРТАЛ и СВОД V-мов и $$ '!K15</f>
        <v>897289.6</v>
      </c>
      <c r="BW15" s="51">
        <f>' I КВАРТАЛ'!L15+'II КВАРТАЛ '!L15+' III КВАРТАЛ '!L15+'IV КВАРТАЛ и СВОД V-мов и $$ '!L15</f>
        <v>170269.87</v>
      </c>
      <c r="BX15" s="51">
        <f>' I КВАРТАЛ'!M15+'II КВАРТАЛ '!M15+' III КВАРТАЛ '!M15+'IV КВАРТАЛ и СВОД V-мов и $$ '!M15</f>
        <v>727019.7300000001</v>
      </c>
      <c r="BY15" s="90">
        <f t="shared" si="9"/>
        <v>0</v>
      </c>
      <c r="BZ15" s="89">
        <f>' I КВАРТАЛ'!O15+'II КВАРТАЛ '!O15+' III КВАРТАЛ '!O15+'IV КВАРТАЛ и СВОД V-мов и $$ '!O15</f>
        <v>0</v>
      </c>
      <c r="CA15" s="89">
        <f>' I КВАРТАЛ'!P15+'II КВАРТАЛ '!P15+' III КВАРТАЛ '!P15+'IV КВАРТАЛ и СВОД V-мов и $$ '!P15</f>
        <v>0</v>
      </c>
      <c r="CB15" s="115">
        <f>' I КВАРТАЛ'!Q15+'II КВАРТАЛ '!Q15+' III КВАРТАЛ '!Q15+'IV КВАРТАЛ и СВОД V-мов и $$ '!Q15</f>
        <v>0</v>
      </c>
      <c r="CC15" s="51">
        <f>' I КВАРТАЛ'!R15+'II КВАРТАЛ '!R15+' III КВАРТАЛ '!R15+'IV КВАРТАЛ и СВОД V-мов и $$ '!R15</f>
        <v>0</v>
      </c>
      <c r="CD15" s="51">
        <f>' I КВАРТАЛ'!S15+'II КВАРТАЛ '!S15+' III КВАРТАЛ '!S15+'IV КВАРТАЛ и СВОД V-мов и $$ '!S15</f>
        <v>0</v>
      </c>
      <c r="CE15" s="115">
        <f>' I КВАРТАЛ'!T15+'II КВАРТАЛ '!T15+' III КВАРТАЛ '!T15+'IV КВАРТАЛ и СВОД V-мов и $$ '!T15</f>
        <v>10542954.289999999</v>
      </c>
      <c r="CF15" s="51">
        <f>' I КВАРТАЛ'!U15+'II КВАРТАЛ '!U15+' III КВАРТАЛ '!U15+'IV КВАРТАЛ и СВОД V-мов и $$ '!U15</f>
        <v>1779249.38</v>
      </c>
      <c r="CG15" s="51">
        <f>' I КВАРТАЛ'!V15+'II КВАРТАЛ '!V15+' III КВАРТАЛ '!V15+'IV КВАРТАЛ и СВОД V-мов и $$ '!V15</f>
        <v>8763704.9100000001</v>
      </c>
      <c r="CH15" s="90">
        <f t="shared" si="10"/>
        <v>101194</v>
      </c>
      <c r="CI15" s="89">
        <f>' I КВАРТАЛ'!X15+'II КВАРТАЛ '!X15+' III КВАРТАЛ '!X15+'IV КВАРТАЛ и СВОД V-мов и $$ '!X15</f>
        <v>20616</v>
      </c>
      <c r="CJ15" s="89">
        <f>' I КВАРТАЛ'!Y15+'II КВАРТАЛ '!Y15+' III КВАРТАЛ '!Y15+'IV КВАРТАЛ и СВОД V-мов и $$ '!Y15</f>
        <v>80578</v>
      </c>
      <c r="CK15" s="115">
        <f>' I КВАРТАЛ'!Z15+'II КВАРТАЛ '!Z15+' III КВАРТАЛ '!Z15+'IV КВАРТАЛ и СВОД V-мов и $$ '!Z15</f>
        <v>69746846.469999999</v>
      </c>
      <c r="CL15" s="51">
        <f>' I КВАРТАЛ'!AA15+'II КВАРТАЛ '!AA15+' III КВАРТАЛ '!AA15+'IV КВАРТАЛ и СВОД V-мов и $$ '!AA15</f>
        <v>14206323.690000001</v>
      </c>
      <c r="CM15" s="51">
        <f>' I КВАРТАЛ'!AB15+'II КВАРТАЛ '!AB15+' III КВАРТАЛ '!AB15+'IV КВАРТАЛ и СВОД V-мов и $$ '!AB15</f>
        <v>55540522.780000001</v>
      </c>
      <c r="CN15" s="90">
        <f t="shared" si="11"/>
        <v>24204</v>
      </c>
      <c r="CO15" s="89">
        <f>' I КВАРТАЛ'!AD15+'II КВАРТАЛ '!AD15+' III КВАРТАЛ '!AD15+'IV КВАРТАЛ и СВОД V-мов и $$ '!AD15</f>
        <v>4086</v>
      </c>
      <c r="CP15" s="89">
        <f>' I КВАРТАЛ'!AE15+'II КВАРТАЛ '!AE15+' III КВАРТАЛ '!AE15+'IV КВАРТАЛ и СВОД V-мов и $$ '!AE15</f>
        <v>20118</v>
      </c>
      <c r="CQ15" s="115">
        <f>' I КВАРТАЛ'!AF15+'II КВАРТАЛ '!AF15+' III КВАРТАЛ '!AF15+'IV КВАРТАЛ и СВОД V-мов и $$ '!AF15</f>
        <v>12957895.98</v>
      </c>
      <c r="CR15" s="51">
        <f>' I КВАРТАЛ'!AG15+'II КВАРТАЛ '!AG15+' III КВАРТАЛ '!AG15+'IV КВАРТАЛ и СВОД V-мов и $$ '!AG15</f>
        <v>2187558.1100000003</v>
      </c>
      <c r="CS15" s="51">
        <f>' I КВАРТАЛ'!AH15+'II КВАРТАЛ '!AH15+' III КВАРТАЛ '!AH15+'IV КВАРТАЛ и СВОД V-мов и $$ '!AH15</f>
        <v>10770337.870000001</v>
      </c>
      <c r="CT15" s="90">
        <f t="shared" si="12"/>
        <v>1579</v>
      </c>
      <c r="CU15" s="89">
        <f>' I КВАРТАЛ'!AJ15+'II КВАРТАЛ '!AJ15+' III КВАРТАЛ '!AJ15+'IV КВАРТАЛ и СВОД V-мов и $$ '!AJ15</f>
        <v>317</v>
      </c>
      <c r="CV15" s="89">
        <f>' I КВАРТАЛ'!AK15+'II КВАРТАЛ '!AK15+' III КВАРТАЛ '!AK15+'IV КВАРТАЛ и СВОД V-мов и $$ '!AK15</f>
        <v>1262</v>
      </c>
      <c r="CW15" s="115">
        <f>' I КВАРТАЛ'!AL15+'II КВАРТАЛ '!AL15+' III КВАРТАЛ '!AL15+'IV КВАРТАЛ и СВОД V-мов и $$ '!AL15</f>
        <v>28482351.770000003</v>
      </c>
      <c r="CX15" s="51">
        <f>' I КВАРТАЛ'!AM15+'II КВАРТАЛ '!AM15+' III КВАРТАЛ '!AM15+'IV КВАРТАЛ и СВОД V-мов и $$ '!AM15</f>
        <v>5716362.8799999999</v>
      </c>
      <c r="CY15" s="51">
        <f>' I КВАРТАЛ'!AN15+'II КВАРТАЛ '!AN15+' III КВАРТАЛ '!AN15+'IV КВАРТАЛ и СВОД V-мов и $$ '!AN15</f>
        <v>22765988.890000001</v>
      </c>
      <c r="CZ15" s="90">
        <f t="shared" si="13"/>
        <v>1602</v>
      </c>
      <c r="DA15" s="89">
        <f>' I КВАРТАЛ'!AP15+'II КВАРТАЛ '!AP15+' III КВАРТАЛ '!AP15+'IV КВАРТАЛ и СВОД V-мов и $$ '!AP15</f>
        <v>343</v>
      </c>
      <c r="DB15" s="89">
        <f>' I КВАРТАЛ'!AQ15+'II КВАРТАЛ '!AQ15+' III КВАРТАЛ '!AQ15+'IV КВАРТАЛ и СВОД V-мов и $$ '!AQ15</f>
        <v>1259</v>
      </c>
      <c r="DC15" s="115">
        <f>' I КВАРТАЛ'!AR15+'II КВАРТАЛ '!AR15+' III КВАРТАЛ '!AR15+'IV КВАРТАЛ и СВОД V-мов и $$ '!AR15</f>
        <v>16669414.790000001</v>
      </c>
      <c r="DD15" s="51">
        <f>' I КВАРТАЛ'!AS15+'II КВАРТАЛ '!AS15+' III КВАРТАЛ '!AS15+'IV КВАРТАЛ и СВОД V-мов и $$ '!AS15</f>
        <v>3569213.9799999995</v>
      </c>
      <c r="DE15" s="51">
        <f>' I КВАРТАЛ'!AT15+'II КВАРТАЛ '!AT15+' III КВАРТАЛ '!AT15+'IV КВАРТАЛ и СВОД V-мов и $$ '!AT15</f>
        <v>13100200.810000001</v>
      </c>
      <c r="DF15" s="90">
        <f t="shared" si="14"/>
        <v>43500</v>
      </c>
      <c r="DG15" s="89">
        <f>' I КВАРТАЛ'!AV15+'II КВАРТАЛ '!AV15+' III КВАРТАЛ '!AV15+'IV КВАРТАЛ и СВОД V-мов и $$ '!AV15</f>
        <v>9402</v>
      </c>
      <c r="DH15" s="89">
        <f>' I КВАРТАЛ'!AW15+'II КВАРТАЛ '!AW15+' III КВАРТАЛ '!AW15+'IV КВАРТАЛ и СВОД V-мов и $$ '!AW15</f>
        <v>34098</v>
      </c>
      <c r="DI15" s="115">
        <f>' I КВАРТАЛ'!AX15+'II КВАРТАЛ '!AX15+' III КВАРТАЛ '!AX15+'IV КВАРТАЛ и СВОД V-мов и $$ '!AX15</f>
        <v>4325640</v>
      </c>
      <c r="DJ15" s="51">
        <f>' I КВАРТАЛ'!AY15+'II КВАРТАЛ '!AY15+' III КВАРТАЛ '!AY15+'IV КВАРТАЛ и СВОД V-мов и $$ '!AY15</f>
        <v>934934.88</v>
      </c>
      <c r="DK15" s="51">
        <f>' I КВАРТАЛ'!AZ15+'II КВАРТАЛ '!AZ15+' III КВАРТАЛ '!AZ15+'IV КВАРТАЛ и СВОД V-мов и $$ '!AZ15</f>
        <v>3390705.12</v>
      </c>
      <c r="DL15" s="90">
        <f t="shared" si="15"/>
        <v>1000</v>
      </c>
      <c r="DM15" s="89">
        <f>' I КВАРТАЛ'!BB15+'II КВАРТАЛ '!BB15+' III КВАРТАЛ '!BB15+'IV КВАРТАЛ и СВОД V-мов и $$ '!BB15</f>
        <v>480</v>
      </c>
      <c r="DN15" s="89">
        <f>' I КВАРТАЛ'!BC15+'II КВАРТАЛ '!BC15+' III КВАРТАЛ '!BC15+'IV КВАРТАЛ и СВОД V-мов и $$ '!BC15</f>
        <v>520</v>
      </c>
      <c r="DO15" s="115">
        <f>' I КВАРТАЛ'!BD15+'II КВАРТАЛ '!BD15+' III КВАРТАЛ '!BD15+'IV КВАРТАЛ и СВОД V-мов и $$ '!BD15</f>
        <v>701320</v>
      </c>
      <c r="DP15" s="51">
        <f>' I КВАРТАЛ'!BE15+'II КВАРТАЛ '!BE15+' III КВАРТАЛ '!BE15+'IV КВАРТАЛ и СВОД V-мов и $$ '!BE15</f>
        <v>336633.59999999998</v>
      </c>
      <c r="DQ15" s="51">
        <f>' I КВАРТАЛ'!BF15+'II КВАРТАЛ '!BF15+' III КВАРТАЛ '!BF15+'IV КВАРТАЛ и СВОД V-мов и $$ '!BF15</f>
        <v>364686.4</v>
      </c>
      <c r="DS15" s="72">
        <f t="shared" si="16"/>
        <v>179702</v>
      </c>
      <c r="DT15" s="97">
        <f t="shared" si="17"/>
        <v>36501</v>
      </c>
      <c r="DU15" s="97">
        <f t="shared" si="18"/>
        <v>143201</v>
      </c>
      <c r="DV15" s="63">
        <f t="shared" si="1"/>
        <v>144323712.90000001</v>
      </c>
      <c r="DW15" s="51">
        <f t="shared" si="2"/>
        <v>28900546.390000001</v>
      </c>
      <c r="DX15" s="51">
        <f t="shared" si="3"/>
        <v>115423166.51000002</v>
      </c>
      <c r="DY15" s="116">
        <f t="shared" si="4"/>
        <v>0</v>
      </c>
      <c r="DZ15" s="100">
        <f t="shared" si="19"/>
        <v>179702</v>
      </c>
      <c r="EA15" s="101">
        <f t="shared" si="20"/>
        <v>0</v>
      </c>
    </row>
    <row r="16" spans="1:131" s="35" customFormat="1" ht="30" x14ac:dyDescent="0.25">
      <c r="A16" s="21" t="s">
        <v>17</v>
      </c>
      <c r="B16" s="57"/>
      <c r="C16" s="33"/>
      <c r="D16" s="33"/>
      <c r="E16" s="60"/>
      <c r="F16" s="34"/>
      <c r="G16" s="34"/>
      <c r="H16" s="57">
        <f t="shared" si="24"/>
        <v>2110</v>
      </c>
      <c r="I16" s="33">
        <v>757</v>
      </c>
      <c r="J16" s="33">
        <v>1353</v>
      </c>
      <c r="K16" s="60">
        <f t="shared" si="25"/>
        <v>256325.49</v>
      </c>
      <c r="L16" s="3">
        <v>91961.33</v>
      </c>
      <c r="M16" s="3">
        <v>164364.16</v>
      </c>
      <c r="N16" s="57">
        <f>O16+P16</f>
        <v>2952</v>
      </c>
      <c r="O16" s="33">
        <v>907</v>
      </c>
      <c r="P16" s="33">
        <v>2045</v>
      </c>
      <c r="Q16" s="60">
        <f>R16+S16</f>
        <v>1527340.76</v>
      </c>
      <c r="R16" s="3">
        <v>469274.41</v>
      </c>
      <c r="S16" s="3">
        <v>1058066.3500000001</v>
      </c>
      <c r="T16" s="60"/>
      <c r="U16" s="34"/>
      <c r="V16" s="34"/>
      <c r="W16" s="57">
        <f t="shared" si="30"/>
        <v>6533</v>
      </c>
      <c r="X16" s="33">
        <v>1781</v>
      </c>
      <c r="Y16" s="33">
        <v>4752</v>
      </c>
      <c r="Z16" s="60">
        <f t="shared" si="26"/>
        <v>6187897.8199999994</v>
      </c>
      <c r="AA16" s="3">
        <v>1686919.64</v>
      </c>
      <c r="AB16" s="3">
        <v>4500978.18</v>
      </c>
      <c r="AC16" s="57"/>
      <c r="AD16" s="33"/>
      <c r="AE16" s="33"/>
      <c r="AF16" s="60"/>
      <c r="AG16" s="34"/>
      <c r="AH16" s="34"/>
      <c r="AI16" s="57">
        <f t="shared" si="23"/>
        <v>3469</v>
      </c>
      <c r="AJ16" s="33">
        <v>1060</v>
      </c>
      <c r="AK16" s="33">
        <v>2409</v>
      </c>
      <c r="AL16" s="60">
        <f t="shared" si="21"/>
        <v>69806741.659999996</v>
      </c>
      <c r="AM16" s="3">
        <v>21330396.699999999</v>
      </c>
      <c r="AN16" s="3">
        <v>48476344.960000001</v>
      </c>
      <c r="AO16" s="57">
        <f t="shared" si="5"/>
        <v>81</v>
      </c>
      <c r="AP16" s="33">
        <v>27</v>
      </c>
      <c r="AQ16" s="33">
        <v>54</v>
      </c>
      <c r="AR16" s="60">
        <f t="shared" si="27"/>
        <v>391468.81</v>
      </c>
      <c r="AS16" s="3">
        <v>130489.60000000001</v>
      </c>
      <c r="AT16" s="3">
        <v>260979.21</v>
      </c>
      <c r="AU16" s="57">
        <f t="shared" si="28"/>
        <v>1480</v>
      </c>
      <c r="AV16" s="33">
        <v>430</v>
      </c>
      <c r="AW16" s="33">
        <v>1050</v>
      </c>
      <c r="AX16" s="60">
        <f t="shared" si="29"/>
        <v>416019.35</v>
      </c>
      <c r="AY16" s="3">
        <v>120870.49</v>
      </c>
      <c r="AZ16" s="3">
        <v>295148.86</v>
      </c>
      <c r="BA16" s="57">
        <f t="shared" ref="BA16:BA17" si="33">BB16+BC16</f>
        <v>3750</v>
      </c>
      <c r="BB16" s="33">
        <v>1024</v>
      </c>
      <c r="BC16" s="33">
        <v>2726</v>
      </c>
      <c r="BD16" s="60">
        <f>BE16+BF16</f>
        <v>3179404.5</v>
      </c>
      <c r="BE16" s="3">
        <v>868189.39</v>
      </c>
      <c r="BF16" s="3">
        <v>2311215.11</v>
      </c>
      <c r="BH16" s="62">
        <f t="shared" si="0"/>
        <v>81765198.389999986</v>
      </c>
      <c r="BI16" s="65">
        <f>' I КВАРТАЛ'!BH16+'II КВАРТАЛ '!BH16+' III КВАРТАЛ '!BH16+'IV КВАРТАЛ и СВОД V-мов и $$ '!BH16</f>
        <v>326956847.48000002</v>
      </c>
      <c r="BJ16" s="51">
        <v>281538682.96937764</v>
      </c>
      <c r="BK16" s="52">
        <f t="shared" si="6"/>
        <v>45418164.510622382</v>
      </c>
      <c r="BL16" s="107"/>
      <c r="BM16" s="90">
        <f t="shared" si="7"/>
        <v>0</v>
      </c>
      <c r="BN16" s="89">
        <f>' I КВАРТАЛ'!C16+'II КВАРТАЛ '!C16+' III КВАРТАЛ '!C16+'IV КВАРТАЛ и СВОД V-мов и $$ '!C16</f>
        <v>0</v>
      </c>
      <c r="BO16" s="89">
        <f>' I КВАРТАЛ'!D16+'II КВАРТАЛ '!D16+' III КВАРТАЛ '!D16+'IV КВАРТАЛ и СВОД V-мов и $$ '!D16</f>
        <v>0</v>
      </c>
      <c r="BP16" s="115">
        <f>' I КВАРТАЛ'!E16+'II КВАРТАЛ '!E16+' III КВАРТАЛ '!E16+'IV КВАРТАЛ и СВОД V-мов и $$ '!E16</f>
        <v>0</v>
      </c>
      <c r="BQ16" s="51">
        <f>' I КВАРТАЛ'!F16+'II КВАРТАЛ '!F16+' III КВАРТАЛ '!F16+'IV КВАРТАЛ и СВОД V-мов и $$ '!F16</f>
        <v>0</v>
      </c>
      <c r="BR16" s="51">
        <f>' I КВАРТАЛ'!G16+'II КВАРТАЛ '!G16+' III КВАРТАЛ '!G16+'IV КВАРТАЛ и СВОД V-мов и $$ '!G16</f>
        <v>0</v>
      </c>
      <c r="BS16" s="90">
        <f t="shared" si="8"/>
        <v>8450</v>
      </c>
      <c r="BT16" s="89">
        <f>' I КВАРТАЛ'!I16+'II КВАРТАЛ '!I16+' III КВАРТАЛ '!I16+'IV КВАРТАЛ и СВОД V-мов и $$ '!I16</f>
        <v>2835</v>
      </c>
      <c r="BU16" s="89">
        <f>' I КВАРТАЛ'!J16+'II КВАРТАЛ '!J16+' III КВАРТАЛ '!J16+'IV КВАРТАЛ и СВОД V-мов и $$ '!J16</f>
        <v>5615</v>
      </c>
      <c r="BV16" s="115">
        <f>' I КВАРТАЛ'!K16+'II КВАРТАЛ '!K16+' III КВАРТАЛ '!K16+'IV КВАРТАЛ и СВОД V-мов и $$ '!K16</f>
        <v>1027123</v>
      </c>
      <c r="BW16" s="51">
        <f>' I КВАРТАЛ'!L16+'II КВАРТАЛ '!L16+' III КВАРТАЛ '!L16+'IV КВАРТАЛ и СВОД V-мов и $$ '!L16</f>
        <v>344542.6</v>
      </c>
      <c r="BX16" s="51">
        <f>' I КВАРТАЛ'!M16+'II КВАРТАЛ '!M16+' III КВАРТАЛ '!M16+'IV КВАРТАЛ и СВОД V-мов и $$ '!M16</f>
        <v>682580.4</v>
      </c>
      <c r="BY16" s="90">
        <f t="shared" si="9"/>
        <v>11520</v>
      </c>
      <c r="BZ16" s="89">
        <f>' I КВАРТАЛ'!O16+'II КВАРТАЛ '!O16+' III КВАРТАЛ '!O16+'IV КВАРТАЛ и СВОД V-мов и $$ '!O16</f>
        <v>3309</v>
      </c>
      <c r="CA16" s="89">
        <f>' I КВАРТАЛ'!P16+'II КВАРТАЛ '!P16+' III КВАРТАЛ '!P16+'IV КВАРТАЛ и СВОД V-мов и $$ '!P16</f>
        <v>8211</v>
      </c>
      <c r="CB16" s="115">
        <f>' I КВАРТАЛ'!Q16+'II КВАРТАЛ '!Q16+' III КВАРТАЛ '!Q16+'IV КВАРТАЛ и СВОД V-мов и $$ '!Q16</f>
        <v>5951758.2000000002</v>
      </c>
      <c r="CC16" s="51">
        <f>' I КВАРТАЛ'!R16+'II КВАРТАЛ '!R16+' III КВАРТАЛ '!R16+'IV КВАРТАЛ и СВОД V-мов и $$ '!R16</f>
        <v>1710529.47</v>
      </c>
      <c r="CD16" s="51">
        <f>' I КВАРТАЛ'!S16+'II КВАРТАЛ '!S16+' III КВАРТАЛ '!S16+'IV КВАРТАЛ и СВОД V-мов и $$ '!S16</f>
        <v>4241228.7300000004</v>
      </c>
      <c r="CE16" s="115">
        <f>' I КВАРТАЛ'!T16+'II КВАРТАЛ '!T16+' III КВАРТАЛ '!T16+'IV КВАРТАЛ и СВОД V-мов и $$ '!T16</f>
        <v>0</v>
      </c>
      <c r="CF16" s="51">
        <f>' I КВАРТАЛ'!U16+'II КВАРТАЛ '!U16+' III КВАРТАЛ '!U16+'IV КВАРТАЛ и СВОД V-мов и $$ '!U16</f>
        <v>0</v>
      </c>
      <c r="CG16" s="51">
        <f>' I КВАРТАЛ'!V16+'II КВАРТАЛ '!V16+' III КВАРТАЛ '!V16+'IV КВАРТАЛ и СВОД V-мов и $$ '!V16</f>
        <v>0</v>
      </c>
      <c r="CH16" s="90">
        <f t="shared" si="10"/>
        <v>25905</v>
      </c>
      <c r="CI16" s="89">
        <f>' I КВАРТАЛ'!X16+'II КВАРТАЛ '!X16+' III КВАРТАЛ '!X16+'IV КВАРТАЛ и СВОД V-мов и $$ '!X16</f>
        <v>8795</v>
      </c>
      <c r="CJ16" s="89">
        <f>' I КВАРТАЛ'!Y16+'II КВАРТАЛ '!Y16+' III КВАРТАЛ '!Y16+'IV КВАРТАЛ и СВОД V-мов и $$ '!Y16</f>
        <v>17110</v>
      </c>
      <c r="CK16" s="115">
        <f>' I КВАРТАЛ'!Z16+'II КВАРТАЛ '!Z16+' III КВАРТАЛ '!Z16+'IV КВАРТАЛ и СВОД V-мов и $$ '!Z16</f>
        <v>24538032.149999999</v>
      </c>
      <c r="CL16" s="51">
        <f>' I КВАРТАЛ'!AA16+'II КВАРТАЛ '!AA16+' III КВАРТАЛ '!AA16+'IV КВАРТАЛ и СВОД V-мов и $$ '!AA16</f>
        <v>8330827.8899999997</v>
      </c>
      <c r="CM16" s="51">
        <f>' I КВАРТАЛ'!AB16+'II КВАРТАЛ '!AB16+' III КВАРТАЛ '!AB16+'IV КВАРТАЛ и СВОД V-мов и $$ '!AB16</f>
        <v>16207204.26</v>
      </c>
      <c r="CN16" s="90">
        <f t="shared" si="11"/>
        <v>0</v>
      </c>
      <c r="CO16" s="89">
        <f>' I КВАРТАЛ'!AD16+'II КВАРТАЛ '!AD16+' III КВАРТАЛ '!AD16+'IV КВАРТАЛ и СВОД V-мов и $$ '!AD16</f>
        <v>0</v>
      </c>
      <c r="CP16" s="89">
        <f>' I КВАРТАЛ'!AE16+'II КВАРТАЛ '!AE16+' III КВАРТАЛ '!AE16+'IV КВАРТАЛ и СВОД V-мов и $$ '!AE16</f>
        <v>0</v>
      </c>
      <c r="CQ16" s="115">
        <f>' I КВАРТАЛ'!AF16+'II КВАРТАЛ '!AF16+' III КВАРТАЛ '!AF16+'IV КВАРТАЛ и СВОД V-мов и $$ '!AF16</f>
        <v>0</v>
      </c>
      <c r="CR16" s="51">
        <f>' I КВАРТАЛ'!AG16+'II КВАРТАЛ '!AG16+' III КВАРТАЛ '!AG16+'IV КВАРТАЛ и СВОД V-мов и $$ '!AG16</f>
        <v>0</v>
      </c>
      <c r="CS16" s="51">
        <f>' I КВАРТАЛ'!AH16+'II КВАРТАЛ '!AH16+' III КВАРТАЛ '!AH16+'IV КВАРТАЛ и СВОД V-мов и $$ '!AH16</f>
        <v>0</v>
      </c>
      <c r="CT16" s="90">
        <f t="shared" si="12"/>
        <v>13901</v>
      </c>
      <c r="CU16" s="89">
        <f>' I КВАРТАЛ'!AJ16+'II КВАРТАЛ '!AJ16+' III КВАРТАЛ '!AJ16+'IV КВАРТАЛ и СВОД V-мов и $$ '!AJ16</f>
        <v>3998</v>
      </c>
      <c r="CV16" s="89">
        <f>' I КВАРТАЛ'!AK16+'II КВАРТАЛ '!AK16+' III КВАРТАЛ '!AK16+'IV КВАРТАЛ и СВОД V-мов и $$ '!AK16</f>
        <v>9903</v>
      </c>
      <c r="CW16" s="115">
        <f>' I КВАРТАЛ'!AL16+'II КВАРТАЛ '!AL16+' III КВАРТАЛ '!AL16+'IV КВАРТАЛ и СВОД V-мов и $$ '!AL16</f>
        <v>279867977.19999999</v>
      </c>
      <c r="CX16" s="51">
        <f>' I КВАРТАЛ'!AM16+'II КВАРТАЛ '!AM16+' III КВАРТАЛ '!AM16+'IV КВАРТАЛ и СВОД V-мов и $$ '!AM16</f>
        <v>80032162.370000005</v>
      </c>
      <c r="CY16" s="51">
        <f>' I КВАРТАЛ'!AN16+'II КВАРТАЛ '!AN16+' III КВАРТАЛ '!AN16+'IV КВАРТАЛ и СВОД V-мов и $$ '!AN16</f>
        <v>199835814.83000001</v>
      </c>
      <c r="CZ16" s="90">
        <f t="shared" si="13"/>
        <v>315</v>
      </c>
      <c r="DA16" s="89">
        <f>' I КВАРТАЛ'!AP16+'II КВАРТАЛ '!AP16+' III КВАРТАЛ '!AP16+'IV КВАРТАЛ и СВОД V-мов и $$ '!AP16</f>
        <v>108</v>
      </c>
      <c r="DB16" s="89">
        <f>' I КВАРТАЛ'!AQ16+'II КВАРТАЛ '!AQ16+' III КВАРТАЛ '!AQ16+'IV КВАРТАЛ и СВОД V-мов и $$ '!AQ16</f>
        <v>207</v>
      </c>
      <c r="DC16" s="115">
        <f>' I КВАРТАЛ'!AR16+'II КВАРТАЛ '!AR16+' III КВАРТАЛ '!AR16+'IV КВАРТАЛ и СВОД V-мов и $$ '!AR16</f>
        <v>1522378.7100000002</v>
      </c>
      <c r="DD16" s="51">
        <f>' I КВАРТАЛ'!AS16+'II КВАРТАЛ '!AS16+' III КВАРТАЛ '!AS16+'IV КВАРТАЛ и СВОД V-мов и $$ '!AS16</f>
        <v>521958.41000000003</v>
      </c>
      <c r="DE16" s="51">
        <f>' I КВАРТАЛ'!AT16+'II КВАРТАЛ '!AT16+' III КВАРТАЛ '!AT16+'IV КВАРТАЛ и СВОД V-мов и $$ '!AT16</f>
        <v>1000420.3</v>
      </c>
      <c r="DF16" s="90">
        <f t="shared" si="14"/>
        <v>5926</v>
      </c>
      <c r="DG16" s="89">
        <f>' I КВАРТАЛ'!AV16+'II КВАРТАЛ '!AV16+' III КВАРТАЛ '!AV16+'IV КВАРТАЛ и СВОД V-мов и $$ '!AV16</f>
        <v>2106</v>
      </c>
      <c r="DH16" s="89">
        <f>' I КВАРТАЛ'!AW16+'II КВАРТАЛ '!AW16+' III КВАРТАЛ '!AW16+'IV КВАРТАЛ и СВОД V-мов и $$ '!AW16</f>
        <v>3820</v>
      </c>
      <c r="DI16" s="115">
        <f>' I КВАРТАЛ'!AX16+'II КВАРТАЛ '!AX16+' III КВАРТАЛ '!AX16+'IV КВАРТАЛ и СВОД V-мов и $$ '!AX16</f>
        <v>1665664.2200000002</v>
      </c>
      <c r="DJ16" s="51">
        <f>' I КВАРТАЛ'!AY16+'II КВАРТАЛ '!AY16+' III КВАРТАЛ '!AY16+'IV КВАРТАЛ и СВОД V-мов и $$ '!AY16</f>
        <v>591946.69000000006</v>
      </c>
      <c r="DK16" s="51">
        <f>' I КВАРТАЛ'!AZ16+'II КВАРТАЛ '!AZ16+' III КВАРТАЛ '!AZ16+'IV КВАРТАЛ и СВОД V-мов и $$ '!AZ16</f>
        <v>1073717.53</v>
      </c>
      <c r="DL16" s="90">
        <f t="shared" si="15"/>
        <v>14500</v>
      </c>
      <c r="DM16" s="89">
        <f>' I КВАРТАЛ'!BB16+'II КВАРТАЛ '!BB16+' III КВАРТАЛ '!BB16+'IV КВАРТАЛ и СВОД V-мов и $$ '!BB16</f>
        <v>3302</v>
      </c>
      <c r="DN16" s="89">
        <f>' I КВАРТАЛ'!BC16+'II КВАРТАЛ '!BC16+' III КВАРТАЛ '!BC16+'IV КВАРТАЛ и СВОД V-мов и $$ '!BC16</f>
        <v>11198</v>
      </c>
      <c r="DO16" s="115">
        <f>' I КВАРТАЛ'!BD16+'II КВАРТАЛ '!BD16+' III КВАРТАЛ '!BD16+'IV КВАРТАЛ и СВОД V-мов и $$ '!BD16</f>
        <v>12383914</v>
      </c>
      <c r="DP16" s="51">
        <f>' I КВАРТАЛ'!BE16+'II КВАРТАЛ '!BE16+' III КВАРТАЛ '!BE16+'IV КВАРТАЛ и СВОД V-мов и $$ '!BE16</f>
        <v>2814762.2399999998</v>
      </c>
      <c r="DQ16" s="51">
        <f>' I КВАРТАЛ'!BF16+'II КВАРТАЛ '!BF16+' III КВАРТАЛ '!BF16+'IV КВАРТАЛ и СВОД V-мов и $$ '!BF16</f>
        <v>9569151.7599999998</v>
      </c>
      <c r="DS16" s="72">
        <f t="shared" si="16"/>
        <v>80517</v>
      </c>
      <c r="DT16" s="97">
        <f t="shared" si="17"/>
        <v>24453</v>
      </c>
      <c r="DU16" s="97">
        <f t="shared" si="18"/>
        <v>56064</v>
      </c>
      <c r="DV16" s="63">
        <f t="shared" si="1"/>
        <v>326956847.48000002</v>
      </c>
      <c r="DW16" s="51">
        <f t="shared" si="2"/>
        <v>94346729.669999987</v>
      </c>
      <c r="DX16" s="51">
        <f t="shared" si="3"/>
        <v>232610117.81000003</v>
      </c>
      <c r="DY16" s="116">
        <f t="shared" si="4"/>
        <v>0</v>
      </c>
      <c r="DZ16" s="100">
        <f t="shared" si="19"/>
        <v>80517</v>
      </c>
      <c r="EA16" s="101">
        <f t="shared" si="20"/>
        <v>0</v>
      </c>
    </row>
    <row r="17" spans="1:131" s="35" customFormat="1" ht="30" x14ac:dyDescent="0.25">
      <c r="A17" s="21" t="s">
        <v>18</v>
      </c>
      <c r="B17" s="57"/>
      <c r="C17" s="33"/>
      <c r="D17" s="33"/>
      <c r="E17" s="60"/>
      <c r="F17" s="34"/>
      <c r="G17" s="34"/>
      <c r="H17" s="57">
        <f t="shared" si="24"/>
        <v>17083</v>
      </c>
      <c r="I17" s="33">
        <v>3966</v>
      </c>
      <c r="J17" s="33">
        <v>13117</v>
      </c>
      <c r="K17" s="60">
        <f t="shared" si="25"/>
        <v>1516947.13</v>
      </c>
      <c r="L17" s="3">
        <v>352175.4</v>
      </c>
      <c r="M17" s="3">
        <v>1164771.73</v>
      </c>
      <c r="N17" s="57"/>
      <c r="O17" s="34"/>
      <c r="P17" s="34"/>
      <c r="Q17" s="60"/>
      <c r="R17" s="34"/>
      <c r="S17" s="34"/>
      <c r="T17" s="60">
        <f t="shared" ref="T17:T24" si="34">U17+V17</f>
        <v>1969851.7600000002</v>
      </c>
      <c r="U17" s="3">
        <v>595010.65</v>
      </c>
      <c r="V17" s="3">
        <v>1374841.11</v>
      </c>
      <c r="W17" s="57">
        <f t="shared" si="30"/>
        <v>36918</v>
      </c>
      <c r="X17" s="33">
        <v>7827</v>
      </c>
      <c r="Y17" s="33">
        <v>29091</v>
      </c>
      <c r="Z17" s="60">
        <f t="shared" si="26"/>
        <v>25271951.420000002</v>
      </c>
      <c r="AA17" s="3">
        <v>5357916.57</v>
      </c>
      <c r="AB17" s="3">
        <v>19914034.850000001</v>
      </c>
      <c r="AC17" s="57">
        <f t="shared" si="31"/>
        <v>6864</v>
      </c>
      <c r="AD17" s="33">
        <v>1218</v>
      </c>
      <c r="AE17" s="33">
        <v>5646</v>
      </c>
      <c r="AF17" s="60">
        <f t="shared" ref="AF17:AF24" si="35">AG17+AH17</f>
        <v>3400846.25</v>
      </c>
      <c r="AG17" s="3">
        <v>603471.84</v>
      </c>
      <c r="AH17" s="3">
        <v>2797374.41</v>
      </c>
      <c r="AI17" s="57"/>
      <c r="AJ17" s="34"/>
      <c r="AK17" s="34"/>
      <c r="AL17" s="60"/>
      <c r="AM17" s="34"/>
      <c r="AN17" s="34"/>
      <c r="AO17" s="57">
        <f t="shared" si="5"/>
        <v>797</v>
      </c>
      <c r="AP17" s="33">
        <v>209</v>
      </c>
      <c r="AQ17" s="33">
        <v>588</v>
      </c>
      <c r="AR17" s="60">
        <f t="shared" si="27"/>
        <v>8800074.5899999999</v>
      </c>
      <c r="AS17" s="3">
        <v>2307673.2599999998</v>
      </c>
      <c r="AT17" s="3">
        <v>6492401.3300000001</v>
      </c>
      <c r="AU17" s="57">
        <f t="shared" si="28"/>
        <v>15769</v>
      </c>
      <c r="AV17" s="33">
        <v>3482</v>
      </c>
      <c r="AW17" s="33">
        <v>12287</v>
      </c>
      <c r="AX17" s="60">
        <f t="shared" si="29"/>
        <v>2954402.21</v>
      </c>
      <c r="AY17" s="3">
        <v>652370.38</v>
      </c>
      <c r="AZ17" s="3">
        <v>2302031.83</v>
      </c>
      <c r="BA17" s="57">
        <f t="shared" si="33"/>
        <v>1371</v>
      </c>
      <c r="BB17" s="33">
        <v>604</v>
      </c>
      <c r="BC17" s="33">
        <v>767</v>
      </c>
      <c r="BD17" s="60">
        <f>BE17+BF17</f>
        <v>913267.8</v>
      </c>
      <c r="BE17" s="3">
        <v>402344.09</v>
      </c>
      <c r="BF17" s="3">
        <v>510923.71</v>
      </c>
      <c r="BG17" s="37"/>
      <c r="BH17" s="62">
        <f t="shared" si="0"/>
        <v>44827341.160000004</v>
      </c>
      <c r="BI17" s="65">
        <f>' I КВАРТАЛ'!BH17+'II КВАРТАЛ '!BH17+' III КВАРТАЛ '!BH17+'IV КВАРТАЛ и СВОД V-мов и $$ '!BH17</f>
        <v>178578826.66999999</v>
      </c>
      <c r="BJ17" s="51">
        <v>186804573.77182752</v>
      </c>
      <c r="BK17" s="52">
        <f t="shared" si="6"/>
        <v>-8225747.1018275321</v>
      </c>
      <c r="BL17" s="107"/>
      <c r="BM17" s="90">
        <f t="shared" si="7"/>
        <v>0</v>
      </c>
      <c r="BN17" s="89">
        <f>' I КВАРТАЛ'!C17+'II КВАРТАЛ '!C17+' III КВАРТАЛ '!C17+'IV КВАРТАЛ и СВОД V-мов и $$ '!C17</f>
        <v>0</v>
      </c>
      <c r="BO17" s="89">
        <f>' I КВАРТАЛ'!D17+'II КВАРТАЛ '!D17+' III КВАРТАЛ '!D17+'IV КВАРТАЛ и СВОД V-мов и $$ '!D17</f>
        <v>0</v>
      </c>
      <c r="BP17" s="115">
        <f>' I КВАРТАЛ'!E17+'II КВАРТАЛ '!E17+' III КВАРТАЛ '!E17+'IV КВАРТАЛ и СВОД V-мов и $$ '!E17</f>
        <v>0</v>
      </c>
      <c r="BQ17" s="51">
        <f>' I КВАРТАЛ'!F17+'II КВАРТАЛ '!F17+' III КВАРТАЛ '!F17+'IV КВАРТАЛ и СВОД V-мов и $$ '!F17</f>
        <v>0</v>
      </c>
      <c r="BR17" s="51">
        <f>' I КВАРТАЛ'!G17+'II КВАРТАЛ '!G17+' III КВАРТАЛ '!G17+'IV КВАРТАЛ и СВОД V-мов и $$ '!G17</f>
        <v>0</v>
      </c>
      <c r="BS17" s="90">
        <f t="shared" si="8"/>
        <v>56282</v>
      </c>
      <c r="BT17" s="89">
        <f>' I КВАРТАЛ'!I17+'II КВАРТАЛ '!I17+' III КВАРТАЛ '!I17+'IV КВАРТАЛ и СВОД V-мов и $$ '!I17</f>
        <v>13433</v>
      </c>
      <c r="BU17" s="89">
        <f>' I КВАРТАЛ'!J17+'II КВАРТАЛ '!J17+' III КВАРТАЛ '!J17+'IV КВАРТАЛ и СВОД V-мов и $$ '!J17</f>
        <v>42849</v>
      </c>
      <c r="BV17" s="115">
        <f>' I КВАРТАЛ'!K17+'II КВАРТАЛ '!K17+' III КВАРТАЛ '!K17+'IV КВАРТАЛ и СВОД V-мов и $$ '!K17</f>
        <v>5236868.1999999993</v>
      </c>
      <c r="BW17" s="51">
        <f>' I КВАРТАЛ'!L17+'II КВАРТАЛ '!L17+' III КВАРТАЛ '!L17+'IV КВАРТАЛ и СВОД V-мов и $$ '!L17</f>
        <v>1246749.3199999998</v>
      </c>
      <c r="BX17" s="51">
        <f>' I КВАРТАЛ'!M17+'II КВАРТАЛ '!M17+' III КВАРТАЛ '!M17+'IV КВАРТАЛ и СВОД V-мов и $$ '!M17</f>
        <v>3990118.8800000004</v>
      </c>
      <c r="BY17" s="90">
        <f t="shared" si="9"/>
        <v>0</v>
      </c>
      <c r="BZ17" s="89">
        <f>' I КВАРТАЛ'!O17+'II КВАРТАЛ '!O17+' III КВАРТАЛ '!O17+'IV КВАРТАЛ и СВОД V-мов и $$ '!O17</f>
        <v>0</v>
      </c>
      <c r="CA17" s="89">
        <f>' I КВАРТАЛ'!P17+'II КВАРТАЛ '!P17+' III КВАРТАЛ '!P17+'IV КВАРТАЛ и СВОД V-мов и $$ '!P17</f>
        <v>0</v>
      </c>
      <c r="CB17" s="115">
        <f>' I КВАРТАЛ'!Q17+'II КВАРТАЛ '!Q17+' III КВАРТАЛ '!Q17+'IV КВАРТАЛ и СВОД V-мов и $$ '!Q17</f>
        <v>0</v>
      </c>
      <c r="CC17" s="51">
        <f>' I КВАРТАЛ'!R17+'II КВАРТАЛ '!R17+' III КВАРТАЛ '!R17+'IV КВАРТАЛ и СВОД V-мов и $$ '!R17</f>
        <v>0</v>
      </c>
      <c r="CD17" s="51">
        <f>' I КВАРТАЛ'!S17+'II КВАРТАЛ '!S17+' III КВАРТАЛ '!S17+'IV КВАРТАЛ и СВОД V-мов и $$ '!S17</f>
        <v>0</v>
      </c>
      <c r="CE17" s="115">
        <f>' I КВАРТАЛ'!T17+'II КВАРТАЛ '!T17+' III КВАРТАЛ '!T17+'IV КВАРТАЛ и СВОД V-мов и $$ '!T17</f>
        <v>7862660.1400000006</v>
      </c>
      <c r="CF17" s="51">
        <f>' I КВАРТАЛ'!U17+'II КВАРТАЛ '!U17+' III КВАРТАЛ '!U17+'IV КВАРТАЛ и СВОД V-мов и $$ '!U17</f>
        <v>2374194.94</v>
      </c>
      <c r="CG17" s="51">
        <f>' I КВАРТАЛ'!V17+'II КВАРТАЛ '!V17+' III КВАРТАЛ '!V17+'IV КВАРТАЛ и СВОД V-мов и $$ '!V17</f>
        <v>5488465.2000000002</v>
      </c>
      <c r="CH17" s="90">
        <f t="shared" si="10"/>
        <v>147757</v>
      </c>
      <c r="CI17" s="89">
        <f>' I КВАРТАЛ'!X17+'II КВАРТАЛ '!X17+' III КВАРТАЛ '!X17+'IV КВАРТАЛ и СВОД V-мов и $$ '!X17</f>
        <v>41411</v>
      </c>
      <c r="CJ17" s="89">
        <f>' I КВАРТАЛ'!Y17+'II КВАРТАЛ '!Y17+' III КВАРТАЛ '!Y17+'IV КВАРТАЛ и СВОД V-мов и $$ '!Y17</f>
        <v>106346</v>
      </c>
      <c r="CK17" s="115">
        <f>' I КВАРТАЛ'!Z17+'II КВАРТАЛ '!Z17+' III КВАРТАЛ '!Z17+'IV КВАРТАЛ и СВОД V-мов и $$ '!Z17</f>
        <v>101146039.84999999</v>
      </c>
      <c r="CL17" s="51">
        <f>' I КВАРТАЛ'!AA17+'II КВАРТАЛ '!AA17+' III КВАРТАЛ '!AA17+'IV КВАРТАЛ и СВОД V-мов и $$ '!AA17</f>
        <v>28347617.740000002</v>
      </c>
      <c r="CM17" s="51">
        <f>' I КВАРТАЛ'!AB17+'II КВАРТАЛ '!AB17+' III КВАРТАЛ '!AB17+'IV КВАРТАЛ и СВОД V-мов и $$ '!AB17</f>
        <v>72798422.109999999</v>
      </c>
      <c r="CN17" s="90">
        <f t="shared" si="11"/>
        <v>27465</v>
      </c>
      <c r="CO17" s="89">
        <f>' I КВАРТАЛ'!AD17+'II КВАРТАЛ '!AD17+' III КВАРТАЛ '!AD17+'IV КВАРТАЛ и СВОД V-мов и $$ '!AD17</f>
        <v>6879</v>
      </c>
      <c r="CP17" s="89">
        <f>' I КВАРТАЛ'!AE17+'II КВАРТАЛ '!AE17+' III КВАРТАЛ '!AE17+'IV КВАРТАЛ и СВОД V-мов и $$ '!AE17</f>
        <v>20586</v>
      </c>
      <c r="CQ17" s="115">
        <f>' I КВАРТАЛ'!AF17+'II КВАРТАЛ '!AF17+' III КВАРТАЛ '!AF17+'IV КВАРТАЛ и СВОД V-мов и $$ '!AF17</f>
        <v>13607629.25</v>
      </c>
      <c r="CR17" s="51">
        <f>' I КВАРТАЛ'!AG17+'II КВАРТАЛ '!AG17+' III КВАРТАЛ '!AG17+'IV КВАРТАЛ и СВОД V-мов и $$ '!AG17</f>
        <v>3408219.88</v>
      </c>
      <c r="CS17" s="51">
        <f>' I КВАРТАЛ'!AH17+'II КВАРТАЛ '!AH17+' III КВАРТАЛ '!AH17+'IV КВАРТАЛ и СВОД V-мов и $$ '!AH17</f>
        <v>10199409.370000001</v>
      </c>
      <c r="CT17" s="90">
        <f t="shared" si="12"/>
        <v>0</v>
      </c>
      <c r="CU17" s="89">
        <f>' I КВАРТАЛ'!AJ17+'II КВАРТАЛ '!AJ17+' III КВАРТАЛ '!AJ17+'IV КВАРТАЛ и СВОД V-мов и $$ '!AJ17</f>
        <v>0</v>
      </c>
      <c r="CV17" s="89">
        <f>' I КВАРТАЛ'!AK17+'II КВАРТАЛ '!AK17+' III КВАРТАЛ '!AK17+'IV КВАРТАЛ и СВОД V-мов и $$ '!AK17</f>
        <v>0</v>
      </c>
      <c r="CW17" s="115">
        <f>' I КВАРТАЛ'!AL17+'II КВАРТАЛ '!AL17+' III КВАРТАЛ '!AL17+'IV КВАРТАЛ и СВОД V-мов и $$ '!AL17</f>
        <v>0</v>
      </c>
      <c r="CX17" s="51">
        <f>' I КВАРТАЛ'!AM17+'II КВАРТАЛ '!AM17+' III КВАРТАЛ '!AM17+'IV КВАРТАЛ и СВОД V-мов и $$ '!AM17</f>
        <v>0</v>
      </c>
      <c r="CY17" s="51">
        <f>' I КВАРТАЛ'!AN17+'II КВАРТАЛ '!AN17+' III КВАРТАЛ '!AN17+'IV КВАРТАЛ и СВОД V-мов и $$ '!AN17</f>
        <v>0</v>
      </c>
      <c r="CZ17" s="90">
        <f t="shared" si="13"/>
        <v>3205</v>
      </c>
      <c r="DA17" s="89">
        <f>' I КВАРТАЛ'!AP17+'II КВАРТАЛ '!AP17+' III КВАРТАЛ '!AP17+'IV КВАРТАЛ и СВОД V-мов и $$ '!AP17</f>
        <v>892</v>
      </c>
      <c r="DB17" s="89">
        <f>' I КВАРТАЛ'!AQ17+'II КВАРТАЛ '!AQ17+' III КВАРТАЛ '!AQ17+'IV КВАРТАЛ и СВОД V-мов и $$ '!AQ17</f>
        <v>2313</v>
      </c>
      <c r="DC17" s="115">
        <f>' I КВАРТАЛ'!AR17+'II КВАРТАЛ '!AR17+' III КВАРТАЛ '!AR17+'IV КВАРТАЛ и СВОД V-мов и $$ '!AR17</f>
        <v>35240008.159999996</v>
      </c>
      <c r="DD17" s="51">
        <f>' I КВАРТАЛ'!AS17+'II КВАРТАЛ '!AS17+' III КВАРТАЛ '!AS17+'IV КВАРТАЛ и СВОД V-мов и $$ '!AS17</f>
        <v>9807346.6899999995</v>
      </c>
      <c r="DE17" s="51">
        <f>' I КВАРТАЛ'!AT17+'II КВАРТАЛ '!AT17+' III КВАРТАЛ '!AT17+'IV КВАРТАЛ и СВОД V-мов и $$ '!AT17</f>
        <v>25432661.469999999</v>
      </c>
      <c r="DF17" s="90">
        <f t="shared" si="14"/>
        <v>63121</v>
      </c>
      <c r="DG17" s="89">
        <f>' I КВАРТАЛ'!AV17+'II КВАРТАЛ '!AV17+' III КВАРТАЛ '!AV17+'IV КВАРТАЛ и СВОД V-мов и $$ '!AV17</f>
        <v>18643</v>
      </c>
      <c r="DH17" s="89">
        <f>' I КВАРТАЛ'!AW17+'II КВАРТАЛ '!AW17+' III КВАРТАЛ '!AW17+'IV КВАРТАЛ и СВОД V-мов и $$ '!AW17</f>
        <v>44478</v>
      </c>
      <c r="DI17" s="115">
        <f>' I КВАРТАЛ'!AX17+'II КВАРТАЛ '!AX17+' III КВАРТАЛ '!AX17+'IV КВАРТАЛ и СВОД V-мов и $$ '!AX17</f>
        <v>11828499.870000001</v>
      </c>
      <c r="DJ17" s="51">
        <f>' I КВАРТАЛ'!AY17+'II КВАРТАЛ '!AY17+' III КВАРТАЛ '!AY17+'IV КВАРТАЛ и СВОД V-мов и $$ '!AY17</f>
        <v>3493643.88</v>
      </c>
      <c r="DK17" s="51">
        <f>' I КВАРТАЛ'!AZ17+'II КВАРТАЛ '!AZ17+' III КВАРТАЛ '!AZ17+'IV КВАРТАЛ и СВОД V-мов и $$ '!AZ17</f>
        <v>8334855.9900000002</v>
      </c>
      <c r="DL17" s="90">
        <f t="shared" si="15"/>
        <v>5490</v>
      </c>
      <c r="DM17" s="89">
        <f>' I КВАРТАЛ'!BB17+'II КВАРТАЛ '!BB17+' III КВАРТАЛ '!BB17+'IV КВАРТАЛ и СВОД V-мов и $$ '!BB17</f>
        <v>2530</v>
      </c>
      <c r="DN17" s="89">
        <f>' I КВАРТАЛ'!BC17+'II КВАРТАЛ '!BC17+' III КВАРТАЛ '!BC17+'IV КВАРТАЛ и СВОД V-мов и $$ '!BC17</f>
        <v>2960</v>
      </c>
      <c r="DO17" s="115">
        <f>' I КВАРТАЛ'!BD17+'II КВАРТАЛ '!BD17+' III КВАРТАЛ '!BD17+'IV КВАРТАЛ и СВОД V-мов и $$ '!BD17</f>
        <v>3657121.2</v>
      </c>
      <c r="DP17" s="51">
        <f>' I КВАРТАЛ'!BE17+'II КВАРТАЛ '!BE17+' III КВАРТАЛ '!BE17+'IV КВАРТАЛ и СВОД V-мов и $$ '!BE17</f>
        <v>1685340.07</v>
      </c>
      <c r="DQ17" s="51">
        <f>' I КВАРТАЛ'!BF17+'II КВАРТАЛ '!BF17+' III КВАРТАЛ '!BF17+'IV КВАРТАЛ и СВОД V-мов и $$ '!BF17</f>
        <v>1971781.13</v>
      </c>
      <c r="DS17" s="72">
        <f t="shared" si="16"/>
        <v>303320</v>
      </c>
      <c r="DT17" s="97">
        <f t="shared" si="17"/>
        <v>83788</v>
      </c>
      <c r="DU17" s="97">
        <f t="shared" si="18"/>
        <v>219532</v>
      </c>
      <c r="DV17" s="63">
        <f t="shared" si="1"/>
        <v>178578826.66999999</v>
      </c>
      <c r="DW17" s="51">
        <f t="shared" si="2"/>
        <v>50363112.520000003</v>
      </c>
      <c r="DX17" s="51">
        <f t="shared" si="3"/>
        <v>128215714.14999999</v>
      </c>
      <c r="DY17" s="116">
        <f t="shared" si="4"/>
        <v>0</v>
      </c>
      <c r="DZ17" s="100">
        <f t="shared" si="19"/>
        <v>303320</v>
      </c>
      <c r="EA17" s="101">
        <f t="shared" si="20"/>
        <v>0</v>
      </c>
    </row>
    <row r="18" spans="1:131" s="35" customFormat="1" ht="15" x14ac:dyDescent="0.25">
      <c r="A18" s="21" t="s">
        <v>19</v>
      </c>
      <c r="B18" s="57"/>
      <c r="C18" s="33"/>
      <c r="D18" s="33"/>
      <c r="E18" s="60"/>
      <c r="F18" s="34"/>
      <c r="G18" s="34"/>
      <c r="H18" s="57">
        <f t="shared" ref="H18:H77" si="36">I18+J18</f>
        <v>1389</v>
      </c>
      <c r="I18" s="33">
        <v>435</v>
      </c>
      <c r="J18" s="33">
        <v>954</v>
      </c>
      <c r="K18" s="60">
        <f t="shared" si="25"/>
        <v>290381.46000000002</v>
      </c>
      <c r="L18" s="3">
        <v>90940.2</v>
      </c>
      <c r="M18" s="3">
        <v>199441.26</v>
      </c>
      <c r="N18" s="57"/>
      <c r="O18" s="34"/>
      <c r="P18" s="34"/>
      <c r="Q18" s="60"/>
      <c r="R18" s="34"/>
      <c r="S18" s="34"/>
      <c r="T18" s="60">
        <f t="shared" si="34"/>
        <v>2063957.81</v>
      </c>
      <c r="U18" s="3">
        <v>795841.21</v>
      </c>
      <c r="V18" s="3">
        <v>1268116.6000000001</v>
      </c>
      <c r="W18" s="57">
        <f t="shared" si="30"/>
        <v>18235</v>
      </c>
      <c r="X18" s="33">
        <v>4970</v>
      </c>
      <c r="Y18" s="33">
        <v>13265</v>
      </c>
      <c r="Z18" s="60">
        <f t="shared" si="26"/>
        <v>11390250.91</v>
      </c>
      <c r="AA18" s="3">
        <v>3104444.59</v>
      </c>
      <c r="AB18" s="3">
        <v>8285806.3200000003</v>
      </c>
      <c r="AC18" s="57">
        <f t="shared" si="31"/>
        <v>4584</v>
      </c>
      <c r="AD18" s="33">
        <v>1196</v>
      </c>
      <c r="AE18" s="33">
        <v>3388</v>
      </c>
      <c r="AF18" s="60">
        <f t="shared" si="35"/>
        <v>2422946.8600000003</v>
      </c>
      <c r="AG18" s="3">
        <v>632165.02</v>
      </c>
      <c r="AH18" s="3">
        <v>1790781.84</v>
      </c>
      <c r="AI18" s="57"/>
      <c r="AJ18" s="34"/>
      <c r="AK18" s="34"/>
      <c r="AL18" s="60"/>
      <c r="AM18" s="34"/>
      <c r="AN18" s="34"/>
      <c r="AO18" s="57">
        <f t="shared" si="5"/>
        <v>123</v>
      </c>
      <c r="AP18" s="33">
        <v>31</v>
      </c>
      <c r="AQ18" s="33">
        <v>92</v>
      </c>
      <c r="AR18" s="60">
        <f t="shared" si="27"/>
        <v>1315914.6299999999</v>
      </c>
      <c r="AS18" s="3">
        <v>331653.28000000003</v>
      </c>
      <c r="AT18" s="3">
        <v>984261.35</v>
      </c>
      <c r="AU18" s="57">
        <f t="shared" si="28"/>
        <v>7718</v>
      </c>
      <c r="AV18" s="33">
        <v>2099</v>
      </c>
      <c r="AW18" s="33">
        <v>5619</v>
      </c>
      <c r="AX18" s="60">
        <f t="shared" si="29"/>
        <v>767477.91999999993</v>
      </c>
      <c r="AY18" s="3">
        <v>208724.56</v>
      </c>
      <c r="AZ18" s="3">
        <v>558753.36</v>
      </c>
      <c r="BA18" s="57"/>
      <c r="BB18" s="34"/>
      <c r="BC18" s="34"/>
      <c r="BD18" s="60"/>
      <c r="BE18" s="34"/>
      <c r="BF18" s="34"/>
      <c r="BH18" s="62">
        <f t="shared" si="0"/>
        <v>18250929.589999996</v>
      </c>
      <c r="BI18" s="65">
        <f>' I КВАРТАЛ'!BH18+'II КВАРТАЛ '!BH18+' III КВАРТАЛ '!BH18+'IV КВАРТАЛ и СВОД V-мов и $$ '!BH18</f>
        <v>68566418.280000001</v>
      </c>
      <c r="BJ18" s="51">
        <v>73017808.940847546</v>
      </c>
      <c r="BK18" s="52">
        <f t="shared" si="6"/>
        <v>-4451390.6608475447</v>
      </c>
      <c r="BL18" s="107"/>
      <c r="BM18" s="90">
        <f t="shared" si="7"/>
        <v>0</v>
      </c>
      <c r="BN18" s="89">
        <f>' I КВАРТАЛ'!C18+'II КВАРТАЛ '!C18+' III КВАРТАЛ '!C18+'IV КВАРТАЛ и СВОД V-мов и $$ '!C18</f>
        <v>0</v>
      </c>
      <c r="BO18" s="89">
        <f>' I КВАРТАЛ'!D18+'II КВАРТАЛ '!D18+' III КВАРТАЛ '!D18+'IV КВАРТАЛ и СВОД V-мов и $$ '!D18</f>
        <v>0</v>
      </c>
      <c r="BP18" s="115">
        <f>' I КВАРТАЛ'!E18+'II КВАРТАЛ '!E18+' III КВАРТАЛ '!E18+'IV КВАРТАЛ и СВОД V-мов и $$ '!E18</f>
        <v>0</v>
      </c>
      <c r="BQ18" s="51">
        <f>' I КВАРТАЛ'!F18+'II КВАРТАЛ '!F18+' III КВАРТАЛ '!F18+'IV КВАРТАЛ и СВОД V-мов и $$ '!F18</f>
        <v>0</v>
      </c>
      <c r="BR18" s="51">
        <f>' I КВАРТАЛ'!G18+'II КВАРТАЛ '!G18+' III КВАРТАЛ '!G18+'IV КВАРТАЛ и СВОД V-мов и $$ '!G18</f>
        <v>0</v>
      </c>
      <c r="BS18" s="90">
        <f t="shared" si="8"/>
        <v>5110</v>
      </c>
      <c r="BT18" s="89">
        <f>' I КВАРТАЛ'!I18+'II КВАРТАЛ '!I18+' III КВАРТАЛ '!I18+'IV КВАРТАЛ и СВОД V-мов и $$ '!I18</f>
        <v>1664</v>
      </c>
      <c r="BU18" s="89">
        <f>' I КВАРТАЛ'!J18+'II КВАРТАЛ '!J18+' III КВАРТАЛ '!J18+'IV КВАРТАЛ и СВОД V-мов и $$ '!J18</f>
        <v>3446</v>
      </c>
      <c r="BV18" s="115">
        <f>' I КВАРТАЛ'!K18+'II КВАРТАЛ '!K18+' III КВАРТАЛ '!K18+'IV КВАРТАЛ и СВОД V-мов и $$ '!K18</f>
        <v>1019116.1599999999</v>
      </c>
      <c r="BW18" s="51">
        <f>' I КВАРТАЛ'!L18+'II КВАРТАЛ '!L18+' III КВАРТАЛ '!L18+'IV КВАРТАЛ и СВОД V-мов и $$ '!L18</f>
        <v>330547.26</v>
      </c>
      <c r="BX18" s="51">
        <f>' I КВАРТАЛ'!M18+'II КВАРТАЛ '!M18+' III КВАРТАЛ '!M18+'IV КВАРТАЛ и СВОД V-мов и $$ '!M18</f>
        <v>688568.9</v>
      </c>
      <c r="BY18" s="90">
        <f t="shared" si="9"/>
        <v>0</v>
      </c>
      <c r="BZ18" s="89">
        <f>' I КВАРТАЛ'!O18+'II КВАРТАЛ '!O18+' III КВАРТАЛ '!O18+'IV КВАРТАЛ и СВОД V-мов и $$ '!O18</f>
        <v>0</v>
      </c>
      <c r="CA18" s="89">
        <f>' I КВАРТАЛ'!P18+'II КВАРТАЛ '!P18+' III КВАРТАЛ '!P18+'IV КВАРТАЛ и СВОД V-мов и $$ '!P18</f>
        <v>0</v>
      </c>
      <c r="CB18" s="115">
        <f>' I КВАРТАЛ'!Q18+'II КВАРТАЛ '!Q18+' III КВАРТАЛ '!Q18+'IV КВАРТАЛ и СВОД V-мов и $$ '!Q18</f>
        <v>0</v>
      </c>
      <c r="CC18" s="51">
        <f>' I КВАРТАЛ'!R18+'II КВАРТАЛ '!R18+' III КВАРТАЛ '!R18+'IV КВАРТАЛ и СВОД V-мов и $$ '!R18</f>
        <v>0</v>
      </c>
      <c r="CD18" s="51">
        <f>' I КВАРТАЛ'!S18+'II КВАРТАЛ '!S18+' III КВАРТАЛ '!S18+'IV КВАРТАЛ и СВОД V-мов и $$ '!S18</f>
        <v>0</v>
      </c>
      <c r="CE18" s="115">
        <f>' I КВАРТАЛ'!T18+'II КВАРТАЛ '!T18+' III КВАРТАЛ '!T18+'IV КВАРТАЛ и СВОД V-мов и $$ '!T18</f>
        <v>8240933.9900000002</v>
      </c>
      <c r="CF18" s="51">
        <f>' I КВАРТАЛ'!U18+'II КВАРТАЛ '!U18+' III КВАРТАЛ '!U18+'IV КВАРТАЛ и СВОД V-мов и $$ '!U18</f>
        <v>3177732.87</v>
      </c>
      <c r="CG18" s="51">
        <f>' I КВАРТАЛ'!V18+'II КВАРТАЛ '!V18+' III КВАРТАЛ '!V18+'IV КВАРТАЛ и СВОД V-мов и $$ '!V18</f>
        <v>5063201.1199999992</v>
      </c>
      <c r="CH18" s="90">
        <f t="shared" si="10"/>
        <v>66185</v>
      </c>
      <c r="CI18" s="89">
        <f>' I КВАРТАЛ'!X18+'II КВАРТАЛ '!X18+' III КВАРТАЛ '!X18+'IV КВАРТАЛ и СВОД V-мов и $$ '!X18</f>
        <v>21722</v>
      </c>
      <c r="CJ18" s="89">
        <f>' I КВАРТАЛ'!Y18+'II КВАРТАЛ '!Y18+' III КВАРТАЛ '!Y18+'IV КВАРТАЛ и СВОД V-мов и $$ '!Y18</f>
        <v>44463</v>
      </c>
      <c r="CK18" s="115">
        <f>' I КВАРТАЛ'!Z18+'II КВАРТАЛ '!Z18+' III КВАРТАЛ '!Z18+'IV КВАРТАЛ и СВОД V-мов и $$ '!Z18</f>
        <v>41244903.650000006</v>
      </c>
      <c r="CL18" s="51">
        <f>' I КВАРТАЛ'!AA18+'II КВАРТАЛ '!AA18+' III КВАРТАЛ '!AA18+'IV КВАРТАЛ и СВОД V-мов и $$ '!AA18</f>
        <v>13533317.33</v>
      </c>
      <c r="CM18" s="51">
        <f>' I КВАРТАЛ'!AB18+'II КВАРТАЛ '!AB18+' III КВАРТАЛ '!AB18+'IV КВАРТАЛ и СВОД V-мов и $$ '!AB18</f>
        <v>27711586.32</v>
      </c>
      <c r="CN18" s="90">
        <f t="shared" si="11"/>
        <v>18355</v>
      </c>
      <c r="CO18" s="89">
        <f>' I КВАРТАЛ'!AD18+'II КВАРТАЛ '!AD18+' III КВАРТАЛ '!AD18+'IV КВАРТАЛ и СВОД V-мов и $$ '!AD18</f>
        <v>5279</v>
      </c>
      <c r="CP18" s="89">
        <f>' I КВАРТАЛ'!AE18+'II КВАРТАЛ '!AE18+' III КВАРТАЛ '!AE18+'IV КВАРТАЛ и СВОД V-мов и $$ '!AE18</f>
        <v>13076</v>
      </c>
      <c r="CQ18" s="115">
        <f>' I КВАРТАЛ'!AF18+'II КВАРТАЛ '!AF18+' III КВАРТАЛ '!AF18+'IV КВАРТАЛ и СВОД V-мов и $$ '!AF18</f>
        <v>9698909.1900000013</v>
      </c>
      <c r="CR18" s="51">
        <f>' I КВАРТАЛ'!AG18+'II КВАРТАЛ '!AG18+' III КВАРТАЛ '!AG18+'IV КВАРТАЛ и СВОД V-мов и $$ '!AG18</f>
        <v>2789447.2600000002</v>
      </c>
      <c r="CS18" s="51">
        <f>' I КВАРТАЛ'!AH18+'II КВАРТАЛ '!AH18+' III КВАРТАЛ '!AH18+'IV КВАРТАЛ и СВОД V-мов и $$ '!AH18</f>
        <v>6909461.9299999997</v>
      </c>
      <c r="CT18" s="90">
        <f t="shared" si="12"/>
        <v>0</v>
      </c>
      <c r="CU18" s="89">
        <f>' I КВАРТАЛ'!AJ18+'II КВАРТАЛ '!AJ18+' III КВАРТАЛ '!AJ18+'IV КВАРТАЛ и СВОД V-мов и $$ '!AJ18</f>
        <v>0</v>
      </c>
      <c r="CV18" s="89">
        <f>' I КВАРТАЛ'!AK18+'II КВАРТАЛ '!AK18+' III КВАРТАЛ '!AK18+'IV КВАРТАЛ и СВОД V-мов и $$ '!AK18</f>
        <v>0</v>
      </c>
      <c r="CW18" s="115">
        <f>' I КВАРТАЛ'!AL18+'II КВАРТАЛ '!AL18+' III КВАРТАЛ '!AL18+'IV КВАРТАЛ и СВОД V-мов и $$ '!AL18</f>
        <v>0</v>
      </c>
      <c r="CX18" s="51">
        <f>' I КВАРТАЛ'!AM18+'II КВАРТАЛ '!AM18+' III КВАРТАЛ '!AM18+'IV КВАРТАЛ и СВОД V-мов и $$ '!AM18</f>
        <v>0</v>
      </c>
      <c r="CY18" s="51">
        <f>' I КВАРТАЛ'!AN18+'II КВАРТАЛ '!AN18+' III КВАРТАЛ '!AN18+'IV КВАРТАЛ и СВОД V-мов и $$ '!AN18</f>
        <v>0</v>
      </c>
      <c r="CZ18" s="90">
        <f t="shared" si="13"/>
        <v>495</v>
      </c>
      <c r="DA18" s="89">
        <f>' I КВАРТАЛ'!AP18+'II КВАРТАЛ '!AP18+' III КВАРТАЛ '!AP18+'IV КВАРТАЛ и СВОД V-мов и $$ '!AP18</f>
        <v>151</v>
      </c>
      <c r="DB18" s="89">
        <f>' I КВАРТАЛ'!AQ18+'II КВАРТАЛ '!AQ18+' III КВАРТАЛ '!AQ18+'IV КВАРТАЛ и СВОД V-мов и $$ '!AQ18</f>
        <v>344</v>
      </c>
      <c r="DC18" s="115">
        <f>' I КВАРТАЛ'!AR18+'II КВАРТАЛ '!AR18+' III КВАРТАЛ '!AR18+'IV КВАРТАЛ и СВОД V-мов и $$ '!AR18</f>
        <v>5293737.4499999993</v>
      </c>
      <c r="DD18" s="51">
        <f>' I КВАРТАЛ'!AS18+'II КВАРТАЛ '!AS18+' III КВАРТАЛ '!AS18+'IV КВАРТАЛ и СВОД V-мов и $$ '!AS18</f>
        <v>1614796.49</v>
      </c>
      <c r="DE18" s="51">
        <f>' I КВАРТАЛ'!AT18+'II КВАРТАЛ '!AT18+' III КВАРТАЛ '!AT18+'IV КВАРТАЛ и СВОД V-мов и $$ '!AT18</f>
        <v>3678940.96</v>
      </c>
      <c r="DF18" s="90">
        <f t="shared" si="14"/>
        <v>30861</v>
      </c>
      <c r="DG18" s="89">
        <f>' I КВАРТАЛ'!AV18+'II КВАРТАЛ '!AV18+' III КВАРТАЛ '!AV18+'IV КВАРТАЛ и СВОД V-мов и $$ '!AV18</f>
        <v>11265</v>
      </c>
      <c r="DH18" s="89">
        <f>' I КВАРТАЛ'!AW18+'II КВАРТАЛ '!AW18+' III КВАРТАЛ '!AW18+'IV КВАРТАЛ и СВОД V-мов и $$ '!AW18</f>
        <v>19596</v>
      </c>
      <c r="DI18" s="115">
        <f>' I КВАРТАЛ'!AX18+'II КВАРТАЛ '!AX18+' III КВАРТАЛ '!AX18+'IV КВАРТАЛ и СВОД V-мов и $$ '!AX18</f>
        <v>3068817.84</v>
      </c>
      <c r="DJ18" s="51">
        <f>' I КВАРТАЛ'!AY18+'II КВАРТАЛ '!AY18+' III КВАРТАЛ '!AY18+'IV КВАРТАЛ и СВОД V-мов и $$ '!AY18</f>
        <v>1120191.6000000001</v>
      </c>
      <c r="DK18" s="51">
        <f>' I КВАРТАЛ'!AZ18+'II КВАРТАЛ '!AZ18+' III КВАРТАЛ '!AZ18+'IV КВАРТАЛ и СВОД V-мов и $$ '!AZ18</f>
        <v>1948626.2400000002</v>
      </c>
      <c r="DL18" s="90">
        <f t="shared" si="15"/>
        <v>0</v>
      </c>
      <c r="DM18" s="89">
        <f>' I КВАРТАЛ'!BB18+'II КВАРТАЛ '!BB18+' III КВАРТАЛ '!BB18+'IV КВАРТАЛ и СВОД V-мов и $$ '!BB18</f>
        <v>0</v>
      </c>
      <c r="DN18" s="89">
        <f>' I КВАРТАЛ'!BC18+'II КВАРТАЛ '!BC18+' III КВАРТАЛ '!BC18+'IV КВАРТАЛ и СВОД V-мов и $$ '!BC18</f>
        <v>0</v>
      </c>
      <c r="DO18" s="115">
        <f>' I КВАРТАЛ'!BD18+'II КВАРТАЛ '!BD18+' III КВАРТАЛ '!BD18+'IV КВАРТАЛ и СВОД V-мов и $$ '!BD18</f>
        <v>0</v>
      </c>
      <c r="DP18" s="51">
        <f>' I КВАРТАЛ'!BE18+'II КВАРТАЛ '!BE18+' III КВАРТАЛ '!BE18+'IV КВАРТАЛ и СВОД V-мов и $$ '!BE18</f>
        <v>0</v>
      </c>
      <c r="DQ18" s="51">
        <f>' I КВАРТАЛ'!BF18+'II КВАРТАЛ '!BF18+' III КВАРТАЛ '!BF18+'IV КВАРТАЛ и СВОД V-мов и $$ '!BF18</f>
        <v>0</v>
      </c>
      <c r="DS18" s="72">
        <f t="shared" si="16"/>
        <v>121006</v>
      </c>
      <c r="DT18" s="97">
        <f t="shared" si="17"/>
        <v>40081</v>
      </c>
      <c r="DU18" s="97">
        <f t="shared" si="18"/>
        <v>80925</v>
      </c>
      <c r="DV18" s="63">
        <f t="shared" si="1"/>
        <v>68566418.280000016</v>
      </c>
      <c r="DW18" s="51">
        <f t="shared" si="2"/>
        <v>22566032.810000002</v>
      </c>
      <c r="DX18" s="51">
        <f t="shared" si="3"/>
        <v>46000385.469999999</v>
      </c>
      <c r="DY18" s="116">
        <f t="shared" si="4"/>
        <v>0</v>
      </c>
      <c r="DZ18" s="100">
        <f t="shared" si="19"/>
        <v>121006</v>
      </c>
      <c r="EA18" s="101">
        <f t="shared" si="20"/>
        <v>0</v>
      </c>
    </row>
    <row r="19" spans="1:131" s="35" customFormat="1" ht="15" x14ac:dyDescent="0.25">
      <c r="A19" s="21" t="s">
        <v>20</v>
      </c>
      <c r="B19" s="57"/>
      <c r="C19" s="33"/>
      <c r="D19" s="33"/>
      <c r="E19" s="60"/>
      <c r="F19" s="34"/>
      <c r="G19" s="34"/>
      <c r="H19" s="57">
        <f t="shared" si="36"/>
        <v>1741</v>
      </c>
      <c r="I19" s="33">
        <v>339</v>
      </c>
      <c r="J19" s="33">
        <v>1402</v>
      </c>
      <c r="K19" s="60">
        <f t="shared" si="25"/>
        <v>141268.88999999998</v>
      </c>
      <c r="L19" s="3">
        <v>27507.27</v>
      </c>
      <c r="M19" s="3">
        <v>113761.62</v>
      </c>
      <c r="N19" s="57"/>
      <c r="O19" s="34"/>
      <c r="P19" s="34"/>
      <c r="Q19" s="60"/>
      <c r="R19" s="34"/>
      <c r="S19" s="34"/>
      <c r="T19" s="60">
        <f t="shared" si="34"/>
        <v>7280898.1999999993</v>
      </c>
      <c r="U19" s="3">
        <v>1782116.15</v>
      </c>
      <c r="V19" s="3">
        <v>5498782.0499999998</v>
      </c>
      <c r="W19" s="57">
        <f t="shared" si="30"/>
        <v>45904</v>
      </c>
      <c r="X19" s="33">
        <v>9033</v>
      </c>
      <c r="Y19" s="33">
        <v>36871</v>
      </c>
      <c r="Z19" s="60">
        <f t="shared" si="26"/>
        <v>31989185.219999999</v>
      </c>
      <c r="AA19" s="3">
        <v>6294839.4500000002</v>
      </c>
      <c r="AB19" s="3">
        <v>25694345.77</v>
      </c>
      <c r="AC19" s="57">
        <f t="shared" si="31"/>
        <v>13209</v>
      </c>
      <c r="AD19" s="33">
        <v>2635</v>
      </c>
      <c r="AE19" s="33">
        <v>10574</v>
      </c>
      <c r="AF19" s="60">
        <f t="shared" si="35"/>
        <v>6142347.9299999997</v>
      </c>
      <c r="AG19" s="3">
        <v>1225307.5</v>
      </c>
      <c r="AH19" s="3">
        <v>4917040.43</v>
      </c>
      <c r="AI19" s="57"/>
      <c r="AJ19" s="34"/>
      <c r="AK19" s="34"/>
      <c r="AL19" s="60"/>
      <c r="AM19" s="34"/>
      <c r="AN19" s="34"/>
      <c r="AO19" s="57">
        <f t="shared" si="5"/>
        <v>1164</v>
      </c>
      <c r="AP19" s="33">
        <v>244</v>
      </c>
      <c r="AQ19" s="33">
        <v>920</v>
      </c>
      <c r="AR19" s="60">
        <f t="shared" si="27"/>
        <v>12471704.48</v>
      </c>
      <c r="AS19" s="3">
        <v>2614343.5499999998</v>
      </c>
      <c r="AT19" s="3">
        <v>9857360.9299999997</v>
      </c>
      <c r="AU19" s="57">
        <f t="shared" si="28"/>
        <v>21168</v>
      </c>
      <c r="AV19" s="33">
        <v>4534</v>
      </c>
      <c r="AW19" s="33">
        <v>16634</v>
      </c>
      <c r="AX19" s="60">
        <f t="shared" si="29"/>
        <v>2760668.46</v>
      </c>
      <c r="AY19" s="3">
        <v>591310.98</v>
      </c>
      <c r="AZ19" s="3">
        <v>2169357.48</v>
      </c>
      <c r="BA19" s="57"/>
      <c r="BB19" s="34"/>
      <c r="BC19" s="34"/>
      <c r="BD19" s="60"/>
      <c r="BE19" s="34"/>
      <c r="BF19" s="34"/>
      <c r="BH19" s="62">
        <f t="shared" si="0"/>
        <v>60786073.18</v>
      </c>
      <c r="BI19" s="65">
        <f>' I КВАРТАЛ'!BH19+'II КВАРТАЛ '!BH19+' III КВАРТАЛ '!BH19+'IV КВАРТАЛ и СВОД V-мов и $$ '!BH19</f>
        <v>243582904.05000001</v>
      </c>
      <c r="BJ19" s="51">
        <v>237876015.77385738</v>
      </c>
      <c r="BK19" s="52">
        <f t="shared" si="6"/>
        <v>5706888.276142627</v>
      </c>
      <c r="BL19" s="107"/>
      <c r="BM19" s="90">
        <f t="shared" si="7"/>
        <v>0</v>
      </c>
      <c r="BN19" s="89">
        <f>' I КВАРТАЛ'!C19+'II КВАРТАЛ '!C19+' III КВАРТАЛ '!C19+'IV КВАРТАЛ и СВОД V-мов и $$ '!C19</f>
        <v>0</v>
      </c>
      <c r="BO19" s="89">
        <f>' I КВАРТАЛ'!D19+'II КВАРТАЛ '!D19+' III КВАРТАЛ '!D19+'IV КВАРТАЛ и СВОД V-мов и $$ '!D19</f>
        <v>0</v>
      </c>
      <c r="BP19" s="115">
        <f>' I КВАРТАЛ'!E19+'II КВАРТАЛ '!E19+' III КВАРТАЛ '!E19+'IV КВАРТАЛ и СВОД V-мов и $$ '!E19</f>
        <v>0</v>
      </c>
      <c r="BQ19" s="51">
        <f>' I КВАРТАЛ'!F19+'II КВАРТАЛ '!F19+' III КВАРТАЛ '!F19+'IV КВАРТАЛ и СВОД V-мов и $$ '!F19</f>
        <v>0</v>
      </c>
      <c r="BR19" s="51">
        <f>' I КВАРТАЛ'!G19+'II КВАРТАЛ '!G19+' III КВАРТАЛ '!G19+'IV КВАРТАЛ и СВОД V-мов и $$ '!G19</f>
        <v>0</v>
      </c>
      <c r="BS19" s="90">
        <f t="shared" si="8"/>
        <v>7035</v>
      </c>
      <c r="BT19" s="89">
        <f>' I КВАРТАЛ'!I19+'II КВАРТАЛ '!I19+' III КВАРТАЛ '!I19+'IV КВАРТАЛ и СВОД V-мов и $$ '!I19</f>
        <v>1318</v>
      </c>
      <c r="BU19" s="89">
        <f>' I КВАРТАЛ'!J19+'II КВАРТАЛ '!J19+' III КВАРТАЛ '!J19+'IV КВАРТАЛ и СВОД V-мов и $$ '!J19</f>
        <v>5717</v>
      </c>
      <c r="BV19" s="115">
        <f>' I КВАРТАЛ'!K19+'II КВАРТАЛ '!K19+' III КВАРТАЛ '!K19+'IV КВАРТАЛ и СВОД V-мов и $$ '!K19</f>
        <v>570725.1</v>
      </c>
      <c r="BW19" s="51">
        <f>' I КВАРТАЛ'!L19+'II КВАРТАЛ '!L19+' III КВАРТАЛ '!L19+'IV КВАРТАЛ и СВОД V-мов и $$ '!L19</f>
        <v>106921.55</v>
      </c>
      <c r="BX19" s="51">
        <f>' I КВАРТАЛ'!M19+'II КВАРТАЛ '!M19+' III КВАРТАЛ '!M19+'IV КВАРТАЛ и СВОД V-мов и $$ '!M19</f>
        <v>463803.55</v>
      </c>
      <c r="BY19" s="90">
        <f t="shared" si="9"/>
        <v>0</v>
      </c>
      <c r="BZ19" s="89">
        <f>' I КВАРТАЛ'!O19+'II КВАРТАЛ '!O19+' III КВАРТАЛ '!O19+'IV КВАРТАЛ и СВОД V-мов и $$ '!O19</f>
        <v>0</v>
      </c>
      <c r="CA19" s="89">
        <f>' I КВАРТАЛ'!P19+'II КВАРТАЛ '!P19+' III КВАРТАЛ '!P19+'IV КВАРТАЛ и СВОД V-мов и $$ '!P19</f>
        <v>0</v>
      </c>
      <c r="CB19" s="115">
        <f>' I КВАРТАЛ'!Q19+'II КВАРТАЛ '!Q19+' III КВАРТАЛ '!Q19+'IV КВАРТАЛ и СВОД V-мов и $$ '!Q19</f>
        <v>0</v>
      </c>
      <c r="CC19" s="51">
        <f>' I КВАРТАЛ'!R19+'II КВАРТАЛ '!R19+' III КВАРТАЛ '!R19+'IV КВАРТАЛ и СВОД V-мов и $$ '!R19</f>
        <v>0</v>
      </c>
      <c r="CD19" s="51">
        <f>' I КВАРТАЛ'!S19+'II КВАРТАЛ '!S19+' III КВАРТАЛ '!S19+'IV КВАРТАЛ и СВОД V-мов и $$ '!S19</f>
        <v>0</v>
      </c>
      <c r="CE19" s="115">
        <f>' I КВАРТАЛ'!T19+'II КВАРТАЛ '!T19+' III КВАРТАЛ '!T19+'IV КВАРТАЛ и СВОД V-мов и $$ '!T19</f>
        <v>29203801.759999998</v>
      </c>
      <c r="CF19" s="51">
        <f>' I КВАРТАЛ'!U19+'II КВАРТАЛ '!U19+' III КВАРТАЛ '!U19+'IV КВАРТАЛ и СВОД V-мов и $$ '!U19</f>
        <v>7148403.1300000008</v>
      </c>
      <c r="CG19" s="51">
        <f>' I КВАРТАЛ'!V19+'II КВАРТАЛ '!V19+' III КВАРТАЛ '!V19+'IV КВАРТАЛ и СВОД V-мов и $$ '!V19</f>
        <v>22055398.629999999</v>
      </c>
      <c r="CH19" s="90">
        <f t="shared" si="10"/>
        <v>183695</v>
      </c>
      <c r="CI19" s="89">
        <f>' I КВАРТАЛ'!X19+'II КВАРТАЛ '!X19+' III КВАРТАЛ '!X19+'IV КВАРТАЛ и СВОД V-мов и $$ '!X19</f>
        <v>43341</v>
      </c>
      <c r="CJ19" s="89">
        <f>' I КВАРТАЛ'!Y19+'II КВАРТАЛ '!Y19+' III КВАРТАЛ '!Y19+'IV КВАРТАЛ и СВОД V-мов и $$ '!Y19</f>
        <v>140354</v>
      </c>
      <c r="CK19" s="115">
        <f>' I КВАРТАЛ'!Z19+'II КВАРТАЛ '!Z19+' III КВАРТАЛ '!Z19+'IV КВАРТАЛ и СВОД V-мов и $$ '!Z19</f>
        <v>128006901.7</v>
      </c>
      <c r="CL19" s="51">
        <f>' I КВАРТАЛ'!AA19+'II КВАРТАЛ '!AA19+' III КВАРТАЛ '!AA19+'IV КВАРТАЛ и СВОД V-мов и $$ '!AA19</f>
        <v>30201887.179999996</v>
      </c>
      <c r="CM19" s="51">
        <f>' I КВАРТАЛ'!AB19+'II КВАРТАЛ '!AB19+' III КВАРТАЛ '!AB19+'IV КВАРТАЛ и СВОД V-мов и $$ '!AB19</f>
        <v>97805014.519999996</v>
      </c>
      <c r="CN19" s="90">
        <f t="shared" si="11"/>
        <v>52851</v>
      </c>
      <c r="CO19" s="89">
        <f>' I КВАРТАЛ'!AD19+'II КВАРТАЛ '!AD19+' III КВАРТАЛ '!AD19+'IV КВАРТАЛ и СВОД V-мов и $$ '!AD19</f>
        <v>13406</v>
      </c>
      <c r="CP19" s="89">
        <f>' I КВАРТАЛ'!AE19+'II КВАРТАЛ '!AE19+' III КВАРТАЛ '!AE19+'IV КВАРТАЛ и СВОД V-мов и $$ '!AE19</f>
        <v>39445</v>
      </c>
      <c r="CQ19" s="115">
        <f>' I КВАРТАЛ'!AF19+'II КВАРТАЛ '!AF19+' III КВАРТАЛ '!AF19+'IV КВАРТАЛ и СВОД V-мов и $$ '!AF19</f>
        <v>24576487.059999999</v>
      </c>
      <c r="CR19" s="51">
        <f>' I КВАРТАЛ'!AG19+'II КВАРТАЛ '!AG19+' III КВАРТАЛ '!AG19+'IV КВАРТАЛ и СВОД V-мов и $$ '!AG19</f>
        <v>6233976.9699999997</v>
      </c>
      <c r="CS19" s="51">
        <f>' I КВАРТАЛ'!AH19+'II КВАРТАЛ '!AH19+' III КВАРТАЛ '!AH19+'IV КВАРТАЛ и СВОД V-мов и $$ '!AH19</f>
        <v>18342510.09</v>
      </c>
      <c r="CT19" s="90">
        <f t="shared" si="12"/>
        <v>0</v>
      </c>
      <c r="CU19" s="89">
        <f>' I КВАРТАЛ'!AJ19+'II КВАРТАЛ '!AJ19+' III КВАРТАЛ '!AJ19+'IV КВАРТАЛ и СВОД V-мов и $$ '!AJ19</f>
        <v>0</v>
      </c>
      <c r="CV19" s="89">
        <f>' I КВАРТАЛ'!AK19+'II КВАРТАЛ '!AK19+' III КВАРТАЛ '!AK19+'IV КВАРТАЛ и СВОД V-мов и $$ '!AK19</f>
        <v>0</v>
      </c>
      <c r="CW19" s="115">
        <f>' I КВАРТАЛ'!AL19+'II КВАРТАЛ '!AL19+' III КВАРТАЛ '!AL19+'IV КВАРТАЛ и СВОД V-мов и $$ '!AL19</f>
        <v>0</v>
      </c>
      <c r="CX19" s="51">
        <f>' I КВАРТАЛ'!AM19+'II КВАРТАЛ '!AM19+' III КВАРТАЛ '!AM19+'IV КВАРТАЛ и СВОД V-мов и $$ '!AM19</f>
        <v>0</v>
      </c>
      <c r="CY19" s="51">
        <f>' I КВАРТАЛ'!AN19+'II КВАРТАЛ '!AN19+' III КВАРТАЛ '!AN19+'IV КВАРТАЛ и СВОД V-мов и $$ '!AN19</f>
        <v>0</v>
      </c>
      <c r="CZ19" s="90">
        <f t="shared" si="13"/>
        <v>4688</v>
      </c>
      <c r="DA19" s="89">
        <f>' I КВАРТАЛ'!AP19+'II КВАРТАЛ '!AP19+' III КВАРТАЛ '!AP19+'IV КВАРТАЛ и СВОД V-мов и $$ '!AP19</f>
        <v>1213</v>
      </c>
      <c r="DB19" s="89">
        <f>' I КВАРТАЛ'!AQ19+'II КВАРТАЛ '!AQ19+' III КВАРТАЛ '!AQ19+'IV КВАРТАЛ и СВОД V-мов и $$ '!AQ19</f>
        <v>3475</v>
      </c>
      <c r="DC19" s="115">
        <f>' I КВАРТАЛ'!AR19+'II КВАРТАЛ '!AR19+' III КВАРТАЛ '!AR19+'IV КВАРТАЛ и СВОД V-мов и $$ '!AR19</f>
        <v>50177462.430000007</v>
      </c>
      <c r="DD19" s="51">
        <f>' I КВАРТАЛ'!AS19+'II КВАРТАЛ '!AS19+' III КВАРТАЛ '!AS19+'IV КВАРТАЛ и СВОД V-мов и $$ '!AS19</f>
        <v>12982354.57</v>
      </c>
      <c r="DE19" s="51">
        <f>' I КВАРТАЛ'!AT19+'II КВАРТАЛ '!AT19+' III КВАРТАЛ '!AT19+'IV КВАРТАЛ и СВОД V-мов и $$ '!AT19</f>
        <v>37195107.859999999</v>
      </c>
      <c r="DF19" s="90">
        <f t="shared" si="14"/>
        <v>84700</v>
      </c>
      <c r="DG19" s="89">
        <f>' I КВАРТАЛ'!AV19+'II КВАРТАЛ '!AV19+' III КВАРТАЛ '!AV19+'IV КВАРТАЛ и СВОД V-мов и $$ '!AV19</f>
        <v>22244</v>
      </c>
      <c r="DH19" s="89">
        <f>' I КВАРТАЛ'!AW19+'II КВАРТАЛ '!AW19+' III КВАРТАЛ '!AW19+'IV КВАРТАЛ и СВОД V-мов и $$ '!AW19</f>
        <v>62456</v>
      </c>
      <c r="DI19" s="115">
        <f>' I КВАРТАЛ'!AX19+'II КВАРТАЛ '!AX19+' III КВАРТАЛ '!AX19+'IV КВАРТАЛ и СВОД V-мов и $$ '!AX19</f>
        <v>11047526</v>
      </c>
      <c r="DJ19" s="51">
        <f>' I КВАРТАЛ'!AY19+'II КВАРТАЛ '!AY19+' III КВАРТАЛ '!AY19+'IV КВАРТАЛ и СВОД V-мов и $$ '!AY19</f>
        <v>2901320.83</v>
      </c>
      <c r="DK19" s="51">
        <f>' I КВАРТАЛ'!AZ19+'II КВАРТАЛ '!AZ19+' III КВАРТАЛ '!AZ19+'IV КВАРТАЛ и СВОД V-мов и $$ '!AZ19</f>
        <v>8146205.1699999999</v>
      </c>
      <c r="DL19" s="90">
        <f t="shared" si="15"/>
        <v>0</v>
      </c>
      <c r="DM19" s="89">
        <f>' I КВАРТАЛ'!BB19+'II КВАРТАЛ '!BB19+' III КВАРТАЛ '!BB19+'IV КВАРТАЛ и СВОД V-мов и $$ '!BB19</f>
        <v>0</v>
      </c>
      <c r="DN19" s="89">
        <f>' I КВАРТАЛ'!BC19+'II КВАРТАЛ '!BC19+' III КВАРТАЛ '!BC19+'IV КВАРТАЛ и СВОД V-мов и $$ '!BC19</f>
        <v>0</v>
      </c>
      <c r="DO19" s="115">
        <f>' I КВАРТАЛ'!BD19+'II КВАРТАЛ '!BD19+' III КВАРТАЛ '!BD19+'IV КВАРТАЛ и СВОД V-мов и $$ '!BD19</f>
        <v>0</v>
      </c>
      <c r="DP19" s="51">
        <f>' I КВАРТАЛ'!BE19+'II КВАРТАЛ '!BE19+' III КВАРТАЛ '!BE19+'IV КВАРТАЛ и СВОД V-мов и $$ '!BE19</f>
        <v>0</v>
      </c>
      <c r="DQ19" s="51">
        <f>' I КВАРТАЛ'!BF19+'II КВАРТАЛ '!BF19+' III КВАРТАЛ '!BF19+'IV КВАРТАЛ и СВОД V-мов и $$ '!BF19</f>
        <v>0</v>
      </c>
      <c r="DS19" s="72">
        <f t="shared" si="16"/>
        <v>332969</v>
      </c>
      <c r="DT19" s="97">
        <f t="shared" si="17"/>
        <v>81522</v>
      </c>
      <c r="DU19" s="97">
        <f t="shared" si="18"/>
        <v>251447</v>
      </c>
      <c r="DV19" s="63">
        <f t="shared" si="1"/>
        <v>243582904.05000001</v>
      </c>
      <c r="DW19" s="51">
        <f t="shared" si="2"/>
        <v>59574864.229999997</v>
      </c>
      <c r="DX19" s="51">
        <f t="shared" si="3"/>
        <v>184008039.81999996</v>
      </c>
      <c r="DY19" s="116">
        <f t="shared" si="4"/>
        <v>0</v>
      </c>
      <c r="DZ19" s="100">
        <f t="shared" si="19"/>
        <v>332969</v>
      </c>
      <c r="EA19" s="101">
        <f t="shared" si="20"/>
        <v>0</v>
      </c>
    </row>
    <row r="20" spans="1:131" s="35" customFormat="1" ht="15" x14ac:dyDescent="0.25">
      <c r="A20" s="21" t="s">
        <v>21</v>
      </c>
      <c r="B20" s="57"/>
      <c r="C20" s="33"/>
      <c r="D20" s="33"/>
      <c r="E20" s="60"/>
      <c r="F20" s="34"/>
      <c r="G20" s="34"/>
      <c r="H20" s="57">
        <f t="shared" si="36"/>
        <v>8022</v>
      </c>
      <c r="I20" s="33">
        <v>1992</v>
      </c>
      <c r="J20" s="33">
        <v>6030</v>
      </c>
      <c r="K20" s="60">
        <f t="shared" si="25"/>
        <v>2260907.91</v>
      </c>
      <c r="L20" s="3">
        <v>561422.16</v>
      </c>
      <c r="M20" s="3">
        <v>1699485.75</v>
      </c>
      <c r="N20" s="57"/>
      <c r="O20" s="34"/>
      <c r="P20" s="34"/>
      <c r="Q20" s="60"/>
      <c r="R20" s="34"/>
      <c r="S20" s="34"/>
      <c r="T20" s="60">
        <f t="shared" si="34"/>
        <v>1502953.06</v>
      </c>
      <c r="U20" s="3">
        <v>457095.23</v>
      </c>
      <c r="V20" s="3">
        <v>1045857.83</v>
      </c>
      <c r="W20" s="57">
        <f t="shared" si="30"/>
        <v>32172</v>
      </c>
      <c r="X20" s="33">
        <v>8043</v>
      </c>
      <c r="Y20" s="33">
        <v>24129</v>
      </c>
      <c r="Z20" s="60">
        <f t="shared" si="26"/>
        <v>23663374.710000001</v>
      </c>
      <c r="AA20" s="3">
        <v>5915843.6799999997</v>
      </c>
      <c r="AB20" s="3">
        <v>17747531.030000001</v>
      </c>
      <c r="AC20" s="57">
        <f t="shared" si="31"/>
        <v>3330</v>
      </c>
      <c r="AD20" s="33">
        <v>976</v>
      </c>
      <c r="AE20" s="33">
        <v>2354</v>
      </c>
      <c r="AF20" s="60">
        <f t="shared" si="35"/>
        <v>1455790.3900000001</v>
      </c>
      <c r="AG20" s="3">
        <v>426682.11</v>
      </c>
      <c r="AH20" s="3">
        <v>1029108.28</v>
      </c>
      <c r="AI20" s="57"/>
      <c r="AJ20" s="34"/>
      <c r="AK20" s="34"/>
      <c r="AL20" s="60"/>
      <c r="AM20" s="34"/>
      <c r="AN20" s="34"/>
      <c r="AO20" s="57">
        <f t="shared" si="5"/>
        <v>662</v>
      </c>
      <c r="AP20" s="33">
        <v>196</v>
      </c>
      <c r="AQ20" s="33">
        <v>466</v>
      </c>
      <c r="AR20" s="60">
        <f t="shared" si="27"/>
        <v>6789747.0700000003</v>
      </c>
      <c r="AS20" s="3">
        <v>2010257.44</v>
      </c>
      <c r="AT20" s="3">
        <v>4779489.63</v>
      </c>
      <c r="AU20" s="57">
        <f t="shared" si="28"/>
        <v>8769</v>
      </c>
      <c r="AV20" s="33">
        <v>2362</v>
      </c>
      <c r="AW20" s="33">
        <v>6407</v>
      </c>
      <c r="AX20" s="60">
        <f t="shared" si="29"/>
        <v>1035153.0599999999</v>
      </c>
      <c r="AY20" s="3">
        <v>278826.71999999997</v>
      </c>
      <c r="AZ20" s="3">
        <v>756326.34</v>
      </c>
      <c r="BA20" s="57"/>
      <c r="BB20" s="34"/>
      <c r="BC20" s="34"/>
      <c r="BD20" s="60"/>
      <c r="BE20" s="34"/>
      <c r="BF20" s="34"/>
      <c r="BH20" s="62">
        <f t="shared" si="0"/>
        <v>36707926.200000003</v>
      </c>
      <c r="BI20" s="65">
        <f>' I КВАРТАЛ'!BH20+'II КВАРТАЛ '!BH20+' III КВАРТАЛ '!BH20+'IV КВАРТАЛ и СВОД V-мов и $$ '!BH20</f>
        <v>147227376.44</v>
      </c>
      <c r="BJ20" s="51">
        <v>149992743.49517876</v>
      </c>
      <c r="BK20" s="52">
        <f t="shared" si="6"/>
        <v>-2765367.0551787615</v>
      </c>
      <c r="BL20" s="107"/>
      <c r="BM20" s="90">
        <f t="shared" si="7"/>
        <v>0</v>
      </c>
      <c r="BN20" s="89">
        <f>' I КВАРТАЛ'!C20+'II КВАРТАЛ '!C20+' III КВАРТАЛ '!C20+'IV КВАРТАЛ и СВОД V-мов и $$ '!C20</f>
        <v>0</v>
      </c>
      <c r="BO20" s="89">
        <f>' I КВАРТАЛ'!D20+'II КВАРТАЛ '!D20+' III КВАРТАЛ '!D20+'IV КВАРТАЛ и СВОД V-мов и $$ '!D20</f>
        <v>0</v>
      </c>
      <c r="BP20" s="115">
        <f>' I КВАРТАЛ'!E20+'II КВАРТАЛ '!E20+' III КВАРТАЛ '!E20+'IV КВАРТАЛ и СВОД V-мов и $$ '!E20</f>
        <v>0</v>
      </c>
      <c r="BQ20" s="51">
        <f>' I КВАРТАЛ'!F20+'II КВАРТАЛ '!F20+' III КВАРТАЛ '!F20+'IV КВАРТАЛ и СВОД V-мов и $$ '!F20</f>
        <v>0</v>
      </c>
      <c r="BR20" s="51">
        <f>' I КВАРТАЛ'!G20+'II КВАРТАЛ '!G20+' III КВАРТАЛ '!G20+'IV КВАРТАЛ и СВОД V-мов и $$ '!G20</f>
        <v>0</v>
      </c>
      <c r="BS20" s="90">
        <f t="shared" si="8"/>
        <v>32110</v>
      </c>
      <c r="BT20" s="89">
        <f>' I КВАРТАЛ'!I20+'II КВАРТАЛ '!I20+' III КВАРТАЛ '!I20+'IV КВАРТАЛ и СВОД V-мов и $$ '!I20</f>
        <v>9708</v>
      </c>
      <c r="BU20" s="89">
        <f>' I КВАРТАЛ'!J20+'II КВАРТАЛ '!J20+' III КВАРТАЛ '!J20+'IV КВАРТАЛ и СВОД V-мов и $$ '!J20</f>
        <v>22402</v>
      </c>
      <c r="BV20" s="115">
        <f>' I КВАРТАЛ'!K20+'II КВАРТАЛ '!K20+' III КВАРТАЛ '!K20+'IV КВАРТАЛ и СВОД V-мов и $$ '!K20</f>
        <v>9046439.4000000004</v>
      </c>
      <c r="BW20" s="51">
        <f>' I КВАРТАЛ'!L20+'II КВАРТАЛ '!L20+' III КВАРТАЛ '!L20+'IV КВАРТАЛ и СВОД V-мов и $$ '!L20</f>
        <v>2735048.47</v>
      </c>
      <c r="BX20" s="51">
        <f>' I КВАРТАЛ'!M20+'II КВАРТАЛ '!M20+' III КВАРТАЛ '!M20+'IV КВАРТАЛ и СВОД V-мов и $$ '!M20</f>
        <v>6311390.9299999997</v>
      </c>
      <c r="BY20" s="90">
        <f t="shared" si="9"/>
        <v>0</v>
      </c>
      <c r="BZ20" s="89">
        <f>' I КВАРТАЛ'!O20+'II КВАРТАЛ '!O20+' III КВАРТАЛ '!O20+'IV КВАРТАЛ и СВОД V-мов и $$ '!O20</f>
        <v>0</v>
      </c>
      <c r="CA20" s="89">
        <f>' I КВАРТАЛ'!P20+'II КВАРТАЛ '!P20+' III КВАРТАЛ '!P20+'IV КВАРТАЛ и СВОД V-мов и $$ '!P20</f>
        <v>0</v>
      </c>
      <c r="CB20" s="115">
        <f>' I КВАРТАЛ'!Q20+'II КВАРТАЛ '!Q20+' III КВАРТАЛ '!Q20+'IV КВАРТАЛ и СВОД V-мов и $$ '!Q20</f>
        <v>0</v>
      </c>
      <c r="CC20" s="51">
        <f>' I КВАРТАЛ'!R20+'II КВАРТАЛ '!R20+' III КВАРТАЛ '!R20+'IV КВАРТАЛ и СВОД V-мов и $$ '!R20</f>
        <v>0</v>
      </c>
      <c r="CD20" s="51">
        <f>' I КВАРТАЛ'!S20+'II КВАРТАЛ '!S20+' III КВАРТАЛ '!S20+'IV КВАРТАЛ и СВОД V-мов и $$ '!S20</f>
        <v>0</v>
      </c>
      <c r="CE20" s="115">
        <f>' I КВАРТАЛ'!T20+'II КВАРТАЛ '!T20+' III КВАРТАЛ '!T20+'IV КВАРТАЛ и СВОД V-мов и $$ '!T20</f>
        <v>6045237.0099999998</v>
      </c>
      <c r="CF20" s="51">
        <f>' I КВАРТАЛ'!U20+'II КВАРТАЛ '!U20+' III КВАРТАЛ '!U20+'IV КВАРТАЛ и СВОД V-мов и $$ '!U20</f>
        <v>1838012.24</v>
      </c>
      <c r="CG20" s="51">
        <f>' I КВАРТАЛ'!V20+'II КВАРТАЛ '!V20+' III КВАРТАЛ '!V20+'IV КВАРТАЛ и СВОД V-мов и $$ '!V20</f>
        <v>4207224.7700000005</v>
      </c>
      <c r="CH20" s="90">
        <f t="shared" si="10"/>
        <v>128805</v>
      </c>
      <c r="CI20" s="89">
        <f>' I КВАРТАЛ'!X20+'II КВАРТАЛ '!X20+' III КВАРТАЛ '!X20+'IV КВАРТАЛ и СВОД V-мов и $$ '!X20</f>
        <v>39978</v>
      </c>
      <c r="CJ20" s="89">
        <f>' I КВАРТАЛ'!Y20+'II КВАРТАЛ '!Y20+' III КВАРТАЛ '!Y20+'IV КВАРТАЛ и СВОД V-мов и $$ '!Y20</f>
        <v>88827</v>
      </c>
      <c r="CK20" s="115">
        <f>' I КВАРТАЛ'!Z20+'II КВАРТАЛ '!Z20+' III КВАРТАЛ '!Z20+'IV КВАРТАЛ и СВОД V-мов и $$ '!Z20</f>
        <v>94738548.849999994</v>
      </c>
      <c r="CL20" s="51">
        <f>' I КВАРТАЛ'!AA20+'II КВАРТАЛ '!AA20+' III КВАРТАЛ '!AA20+'IV КВАРТАЛ и СВОД V-мов и $$ '!AA20</f>
        <v>29404645.859999999</v>
      </c>
      <c r="CM20" s="51">
        <f>' I КВАРТАЛ'!AB20+'II КВАРТАЛ '!AB20+' III КВАРТАЛ '!AB20+'IV КВАРТАЛ и СВОД V-мов и $$ '!AB20</f>
        <v>65333902.989999995</v>
      </c>
      <c r="CN20" s="90">
        <f t="shared" si="11"/>
        <v>13334</v>
      </c>
      <c r="CO20" s="89">
        <f>' I КВАРТАЛ'!AD20+'II КВАРТАЛ '!AD20+' III КВАРТАЛ '!AD20+'IV КВАРТАЛ и СВОД V-мов и $$ '!AD20</f>
        <v>3312</v>
      </c>
      <c r="CP20" s="89">
        <f>' I КВАРТАЛ'!AE20+'II КВАРТАЛ '!AE20+' III КВАРТАЛ '!AE20+'IV КВАРТАЛ и СВОД V-мов и $$ '!AE20</f>
        <v>10022</v>
      </c>
      <c r="CQ20" s="115">
        <f>' I КВАРТАЛ'!AF20+'II КВАРТАЛ '!AF20+' III КВАРТАЛ '!AF20+'IV КВАРТАЛ и СВОД V-мов и $$ '!AF20</f>
        <v>5826904.870000001</v>
      </c>
      <c r="CR20" s="51">
        <f>' I КВАРТАЛ'!AG20+'II КВАРТАЛ '!AG20+' III КВАРТАЛ '!AG20+'IV КВАРТАЛ и СВОД V-мов и $$ '!AG20</f>
        <v>1447406.3199999998</v>
      </c>
      <c r="CS20" s="51">
        <f>' I КВАРТАЛ'!AH20+'II КВАРТАЛ '!AH20+' III КВАРТАЛ '!AH20+'IV КВАРТАЛ и СВОД V-мов и $$ '!AH20</f>
        <v>4379498.55</v>
      </c>
      <c r="CT20" s="90">
        <f t="shared" si="12"/>
        <v>0</v>
      </c>
      <c r="CU20" s="89">
        <f>' I КВАРТАЛ'!AJ20+'II КВАРТАЛ '!AJ20+' III КВАРТАЛ '!AJ20+'IV КВАРТАЛ и СВОД V-мов и $$ '!AJ20</f>
        <v>0</v>
      </c>
      <c r="CV20" s="89">
        <f>' I КВАРТАЛ'!AK20+'II КВАРТАЛ '!AK20+' III КВАРТАЛ '!AK20+'IV КВАРТАЛ и СВОД V-мов и $$ '!AK20</f>
        <v>0</v>
      </c>
      <c r="CW20" s="115">
        <f>' I КВАРТАЛ'!AL20+'II КВАРТАЛ '!AL20+' III КВАРТАЛ '!AL20+'IV КВАРТАЛ и СВОД V-мов и $$ '!AL20</f>
        <v>0</v>
      </c>
      <c r="CX20" s="51">
        <f>' I КВАРТАЛ'!AM20+'II КВАРТАЛ '!AM20+' III КВАРТАЛ '!AM20+'IV КВАРТАЛ и СВОД V-мов и $$ '!AM20</f>
        <v>0</v>
      </c>
      <c r="CY20" s="51">
        <f>' I КВАРТАЛ'!AN20+'II КВАРТАЛ '!AN20+' III КВАРТАЛ '!AN20+'IV КВАРТАЛ и СВОД V-мов и $$ '!AN20</f>
        <v>0</v>
      </c>
      <c r="CZ20" s="90">
        <f t="shared" si="13"/>
        <v>2675</v>
      </c>
      <c r="DA20" s="89">
        <f>' I КВАРТАЛ'!AP20+'II КВАРТАЛ '!AP20+' III КВАРТАЛ '!AP20+'IV КВАРТАЛ и СВОД V-мов и $$ '!AP20</f>
        <v>901</v>
      </c>
      <c r="DB20" s="89">
        <f>' I КВАРТАЛ'!AQ20+'II КВАРТАЛ '!AQ20+' III КВАРТАЛ '!AQ20+'IV КВАРТАЛ и СВОД V-мов и $$ '!AQ20</f>
        <v>1774</v>
      </c>
      <c r="DC20" s="115">
        <f>' I КВАРТАЛ'!AR20+'II КВАРТАЛ '!AR20+' III КВАРТАЛ '!AR20+'IV КВАРТАЛ и СВОД V-мов и $$ '!AR20</f>
        <v>27425752.309999999</v>
      </c>
      <c r="DD20" s="51">
        <f>' I КВАРТАЛ'!AS20+'II КВАРТАЛ '!AS20+' III КВАРТАЛ '!AS20+'IV КВАРТАЛ и СВОД V-мов и $$ '!AS20</f>
        <v>9237606.129999999</v>
      </c>
      <c r="DE20" s="51">
        <f>' I КВАРТАЛ'!AT20+'II КВАРТАЛ '!AT20+' III КВАРТАЛ '!AT20+'IV КВАРТАЛ и СВОД V-мов и $$ '!AT20</f>
        <v>18188146.18</v>
      </c>
      <c r="DF20" s="90">
        <f t="shared" si="14"/>
        <v>35100</v>
      </c>
      <c r="DG20" s="89">
        <f>' I КВАРТАЛ'!AV20+'II КВАРТАЛ '!AV20+' III КВАРТАЛ '!AV20+'IV КВАРТАЛ и СВОД V-мов и $$ '!AV20</f>
        <v>11913</v>
      </c>
      <c r="DH20" s="89">
        <f>' I КВАРТАЛ'!AW20+'II КВАРТАЛ '!AW20+' III КВАРТАЛ '!AW20+'IV КВАРТАЛ и СВОД V-мов и $$ '!AW20</f>
        <v>23187</v>
      </c>
      <c r="DI20" s="115">
        <f>' I КВАРТАЛ'!AX20+'II КВАРТАЛ '!AX20+' III КВАРТАЛ '!AX20+'IV КВАРТАЛ и СВОД V-мов и $$ '!AX20</f>
        <v>4144494</v>
      </c>
      <c r="DJ20" s="51">
        <f>' I КВАРТАЛ'!AY20+'II КВАРТАЛ '!AY20+' III КВАРТАЛ '!AY20+'IV КВАРТАЛ и СВОД V-мов и $$ '!AY20</f>
        <v>1406676.79</v>
      </c>
      <c r="DK20" s="51">
        <f>' I КВАРТАЛ'!AZ20+'II КВАРТАЛ '!AZ20+' III КВАРТАЛ '!AZ20+'IV КВАРТАЛ и СВОД V-мов и $$ '!AZ20</f>
        <v>2737817.21</v>
      </c>
      <c r="DL20" s="90">
        <f t="shared" si="15"/>
        <v>0</v>
      </c>
      <c r="DM20" s="89">
        <f>' I КВАРТАЛ'!BB20+'II КВАРТАЛ '!BB20+' III КВАРТАЛ '!BB20+'IV КВАРТАЛ и СВОД V-мов и $$ '!BB20</f>
        <v>0</v>
      </c>
      <c r="DN20" s="89">
        <f>' I КВАРТАЛ'!BC20+'II КВАРТАЛ '!BC20+' III КВАРТАЛ '!BC20+'IV КВАРТАЛ и СВОД V-мов и $$ '!BC20</f>
        <v>0</v>
      </c>
      <c r="DO20" s="115">
        <f>' I КВАРТАЛ'!BD20+'II КВАРТАЛ '!BD20+' III КВАРТАЛ '!BD20+'IV КВАРТАЛ и СВОД V-мов и $$ '!BD20</f>
        <v>0</v>
      </c>
      <c r="DP20" s="51">
        <f>' I КВАРТАЛ'!BE20+'II КВАРТАЛ '!BE20+' III КВАРТАЛ '!BE20+'IV КВАРТАЛ и СВОД V-мов и $$ '!BE20</f>
        <v>0</v>
      </c>
      <c r="DQ20" s="51">
        <f>' I КВАРТАЛ'!BF20+'II КВАРТАЛ '!BF20+' III КВАРТАЛ '!BF20+'IV КВАРТАЛ и СВОД V-мов и $$ '!BF20</f>
        <v>0</v>
      </c>
      <c r="DS20" s="72">
        <f t="shared" si="16"/>
        <v>212024</v>
      </c>
      <c r="DT20" s="97">
        <f t="shared" si="17"/>
        <v>65812</v>
      </c>
      <c r="DU20" s="97">
        <f t="shared" si="18"/>
        <v>146212</v>
      </c>
      <c r="DV20" s="63">
        <f t="shared" si="1"/>
        <v>147227376.44</v>
      </c>
      <c r="DW20" s="51">
        <f t="shared" si="2"/>
        <v>46069395.809999995</v>
      </c>
      <c r="DX20" s="51">
        <f t="shared" si="3"/>
        <v>101157980.62999998</v>
      </c>
      <c r="DY20" s="116">
        <f t="shared" si="4"/>
        <v>0</v>
      </c>
      <c r="DZ20" s="100">
        <f t="shared" si="19"/>
        <v>212024</v>
      </c>
      <c r="EA20" s="101">
        <f t="shared" si="20"/>
        <v>0</v>
      </c>
    </row>
    <row r="21" spans="1:131" s="35" customFormat="1" ht="15" x14ac:dyDescent="0.25">
      <c r="A21" s="21" t="s">
        <v>22</v>
      </c>
      <c r="B21" s="57"/>
      <c r="C21" s="33"/>
      <c r="D21" s="33"/>
      <c r="E21" s="60"/>
      <c r="F21" s="34"/>
      <c r="G21" s="34"/>
      <c r="H21" s="57">
        <f t="shared" si="36"/>
        <v>1109</v>
      </c>
      <c r="I21" s="33">
        <v>256</v>
      </c>
      <c r="J21" s="33">
        <v>853</v>
      </c>
      <c r="K21" s="60">
        <f t="shared" si="25"/>
        <v>80776.63</v>
      </c>
      <c r="L21" s="3">
        <v>18646.36</v>
      </c>
      <c r="M21" s="3">
        <v>62130.27</v>
      </c>
      <c r="N21" s="57"/>
      <c r="O21" s="34"/>
      <c r="P21" s="34"/>
      <c r="Q21" s="60"/>
      <c r="R21" s="34"/>
      <c r="S21" s="34"/>
      <c r="T21" s="60">
        <f t="shared" si="34"/>
        <v>1839948.55</v>
      </c>
      <c r="U21" s="3">
        <v>627825.93999999994</v>
      </c>
      <c r="V21" s="3">
        <v>1212122.6100000001</v>
      </c>
      <c r="W21" s="57">
        <f t="shared" si="30"/>
        <v>16583</v>
      </c>
      <c r="X21" s="33">
        <v>4325</v>
      </c>
      <c r="Y21" s="33">
        <v>12258</v>
      </c>
      <c r="Z21" s="60">
        <f t="shared" si="26"/>
        <v>10467050.5</v>
      </c>
      <c r="AA21" s="3">
        <v>2729903.72</v>
      </c>
      <c r="AB21" s="3">
        <v>7737146.7800000003</v>
      </c>
      <c r="AC21" s="57">
        <f t="shared" si="31"/>
        <v>5756</v>
      </c>
      <c r="AD21" s="33">
        <v>1447</v>
      </c>
      <c r="AE21" s="33">
        <v>4309</v>
      </c>
      <c r="AF21" s="60">
        <f t="shared" si="35"/>
        <v>3041926.0500000003</v>
      </c>
      <c r="AG21" s="3">
        <v>764709.35</v>
      </c>
      <c r="AH21" s="3">
        <v>2277216.7000000002</v>
      </c>
      <c r="AI21" s="57"/>
      <c r="AJ21" s="34"/>
      <c r="AK21" s="34"/>
      <c r="AL21" s="60"/>
      <c r="AM21" s="34"/>
      <c r="AN21" s="34"/>
      <c r="AO21" s="57">
        <f t="shared" si="5"/>
        <v>159</v>
      </c>
      <c r="AP21" s="33">
        <v>44</v>
      </c>
      <c r="AQ21" s="33">
        <v>115</v>
      </c>
      <c r="AR21" s="60">
        <f t="shared" si="27"/>
        <v>1211492.6599999999</v>
      </c>
      <c r="AS21" s="3">
        <v>335255.83</v>
      </c>
      <c r="AT21" s="3">
        <v>876236.83</v>
      </c>
      <c r="AU21" s="57">
        <f t="shared" si="28"/>
        <v>6376</v>
      </c>
      <c r="AV21" s="33">
        <v>2437</v>
      </c>
      <c r="AW21" s="33">
        <v>3939</v>
      </c>
      <c r="AX21" s="60">
        <f t="shared" si="29"/>
        <v>634029.43999999994</v>
      </c>
      <c r="AY21" s="3">
        <v>242335.28</v>
      </c>
      <c r="AZ21" s="3">
        <v>391694.16</v>
      </c>
      <c r="BA21" s="57"/>
      <c r="BB21" s="34"/>
      <c r="BC21" s="34"/>
      <c r="BD21" s="60"/>
      <c r="BE21" s="34"/>
      <c r="BF21" s="34"/>
      <c r="BH21" s="62">
        <f t="shared" si="0"/>
        <v>17275223.830000002</v>
      </c>
      <c r="BI21" s="65">
        <f>' I КВАРТАЛ'!BH21+'II КВАРТАЛ '!BH21+' III КВАРТАЛ '!BH21+'IV КВАРТАЛ и СВОД V-мов и $$ '!BH21</f>
        <v>67142108.460000008</v>
      </c>
      <c r="BJ21" s="51">
        <v>74616722.3802405</v>
      </c>
      <c r="BK21" s="52">
        <f t="shared" si="6"/>
        <v>-7474613.9202404916</v>
      </c>
      <c r="BL21" s="107"/>
      <c r="BM21" s="90">
        <f t="shared" si="7"/>
        <v>0</v>
      </c>
      <c r="BN21" s="89">
        <f>' I КВАРТАЛ'!C21+'II КВАРТАЛ '!C21+' III КВАРТАЛ '!C21+'IV КВАРТАЛ и СВОД V-мов и $$ '!C21</f>
        <v>0</v>
      </c>
      <c r="BO21" s="89">
        <f>' I КВАРТАЛ'!D21+'II КВАРТАЛ '!D21+' III КВАРТАЛ '!D21+'IV КВАРТАЛ и СВОД V-мов и $$ '!D21</f>
        <v>0</v>
      </c>
      <c r="BP21" s="115">
        <f>' I КВАРТАЛ'!E21+'II КВАРТАЛ '!E21+' III КВАРТАЛ '!E21+'IV КВАРТАЛ и СВОД V-мов и $$ '!E21</f>
        <v>0</v>
      </c>
      <c r="BQ21" s="51">
        <f>' I КВАРТАЛ'!F21+'II КВАРТАЛ '!F21+' III КВАРТАЛ '!F21+'IV КВАРТАЛ и СВОД V-мов и $$ '!F21</f>
        <v>0</v>
      </c>
      <c r="BR21" s="51">
        <f>' I КВАРТАЛ'!G21+'II КВАРТАЛ '!G21+' III КВАРТАЛ '!G21+'IV КВАРТАЛ и СВОД V-мов и $$ '!G21</f>
        <v>0</v>
      </c>
      <c r="BS21" s="90">
        <f t="shared" si="8"/>
        <v>5163</v>
      </c>
      <c r="BT21" s="89">
        <f>' I КВАРТАЛ'!I21+'II КВАРТАЛ '!I21+' III КВАРТАЛ '!I21+'IV КВАРТАЛ и СВОД V-мов и $$ '!I21</f>
        <v>1717</v>
      </c>
      <c r="BU21" s="89">
        <f>' I КВАРТАЛ'!J21+'II КВАРТАЛ '!J21+' III КВАРТАЛ '!J21+'IV КВАРТАЛ и СВОД V-мов и $$ '!J21</f>
        <v>3446</v>
      </c>
      <c r="BV21" s="115">
        <f>' I КВАРТАЛ'!K21+'II КВАРТАЛ '!K21+' III КВАРТАЛ '!K21+'IV КВАРТАЛ и СВОД V-мов и $$ '!K21</f>
        <v>386686.75</v>
      </c>
      <c r="BW21" s="51">
        <f>' I КВАРТАЛ'!L21+'II КВАРТАЛ '!L21+' III КВАРТАЛ '!L21+'IV КВАРТАЛ и СВОД V-мов и $$ '!L21</f>
        <v>128867.90000000001</v>
      </c>
      <c r="BX21" s="51">
        <f>' I КВАРТАЛ'!M21+'II КВАРТАЛ '!M21+' III КВАРТАЛ '!M21+'IV КВАРТАЛ и СВОД V-мов и $$ '!M21</f>
        <v>257818.85</v>
      </c>
      <c r="BY21" s="90">
        <f t="shared" si="9"/>
        <v>0</v>
      </c>
      <c r="BZ21" s="89">
        <f>' I КВАРТАЛ'!O21+'II КВАРТАЛ '!O21+' III КВАРТАЛ '!O21+'IV КВАРТАЛ и СВОД V-мов и $$ '!O21</f>
        <v>0</v>
      </c>
      <c r="CA21" s="89">
        <f>' I КВАРТАЛ'!P21+'II КВАРТАЛ '!P21+' III КВАРТАЛ '!P21+'IV КВАРТАЛ и СВОД V-мов и $$ '!P21</f>
        <v>0</v>
      </c>
      <c r="CB21" s="115">
        <f>' I КВАРТАЛ'!Q21+'II КВАРТАЛ '!Q21+' III КВАРТАЛ '!Q21+'IV КВАРТАЛ и СВОД V-мов и $$ '!Q21</f>
        <v>0</v>
      </c>
      <c r="CC21" s="51">
        <f>' I КВАРТАЛ'!R21+'II КВАРТАЛ '!R21+' III КВАРТАЛ '!R21+'IV КВАРТАЛ и СВОД V-мов и $$ '!R21</f>
        <v>0</v>
      </c>
      <c r="CD21" s="51">
        <f>' I КВАРТАЛ'!S21+'II КВАРТАЛ '!S21+' III КВАРТАЛ '!S21+'IV КВАРТАЛ и СВОД V-мов и $$ '!S21</f>
        <v>0</v>
      </c>
      <c r="CE21" s="115">
        <f>' I КВАРТАЛ'!T21+'II КВАРТАЛ '!T21+' III КВАРТАЛ '!T21+'IV КВАРТАЛ и СВОД V-мов и $$ '!T21</f>
        <v>7394040.1299999999</v>
      </c>
      <c r="CF21" s="51">
        <f>' I КВАРТАЛ'!U21+'II КВАРТАЛ '!U21+' III КВАРТАЛ '!U21+'IV КВАРТАЛ и СВОД V-мов и $$ '!U21</f>
        <v>2523165.92</v>
      </c>
      <c r="CG21" s="51">
        <f>' I КВАРТАЛ'!V21+'II КВАРТАЛ '!V21+' III КВАРТАЛ '!V21+'IV КВАРТАЛ и СВОД V-мов и $$ '!V21</f>
        <v>4870874.21</v>
      </c>
      <c r="CH21" s="90">
        <f t="shared" si="10"/>
        <v>65370</v>
      </c>
      <c r="CI21" s="89">
        <f>' I КВАРТАЛ'!X21+'II КВАРТАЛ '!X21+' III КВАРТАЛ '!X21+'IV КВАРТАЛ и СВОД V-мов и $$ '!X21</f>
        <v>20346</v>
      </c>
      <c r="CJ21" s="89">
        <f>' I КВАРТАЛ'!Y21+'II КВАРТАЛ '!Y21+' III КВАРТАЛ '!Y21+'IV КВАРТАЛ и СВОД V-мов и $$ '!Y21</f>
        <v>45024</v>
      </c>
      <c r="CK21" s="115">
        <f>' I КВАРТАЛ'!Z21+'II КВАРТАЛ '!Z21+' III КВАРТАЛ '!Z21+'IV КВАРТАЛ и СВОД V-мов и $$ '!Z21</f>
        <v>41411457.969999999</v>
      </c>
      <c r="CL21" s="51">
        <f>' I КВАРТАЛ'!AA21+'II КВАРТАЛ '!AA21+' III КВАРТАЛ '!AA21+'IV КВАРТАЛ и СВОД V-мов и $$ '!AA21</f>
        <v>12890933.540000001</v>
      </c>
      <c r="CM21" s="51">
        <f>' I КВАРТАЛ'!AB21+'II КВАРТАЛ '!AB21+' III КВАРТАЛ '!AB21+'IV КВАРТАЛ и СВОД V-мов и $$ '!AB21</f>
        <v>28520524.43</v>
      </c>
      <c r="CN21" s="90">
        <f t="shared" si="11"/>
        <v>19056</v>
      </c>
      <c r="CO21" s="89">
        <f>' I КВАРТАЛ'!AD21+'II КВАРТАЛ '!AD21+' III КВАРТАЛ '!AD21+'IV КВАРТАЛ и СВОД V-мов и $$ '!AD21</f>
        <v>5766</v>
      </c>
      <c r="CP21" s="89">
        <f>' I КВАРТАЛ'!AE21+'II КВАРТАЛ '!AE21+' III КВАРТАЛ '!AE21+'IV КВАРТАЛ и СВОД V-мов и $$ '!AE21</f>
        <v>13290</v>
      </c>
      <c r="CQ21" s="115">
        <f>' I КВАРТАЛ'!AF21+'II КВАРТАЛ '!AF21+' III КВАРТАЛ '!AF21+'IV КВАРТАЛ и СВОД V-мов и $$ '!AF21</f>
        <v>9978101.0800000001</v>
      </c>
      <c r="CR21" s="51">
        <f>' I КВАРТАЛ'!AG21+'II КВАРТАЛ '!AG21+' III КВАРТАЛ '!AG21+'IV КВАРТАЛ и СВОД V-мов и $$ '!AG21</f>
        <v>3014225.24</v>
      </c>
      <c r="CS21" s="51">
        <f>' I КВАРТАЛ'!AH21+'II КВАРТАЛ '!AH21+' III КВАРТАЛ '!AH21+'IV КВАРТАЛ и СВОД V-мов и $$ '!AH21</f>
        <v>6963875.8399999999</v>
      </c>
      <c r="CT21" s="90">
        <f t="shared" si="12"/>
        <v>0</v>
      </c>
      <c r="CU21" s="89">
        <f>' I КВАРТАЛ'!AJ21+'II КВАРТАЛ '!AJ21+' III КВАРТАЛ '!AJ21+'IV КВАРТАЛ и СВОД V-мов и $$ '!AJ21</f>
        <v>0</v>
      </c>
      <c r="CV21" s="89">
        <f>' I КВАРТАЛ'!AK21+'II КВАРТАЛ '!AK21+' III КВАРТАЛ '!AK21+'IV КВАРТАЛ и СВОД V-мов и $$ '!AK21</f>
        <v>0</v>
      </c>
      <c r="CW21" s="115">
        <f>' I КВАРТАЛ'!AL21+'II КВАРТАЛ '!AL21+' III КВАРТАЛ '!AL21+'IV КВАРТАЛ и СВОД V-мов и $$ '!AL21</f>
        <v>0</v>
      </c>
      <c r="CX21" s="51">
        <f>' I КВАРТАЛ'!AM21+'II КВАРТАЛ '!AM21+' III КВАРТАЛ '!AM21+'IV КВАРТАЛ и СВОД V-мов и $$ '!AM21</f>
        <v>0</v>
      </c>
      <c r="CY21" s="51">
        <f>' I КВАРТАЛ'!AN21+'II КВАРТАЛ '!AN21+' III КВАРТАЛ '!AN21+'IV КВАРТАЛ и СВОД V-мов и $$ '!AN21</f>
        <v>0</v>
      </c>
      <c r="CZ21" s="90">
        <f t="shared" si="13"/>
        <v>695</v>
      </c>
      <c r="DA21" s="89">
        <f>' I КВАРТАЛ'!AP21+'II КВАРТАЛ '!AP21+' III КВАРТАЛ '!AP21+'IV КВАРТАЛ и СВОД V-мов и $$ '!AP21</f>
        <v>198</v>
      </c>
      <c r="DB21" s="89">
        <f>' I КВАРТАЛ'!AQ21+'II КВАРТАЛ '!AQ21+' III КВАРТАЛ '!AQ21+'IV КВАРТАЛ и СВОД V-мов и $$ '!AQ21</f>
        <v>497</v>
      </c>
      <c r="DC21" s="115">
        <f>' I КВАРТАЛ'!AR21+'II КВАРТАЛ '!AR21+' III КВАРТАЛ '!AR21+'IV КВАРТАЛ и СВОД V-мов и $$ '!AR21</f>
        <v>5374449.7300000004</v>
      </c>
      <c r="DD21" s="51">
        <f>' I КВАРТАЛ'!AS21+'II КВАРТАЛ '!AS21+' III КВАРТАЛ '!AS21+'IV КВАРТАЛ и СВОД V-мов и $$ '!AS21</f>
        <v>1529511.67</v>
      </c>
      <c r="DE21" s="51">
        <f>' I КВАРТАЛ'!AT21+'II КВАРТАЛ '!AT21+' III КВАРТАЛ '!AT21+'IV КВАРТАЛ и СВОД V-мов и $$ '!AT21</f>
        <v>3844938.06</v>
      </c>
      <c r="DF21" s="90">
        <f t="shared" si="14"/>
        <v>26120</v>
      </c>
      <c r="DG21" s="89">
        <f>' I КВАРТАЛ'!AV21+'II КВАРТАЛ '!AV21+' III КВАРТАЛ '!AV21+'IV КВАРТАЛ и СВОД V-мов и $$ '!AV21</f>
        <v>7718</v>
      </c>
      <c r="DH21" s="89">
        <f>' I КВАРТАЛ'!AW21+'II КВАРТАЛ '!AW21+' III КВАРТАЛ '!AW21+'IV КВАРТАЛ и СВОД V-мов и $$ '!AW21</f>
        <v>18402</v>
      </c>
      <c r="DI21" s="115">
        <f>' I КВАРТАЛ'!AX21+'II КВАРТАЛ '!AX21+' III КВАРТАЛ '!AX21+'IV КВАРТАЛ и СВОД V-мов и $$ '!AX21</f>
        <v>2597372.7999999998</v>
      </c>
      <c r="DJ21" s="51">
        <f>' I КВАРТАЛ'!AY21+'II КВАРТАЛ '!AY21+' III КВАРТАЛ '!AY21+'IV КВАРТАЛ и СВОД V-мов и $$ '!AY21</f>
        <v>767477.92</v>
      </c>
      <c r="DK21" s="51">
        <f>' I КВАРТАЛ'!AZ21+'II КВАРТАЛ '!AZ21+' III КВАРТАЛ '!AZ21+'IV КВАРТАЛ и СВОД V-мов и $$ '!AZ21</f>
        <v>1829894.8799999997</v>
      </c>
      <c r="DL21" s="90">
        <f t="shared" si="15"/>
        <v>0</v>
      </c>
      <c r="DM21" s="89">
        <f>' I КВАРТАЛ'!BB21+'II КВАРТАЛ '!BB21+' III КВАРТАЛ '!BB21+'IV КВАРТАЛ и СВОД V-мов и $$ '!BB21</f>
        <v>0</v>
      </c>
      <c r="DN21" s="89">
        <f>' I КВАРТАЛ'!BC21+'II КВАРТАЛ '!BC21+' III КВАРТАЛ '!BC21+'IV КВАРТАЛ и СВОД V-мов и $$ '!BC21</f>
        <v>0</v>
      </c>
      <c r="DO21" s="115">
        <f>' I КВАРТАЛ'!BD21+'II КВАРТАЛ '!BD21+' III КВАРТАЛ '!BD21+'IV КВАРТАЛ и СВОД V-мов и $$ '!BD21</f>
        <v>0</v>
      </c>
      <c r="DP21" s="51">
        <f>' I КВАРТАЛ'!BE21+'II КВАРТАЛ '!BE21+' III КВАРТАЛ '!BE21+'IV КВАРТАЛ и СВОД V-мов и $$ '!BE21</f>
        <v>0</v>
      </c>
      <c r="DQ21" s="51">
        <f>' I КВАРТАЛ'!BF21+'II КВАРТАЛ '!BF21+' III КВАРТАЛ '!BF21+'IV КВАРТАЛ и СВОД V-мов и $$ '!BF21</f>
        <v>0</v>
      </c>
      <c r="DS21" s="72">
        <f t="shared" si="16"/>
        <v>116404</v>
      </c>
      <c r="DT21" s="97">
        <f t="shared" si="17"/>
        <v>35745</v>
      </c>
      <c r="DU21" s="97">
        <f t="shared" si="18"/>
        <v>80659</v>
      </c>
      <c r="DV21" s="63">
        <f t="shared" si="1"/>
        <v>67142108.459999993</v>
      </c>
      <c r="DW21" s="51">
        <f t="shared" si="2"/>
        <v>20854182.190000005</v>
      </c>
      <c r="DX21" s="51">
        <f t="shared" si="3"/>
        <v>46287926.270000003</v>
      </c>
      <c r="DY21" s="116">
        <f t="shared" si="4"/>
        <v>0</v>
      </c>
      <c r="DZ21" s="100">
        <f t="shared" si="19"/>
        <v>116404</v>
      </c>
      <c r="EA21" s="101">
        <f t="shared" si="20"/>
        <v>0</v>
      </c>
    </row>
    <row r="22" spans="1:131" s="35" customFormat="1" ht="15" x14ac:dyDescent="0.25">
      <c r="A22" s="21" t="s">
        <v>23</v>
      </c>
      <c r="B22" s="57"/>
      <c r="C22" s="33"/>
      <c r="D22" s="33"/>
      <c r="E22" s="60"/>
      <c r="F22" s="34"/>
      <c r="G22" s="34"/>
      <c r="H22" s="57">
        <f t="shared" si="36"/>
        <v>2747</v>
      </c>
      <c r="I22" s="33">
        <v>600</v>
      </c>
      <c r="J22" s="33">
        <v>2147</v>
      </c>
      <c r="K22" s="60">
        <f t="shared" si="25"/>
        <v>264161.41000000003</v>
      </c>
      <c r="L22" s="3">
        <v>57698.16</v>
      </c>
      <c r="M22" s="3">
        <v>206463.25</v>
      </c>
      <c r="N22" s="57"/>
      <c r="O22" s="34"/>
      <c r="P22" s="34"/>
      <c r="Q22" s="60"/>
      <c r="R22" s="34"/>
      <c r="S22" s="34"/>
      <c r="T22" s="60">
        <f t="shared" si="34"/>
        <v>4520856.83</v>
      </c>
      <c r="U22" s="3">
        <v>1165721.83</v>
      </c>
      <c r="V22" s="3">
        <v>3355135</v>
      </c>
      <c r="W22" s="57">
        <f t="shared" si="30"/>
        <v>6102</v>
      </c>
      <c r="X22" s="33">
        <v>1439</v>
      </c>
      <c r="Y22" s="33">
        <v>4663</v>
      </c>
      <c r="Z22" s="60">
        <f t="shared" si="26"/>
        <v>5406222.54</v>
      </c>
      <c r="AA22" s="3">
        <v>1274918.75</v>
      </c>
      <c r="AB22" s="3">
        <v>4131303.79</v>
      </c>
      <c r="AC22" s="57">
        <f t="shared" si="31"/>
        <v>1480</v>
      </c>
      <c r="AD22" s="33">
        <v>362</v>
      </c>
      <c r="AE22" s="33">
        <v>1118</v>
      </c>
      <c r="AF22" s="60">
        <f t="shared" si="35"/>
        <v>966376.74</v>
      </c>
      <c r="AG22" s="3">
        <v>236370.53</v>
      </c>
      <c r="AH22" s="3">
        <v>730006.21</v>
      </c>
      <c r="AI22" s="57"/>
      <c r="AJ22" s="34"/>
      <c r="AK22" s="34"/>
      <c r="AL22" s="60"/>
      <c r="AM22" s="34"/>
      <c r="AN22" s="34"/>
      <c r="AO22" s="57">
        <f t="shared" si="5"/>
        <v>76</v>
      </c>
      <c r="AP22" s="33">
        <v>14</v>
      </c>
      <c r="AQ22" s="33">
        <v>62</v>
      </c>
      <c r="AR22" s="60">
        <f t="shared" si="27"/>
        <v>294668.06</v>
      </c>
      <c r="AS22" s="3">
        <v>54280.959999999999</v>
      </c>
      <c r="AT22" s="3">
        <v>240387.1</v>
      </c>
      <c r="AU22" s="57"/>
      <c r="AV22" s="33"/>
      <c r="AW22" s="33"/>
      <c r="AX22" s="60"/>
      <c r="AY22" s="34"/>
      <c r="AZ22" s="34"/>
      <c r="BA22" s="57"/>
      <c r="BB22" s="34"/>
      <c r="BC22" s="34"/>
      <c r="BD22" s="60"/>
      <c r="BE22" s="34"/>
      <c r="BF22" s="34"/>
      <c r="BH22" s="62">
        <f t="shared" si="0"/>
        <v>11452285.580000002</v>
      </c>
      <c r="BI22" s="65">
        <f>' I КВАРТАЛ'!BH22+'II КВАРТАЛ '!BH22+' III КВАРТАЛ '!BH22+'IV КВАРТАЛ и СВОД V-мов и $$ '!BH22</f>
        <v>46863103.540000007</v>
      </c>
      <c r="BJ22" s="51">
        <v>52513885.329783164</v>
      </c>
      <c r="BK22" s="52">
        <f t="shared" si="6"/>
        <v>-5650781.7897831574</v>
      </c>
      <c r="BL22" s="107"/>
      <c r="BM22" s="90">
        <f t="shared" si="7"/>
        <v>0</v>
      </c>
      <c r="BN22" s="89">
        <f>' I КВАРТАЛ'!C22+'II КВАРТАЛ '!C22+' III КВАРТАЛ '!C22+'IV КВАРТАЛ и СВОД V-мов и $$ '!C22</f>
        <v>0</v>
      </c>
      <c r="BO22" s="89">
        <f>' I КВАРТАЛ'!D22+'II КВАРТАЛ '!D22+' III КВАРТАЛ '!D22+'IV КВАРТАЛ и СВОД V-мов и $$ '!D22</f>
        <v>0</v>
      </c>
      <c r="BP22" s="115">
        <f>' I КВАРТАЛ'!E22+'II КВАРТАЛ '!E22+' III КВАРТАЛ '!E22+'IV КВАРТАЛ и СВОД V-мов и $$ '!E22</f>
        <v>0</v>
      </c>
      <c r="BQ22" s="51">
        <f>' I КВАРТАЛ'!F22+'II КВАРТАЛ '!F22+' III КВАРТАЛ '!F22+'IV КВАРТАЛ и СВОД V-мов и $$ '!F22</f>
        <v>0</v>
      </c>
      <c r="BR22" s="51">
        <f>' I КВАРТАЛ'!G22+'II КВАРТАЛ '!G22+' III КВАРТАЛ '!G22+'IV КВАРТАЛ и СВОД V-мов и $$ '!G22</f>
        <v>0</v>
      </c>
      <c r="BS22" s="90">
        <f t="shared" si="8"/>
        <v>11040</v>
      </c>
      <c r="BT22" s="89">
        <f>' I КВАРТАЛ'!I22+'II КВАРТАЛ '!I22+' III КВАРТАЛ '!I22+'IV КВАРТАЛ и СВОД V-мов и $$ '!I22</f>
        <v>2827</v>
      </c>
      <c r="BU22" s="89">
        <f>' I КВАРТАЛ'!J22+'II КВАРТАЛ '!J22+' III КВАРТАЛ '!J22+'IV КВАРТАЛ и СВОД V-мов и $$ '!J22</f>
        <v>8213</v>
      </c>
      <c r="BV22" s="115">
        <f>' I КВАРТАЛ'!K22+'II КВАРТАЛ '!K22+' III КВАРТАЛ '!K22+'IV КВАРТАЛ и СВОД V-мов и $$ '!K22</f>
        <v>1062733.8500000001</v>
      </c>
      <c r="BW22" s="51">
        <f>' I КВАРТАЛ'!L22+'II КВАРТАЛ '!L22+' III КВАРТАЛ '!L22+'IV КВАРТАЛ и СВОД V-мов и $$ '!L22</f>
        <v>272145.68000000005</v>
      </c>
      <c r="BX22" s="51">
        <f>' I КВАРТАЛ'!M22+'II КВАРТАЛ '!M22+' III КВАРТАЛ '!M22+'IV КВАРТАЛ и СВОД V-мов и $$ '!M22</f>
        <v>790588.16999999993</v>
      </c>
      <c r="BY22" s="90">
        <f t="shared" si="9"/>
        <v>0</v>
      </c>
      <c r="BZ22" s="89">
        <f>' I КВАРТАЛ'!O22+'II КВАРТАЛ '!O22+' III КВАРТАЛ '!O22+'IV КВАРТАЛ и СВОД V-мов и $$ '!O22</f>
        <v>0</v>
      </c>
      <c r="CA22" s="89">
        <f>' I КВАРТАЛ'!P22+'II КВАРТАЛ '!P22+' III КВАРТАЛ '!P22+'IV КВАРТАЛ и СВОД V-мов и $$ '!P22</f>
        <v>0</v>
      </c>
      <c r="CB22" s="115">
        <f>' I КВАРТАЛ'!Q22+'II КВАРТАЛ '!Q22+' III КВАРТАЛ '!Q22+'IV КВАРТАЛ и СВОД V-мов и $$ '!Q22</f>
        <v>0</v>
      </c>
      <c r="CC22" s="51">
        <f>' I КВАРТАЛ'!R22+'II КВАРТАЛ '!R22+' III КВАРТАЛ '!R22+'IV КВАРТАЛ и СВОД V-мов и $$ '!R22</f>
        <v>0</v>
      </c>
      <c r="CD22" s="51">
        <f>' I КВАРТАЛ'!S22+'II КВАРТАЛ '!S22+' III КВАРТАЛ '!S22+'IV КВАРТАЛ и СВОД V-мов и $$ '!S22</f>
        <v>0</v>
      </c>
      <c r="CE22" s="115">
        <f>' I КВАРТАЛ'!T22+'II КВАРТАЛ '!T22+' III КВАРТАЛ '!T22+'IV КВАРТАЛ и СВОД V-мов и $$ '!T22</f>
        <v>18769389.210000001</v>
      </c>
      <c r="CF22" s="51">
        <f>' I КВАРТАЛ'!U22+'II КВАРТАЛ '!U22+' III КВАРТАЛ '!U22+'IV КВАРТАЛ и СВОД V-мов и $$ '!U22</f>
        <v>4840602.58</v>
      </c>
      <c r="CG22" s="51">
        <f>' I КВАРТАЛ'!V22+'II КВАРТАЛ '!V22+' III КВАРТАЛ '!V22+'IV КВАРТАЛ и СВОД V-мов и $$ '!V22</f>
        <v>13928786.629999999</v>
      </c>
      <c r="CH22" s="90">
        <f t="shared" si="10"/>
        <v>24937</v>
      </c>
      <c r="CI22" s="89">
        <f>' I КВАРТАЛ'!X22+'II КВАРТАЛ '!X22+' III КВАРТАЛ '!X22+'IV КВАРТАЛ и СВОД V-мов и $$ '!X22</f>
        <v>7129</v>
      </c>
      <c r="CJ22" s="89">
        <f>' I КВАРТАЛ'!Y22+'II КВАРТАЛ '!Y22+' III КВАРТАЛ '!Y22+'IV КВАРТАЛ и СВОД V-мов и $$ '!Y22</f>
        <v>17808</v>
      </c>
      <c r="CK22" s="115">
        <f>' I КВАРТАЛ'!Z22+'II КВАРТАЛ '!Z22+' III КВАРТАЛ '!Z22+'IV КВАРТАЛ и СВОД V-мов и $$ '!Z22</f>
        <v>22107188.629999999</v>
      </c>
      <c r="CL22" s="51">
        <f>' I КВАРТАЛ'!AA22+'II КВАРТАЛ '!AA22+' III КВАРТАЛ '!AA22+'IV КВАРТАЛ и СВОД V-мов и $$ '!AA22</f>
        <v>6320891.6999999993</v>
      </c>
      <c r="CM22" s="51">
        <f>' I КВАРТАЛ'!AB22+'II КВАРТАЛ '!AB22+' III КВАРТАЛ '!AB22+'IV КВАРТАЛ и СВОД V-мов и $$ '!AB22</f>
        <v>15786296.93</v>
      </c>
      <c r="CN22" s="90">
        <f t="shared" si="11"/>
        <v>5700</v>
      </c>
      <c r="CO22" s="89">
        <f>' I КВАРТАЛ'!AD22+'II КВАРТАЛ '!AD22+' III КВАРТАЛ '!AD22+'IV КВАРТАЛ и СВОД V-мов и $$ '!AD22</f>
        <v>1216</v>
      </c>
      <c r="CP22" s="89">
        <f>' I КВАРТАЛ'!AE22+'II КВАРТАЛ '!AE22+' III КВАРТАЛ '!AE22+'IV КВАРТАЛ и СВОД V-мов и $$ '!AE22</f>
        <v>4484</v>
      </c>
      <c r="CQ22" s="115">
        <f>' I КВАРТАЛ'!AF22+'II КВАРТАЛ '!AF22+' III КВАРТАЛ '!AF22+'IV КВАРТАЛ и СВОД V-мов и $$ '!AF22</f>
        <v>3721856.3600000003</v>
      </c>
      <c r="CR22" s="51">
        <f>' I КВАРТАЛ'!AG22+'II КВАРТАЛ '!AG22+' III КВАРТАЛ '!AG22+'IV КВАРТАЛ и СВОД V-мов и $$ '!AG22</f>
        <v>793996.02000000014</v>
      </c>
      <c r="CS22" s="51">
        <f>' I КВАРТАЛ'!AH22+'II КВАРТАЛ '!AH22+' III КВАРТАЛ '!AH22+'IV КВАРТАЛ и СВОД V-мов и $$ '!AH22</f>
        <v>2927860.34</v>
      </c>
      <c r="CT22" s="90">
        <f t="shared" si="12"/>
        <v>0</v>
      </c>
      <c r="CU22" s="89">
        <f>' I КВАРТАЛ'!AJ22+'II КВАРТАЛ '!AJ22+' III КВАРТАЛ '!AJ22+'IV КВАРТАЛ и СВОД V-мов и $$ '!AJ22</f>
        <v>0</v>
      </c>
      <c r="CV22" s="89">
        <f>' I КВАРТАЛ'!AK22+'II КВАРТАЛ '!AK22+' III КВАРТАЛ '!AK22+'IV КВАРТАЛ и СВОД V-мов и $$ '!AK22</f>
        <v>0</v>
      </c>
      <c r="CW22" s="115">
        <f>' I КВАРТАЛ'!AL22+'II КВАРТАЛ '!AL22+' III КВАРТАЛ '!AL22+'IV КВАРТАЛ и СВОД V-мов и $$ '!AL22</f>
        <v>0</v>
      </c>
      <c r="CX22" s="51">
        <f>' I КВАРТАЛ'!AM22+'II КВАРТАЛ '!AM22+' III КВАРТАЛ '!AM22+'IV КВАРТАЛ и СВОД V-мов и $$ '!AM22</f>
        <v>0</v>
      </c>
      <c r="CY22" s="51">
        <f>' I КВАРТАЛ'!AN22+'II КВАРТАЛ '!AN22+' III КВАРТАЛ '!AN22+'IV КВАРТАЛ и СВОД V-мов и $$ '!AN22</f>
        <v>0</v>
      </c>
      <c r="CZ22" s="90">
        <f t="shared" si="13"/>
        <v>310</v>
      </c>
      <c r="DA22" s="89">
        <f>' I КВАРТАЛ'!AP22+'II КВАРТАЛ '!AP22+' III КВАРТАЛ '!AP22+'IV КВАРТАЛ и СВОД V-мов и $$ '!AP22</f>
        <v>73</v>
      </c>
      <c r="DB22" s="89">
        <f>' I КВАРТАЛ'!AQ22+'II КВАРТАЛ '!AQ22+' III КВАРТАЛ '!AQ22+'IV КВАРТАЛ и СВОД V-мов и $$ '!AQ22</f>
        <v>237</v>
      </c>
      <c r="DC22" s="115">
        <f>' I КВАРТАЛ'!AR22+'II КВАРТАЛ '!AR22+' III КВАРТАЛ '!AR22+'IV КВАРТАЛ и СВОД V-мов и $$ '!AR22</f>
        <v>1201935.49</v>
      </c>
      <c r="DD22" s="51">
        <f>' I КВАРТАЛ'!AS22+'II КВАРТАЛ '!AS22+' III КВАРТАЛ '!AS22+'IV КВАРТАЛ и СВОД V-мов и $$ '!AS22</f>
        <v>283036.42000000004</v>
      </c>
      <c r="DE22" s="51">
        <f>' I КВАРТАЛ'!AT22+'II КВАРТАЛ '!AT22+' III КВАРТАЛ '!AT22+'IV КВАРТАЛ и СВОД V-мов и $$ '!AT22</f>
        <v>918899.07</v>
      </c>
      <c r="DF22" s="90">
        <f t="shared" si="14"/>
        <v>0</v>
      </c>
      <c r="DG22" s="89">
        <f>' I КВАРТАЛ'!AV22+'II КВАРТАЛ '!AV22+' III КВАРТАЛ '!AV22+'IV КВАРТАЛ и СВОД V-мов и $$ '!AV22</f>
        <v>0</v>
      </c>
      <c r="DH22" s="89">
        <f>' I КВАРТАЛ'!AW22+'II КВАРТАЛ '!AW22+' III КВАРТАЛ '!AW22+'IV КВАРТАЛ и СВОД V-мов и $$ '!AW22</f>
        <v>0</v>
      </c>
      <c r="DI22" s="115">
        <f>' I КВАРТАЛ'!AX22+'II КВАРТАЛ '!AX22+' III КВАРТАЛ '!AX22+'IV КВАРТАЛ и СВОД V-мов и $$ '!AX22</f>
        <v>0</v>
      </c>
      <c r="DJ22" s="51">
        <f>' I КВАРТАЛ'!AY22+'II КВАРТАЛ '!AY22+' III КВАРТАЛ '!AY22+'IV КВАРТАЛ и СВОД V-мов и $$ '!AY22</f>
        <v>0</v>
      </c>
      <c r="DK22" s="51">
        <f>' I КВАРТАЛ'!AZ22+'II КВАРТАЛ '!AZ22+' III КВАРТАЛ '!AZ22+'IV КВАРТАЛ и СВОД V-мов и $$ '!AZ22</f>
        <v>0</v>
      </c>
      <c r="DL22" s="90">
        <f t="shared" si="15"/>
        <v>0</v>
      </c>
      <c r="DM22" s="89">
        <f>' I КВАРТАЛ'!BB22+'II КВАРТАЛ '!BB22+' III КВАРТАЛ '!BB22+'IV КВАРТАЛ и СВОД V-мов и $$ '!BB22</f>
        <v>0</v>
      </c>
      <c r="DN22" s="89">
        <f>' I КВАРТАЛ'!BC22+'II КВАРТАЛ '!BC22+' III КВАРТАЛ '!BC22+'IV КВАРТАЛ и СВОД V-мов и $$ '!BC22</f>
        <v>0</v>
      </c>
      <c r="DO22" s="115">
        <f>' I КВАРТАЛ'!BD22+'II КВАРТАЛ '!BD22+' III КВАРТАЛ '!BD22+'IV КВАРТАЛ и СВОД V-мов и $$ '!BD22</f>
        <v>0</v>
      </c>
      <c r="DP22" s="51">
        <f>' I КВАРТАЛ'!BE22+'II КВАРТАЛ '!BE22+' III КВАРТАЛ '!BE22+'IV КВАРТАЛ и СВОД V-мов и $$ '!BE22</f>
        <v>0</v>
      </c>
      <c r="DQ22" s="51">
        <f>' I КВАРТАЛ'!BF22+'II КВАРТАЛ '!BF22+' III КВАРТАЛ '!BF22+'IV КВАРТАЛ и СВОД V-мов и $$ '!BF22</f>
        <v>0</v>
      </c>
      <c r="DS22" s="72">
        <f t="shared" si="16"/>
        <v>41987</v>
      </c>
      <c r="DT22" s="97">
        <f t="shared" si="17"/>
        <v>11245</v>
      </c>
      <c r="DU22" s="97">
        <f t="shared" si="18"/>
        <v>30742</v>
      </c>
      <c r="DV22" s="63">
        <f t="shared" si="1"/>
        <v>46863103.539999999</v>
      </c>
      <c r="DW22" s="51">
        <f t="shared" si="2"/>
        <v>12510672.399999999</v>
      </c>
      <c r="DX22" s="51">
        <f t="shared" si="3"/>
        <v>34352431.139999993</v>
      </c>
      <c r="DY22" s="116">
        <f t="shared" si="4"/>
        <v>0</v>
      </c>
      <c r="DZ22" s="100">
        <f t="shared" si="19"/>
        <v>41987</v>
      </c>
      <c r="EA22" s="101">
        <f t="shared" si="20"/>
        <v>0</v>
      </c>
    </row>
    <row r="23" spans="1:131" s="35" customFormat="1" ht="15" x14ac:dyDescent="0.25">
      <c r="A23" s="21" t="s">
        <v>24</v>
      </c>
      <c r="B23" s="57"/>
      <c r="C23" s="33"/>
      <c r="D23" s="33"/>
      <c r="E23" s="60"/>
      <c r="F23" s="34"/>
      <c r="G23" s="34"/>
      <c r="H23" s="57">
        <f t="shared" si="36"/>
        <v>7584</v>
      </c>
      <c r="I23" s="33">
        <v>1586</v>
      </c>
      <c r="J23" s="33">
        <v>5998</v>
      </c>
      <c r="K23" s="60">
        <f t="shared" si="25"/>
        <v>1342377.0899999999</v>
      </c>
      <c r="L23" s="3">
        <v>280723.90000000002</v>
      </c>
      <c r="M23" s="3">
        <v>1061653.19</v>
      </c>
      <c r="N23" s="57"/>
      <c r="O23" s="34"/>
      <c r="P23" s="34"/>
      <c r="Q23" s="60"/>
      <c r="R23" s="34"/>
      <c r="S23" s="34"/>
      <c r="T23" s="60">
        <f t="shared" si="34"/>
        <v>4625553.9000000004</v>
      </c>
      <c r="U23" s="3">
        <v>1041021.82</v>
      </c>
      <c r="V23" s="3">
        <v>3584532.08</v>
      </c>
      <c r="W23" s="57">
        <f t="shared" si="30"/>
        <v>9380</v>
      </c>
      <c r="X23" s="33">
        <v>2449</v>
      </c>
      <c r="Y23" s="33">
        <v>6931</v>
      </c>
      <c r="Z23" s="60">
        <f t="shared" si="26"/>
        <v>8627398.7100000009</v>
      </c>
      <c r="AA23" s="3">
        <v>2252505.27</v>
      </c>
      <c r="AB23" s="3">
        <v>6374893.4400000004</v>
      </c>
      <c r="AC23" s="57">
        <f t="shared" si="31"/>
        <v>1843</v>
      </c>
      <c r="AD23" s="33">
        <v>442</v>
      </c>
      <c r="AE23" s="33">
        <v>1401</v>
      </c>
      <c r="AF23" s="60">
        <f t="shared" si="35"/>
        <v>685331.26</v>
      </c>
      <c r="AG23" s="3">
        <v>164360.51</v>
      </c>
      <c r="AH23" s="3">
        <v>520970.75</v>
      </c>
      <c r="AI23" s="57"/>
      <c r="AJ23" s="34"/>
      <c r="AK23" s="34"/>
      <c r="AL23" s="60"/>
      <c r="AM23" s="34"/>
      <c r="AN23" s="34"/>
      <c r="AO23" s="57">
        <f t="shared" si="5"/>
        <v>573</v>
      </c>
      <c r="AP23" s="33">
        <v>181</v>
      </c>
      <c r="AQ23" s="33">
        <v>392</v>
      </c>
      <c r="AR23" s="60">
        <f t="shared" si="27"/>
        <v>3405705.05</v>
      </c>
      <c r="AS23" s="3">
        <v>1075798.6299999999</v>
      </c>
      <c r="AT23" s="3">
        <v>2329906.42</v>
      </c>
      <c r="AU23" s="57">
        <f t="shared" si="28"/>
        <v>2871</v>
      </c>
      <c r="AV23" s="33">
        <v>738</v>
      </c>
      <c r="AW23" s="33">
        <v>2133</v>
      </c>
      <c r="AX23" s="60">
        <f>AY23+AZ23</f>
        <v>1744479.3599999999</v>
      </c>
      <c r="AY23" s="3">
        <v>448424.16</v>
      </c>
      <c r="AZ23" s="3">
        <v>1296055.2</v>
      </c>
      <c r="BA23" s="57"/>
      <c r="BB23" s="34"/>
      <c r="BC23" s="34"/>
      <c r="BD23" s="60"/>
      <c r="BE23" s="34"/>
      <c r="BF23" s="34"/>
      <c r="BH23" s="62">
        <f t="shared" si="0"/>
        <v>20430845.370000001</v>
      </c>
      <c r="BI23" s="65">
        <f>' I КВАРТАЛ'!BH23+'II КВАРТАЛ '!BH23+' III КВАРТАЛ '!BH23+'IV КВАРТАЛ и СВОД V-мов и $$ '!BH23</f>
        <v>81826176.060000002</v>
      </c>
      <c r="BJ23" s="51">
        <v>99667594.803797215</v>
      </c>
      <c r="BK23" s="52">
        <f t="shared" si="6"/>
        <v>-17841418.743797213</v>
      </c>
      <c r="BL23" s="107"/>
      <c r="BM23" s="90">
        <f t="shared" si="7"/>
        <v>0</v>
      </c>
      <c r="BN23" s="89">
        <f>' I КВАРТАЛ'!C23+'II КВАРТАЛ '!C23+' III КВАРТАЛ '!C23+'IV КВАРТАЛ и СВОД V-мов и $$ '!C23</f>
        <v>0</v>
      </c>
      <c r="BO23" s="89">
        <f>' I КВАРТАЛ'!D23+'II КВАРТАЛ '!D23+' III КВАРТАЛ '!D23+'IV КВАРТАЛ и СВОД V-мов и $$ '!D23</f>
        <v>0</v>
      </c>
      <c r="BP23" s="115">
        <f>' I КВАРТАЛ'!E23+'II КВАРТАЛ '!E23+' III КВАРТАЛ '!E23+'IV КВАРТАЛ и СВОД V-мов и $$ '!E23</f>
        <v>0</v>
      </c>
      <c r="BQ23" s="51">
        <f>' I КВАРТАЛ'!F23+'II КВАРТАЛ '!F23+' III КВАРТАЛ '!F23+'IV КВАРТАЛ и СВОД V-мов и $$ '!F23</f>
        <v>0</v>
      </c>
      <c r="BR23" s="51">
        <f>' I КВАРТАЛ'!G23+'II КВАРТАЛ '!G23+' III КВАРТАЛ '!G23+'IV КВАРТАЛ и СВОД V-мов и $$ '!G23</f>
        <v>0</v>
      </c>
      <c r="BS23" s="90">
        <f t="shared" si="8"/>
        <v>30414</v>
      </c>
      <c r="BT23" s="89">
        <f>' I КВАРТАЛ'!I23+'II КВАРТАЛ '!I23+' III КВАРТАЛ '!I23+'IV КВАРТАЛ и СВОД V-мов и $$ '!I23</f>
        <v>7607</v>
      </c>
      <c r="BU23" s="89">
        <f>' I КВАРТАЛ'!J23+'II КВАРТАЛ '!J23+' III КВАРТАЛ '!J23+'IV КВАРТАЛ и СВОД V-мов и $$ '!J23</f>
        <v>22807</v>
      </c>
      <c r="BV23" s="115">
        <f>' I КВАРТАЛ'!K23+'II КВАРТАЛ '!K23+' III КВАРТАЛ '!K23+'IV КВАРТАЛ и СВОД V-мов и $$ '!K23</f>
        <v>5378237.2000000002</v>
      </c>
      <c r="BW23" s="51">
        <f>' I КВАРТАЛ'!L23+'II КВАРТАЛ '!L23+' III КВАРТАЛ '!L23+'IV КВАРТАЛ и СВОД V-мов и $$ '!L23</f>
        <v>1345099.9</v>
      </c>
      <c r="BX23" s="51">
        <f>' I КВАРТАЛ'!M23+'II КВАРТАЛ '!M23+' III КВАРТАЛ '!M23+'IV КВАРТАЛ и СВОД V-мов и $$ '!M23</f>
        <v>4033137.3</v>
      </c>
      <c r="BY23" s="90">
        <f t="shared" si="9"/>
        <v>0</v>
      </c>
      <c r="BZ23" s="89">
        <f>' I КВАРТАЛ'!O23+'II КВАРТАЛ '!O23+' III КВАРТАЛ '!O23+'IV КВАРТАЛ и СВОД V-мов и $$ '!O23</f>
        <v>0</v>
      </c>
      <c r="CA23" s="89">
        <f>' I КВАРТАЛ'!P23+'II КВАРТАЛ '!P23+' III КВАРТАЛ '!P23+'IV КВАРТАЛ и СВОД V-мов и $$ '!P23</f>
        <v>0</v>
      </c>
      <c r="CB23" s="115">
        <f>' I КВАРТАЛ'!Q23+'II КВАРТАЛ '!Q23+' III КВАРТАЛ '!Q23+'IV КВАРТАЛ и СВОД V-мов и $$ '!Q23</f>
        <v>0</v>
      </c>
      <c r="CC23" s="51">
        <f>' I КВАРТАЛ'!R23+'II КВАРТАЛ '!R23+' III КВАРТАЛ '!R23+'IV КВАРТАЛ и СВОД V-мов и $$ '!R23</f>
        <v>0</v>
      </c>
      <c r="CD23" s="51">
        <f>' I КВАРТАЛ'!S23+'II КВАРТАЛ '!S23+' III КВАРТАЛ '!S23+'IV КВАРТАЛ и СВОД V-мов и $$ '!S23</f>
        <v>0</v>
      </c>
      <c r="CE23" s="115">
        <f>' I КВАРТАЛ'!T23+'II КВАРТАЛ '!T23+' III КВАРТАЛ '!T23+'IV КВАРТАЛ и СВОД V-мов и $$ '!T23</f>
        <v>18777991.539999999</v>
      </c>
      <c r="CF23" s="51">
        <f>' I КВАРТАЛ'!U23+'II КВАРТАЛ '!U23+' III КВАРТАЛ '!U23+'IV КВАРТАЛ и СВОД V-мов и $$ '!U23</f>
        <v>4226297.63</v>
      </c>
      <c r="CG23" s="51">
        <f>' I КВАРТАЛ'!V23+'II КВАРТАЛ '!V23+' III КВАРТАЛ '!V23+'IV КВАРТАЛ и СВОД V-мов и $$ '!V23</f>
        <v>14551693.91</v>
      </c>
      <c r="CH23" s="90">
        <f t="shared" si="10"/>
        <v>37535</v>
      </c>
      <c r="CI23" s="89">
        <f>' I КВАРТАЛ'!X23+'II КВАРТАЛ '!X23+' III КВАРТАЛ '!X23+'IV КВАРТАЛ и СВОД V-мов и $$ '!X23</f>
        <v>12443</v>
      </c>
      <c r="CJ23" s="89">
        <f>' I КВАРТАЛ'!Y23+'II КВАРТАЛ '!Y23+' III КВАРТАЛ '!Y23+'IV КВАРТАЛ и СВОД V-мов и $$ '!Y23</f>
        <v>25092</v>
      </c>
      <c r="CK23" s="115">
        <f>' I КВАРТАЛ'!Z23+'II КВАРТАЛ '!Z23+' III КВАРТАЛ '!Z23+'IV КВАРТАЛ и СВОД V-мов и $$ '!Z23</f>
        <v>34520052.650000006</v>
      </c>
      <c r="CL23" s="51">
        <f>' I КВАРТАЛ'!AA23+'II КВАРТАЛ '!AA23+' III КВАРТАЛ '!AA23+'IV КВАРТАЛ и СВОД V-мов и $$ '!AA23</f>
        <v>11443696.309999999</v>
      </c>
      <c r="CM23" s="51">
        <f>' I КВАРТАЛ'!AB23+'II КВАРТАЛ '!AB23+' III КВАРТАЛ '!AB23+'IV КВАРТАЛ и СВОД V-мов и $$ '!AB23</f>
        <v>23076356.340000004</v>
      </c>
      <c r="CN23" s="90">
        <f t="shared" si="11"/>
        <v>6975</v>
      </c>
      <c r="CO23" s="89">
        <f>' I КВАРТАЛ'!AD23+'II КВАРТАЛ '!AD23+' III КВАРТАЛ '!AD23+'IV КВАРТАЛ и СВОД V-мов и $$ '!AD23</f>
        <v>1795</v>
      </c>
      <c r="CP23" s="89">
        <f>' I КВАРТАЛ'!AE23+'II КВАРТАЛ '!AE23+' III КВАРТАЛ '!AE23+'IV КВАРТАЛ и СВОД V-мов и $$ '!AE23</f>
        <v>5180</v>
      </c>
      <c r="CQ23" s="115">
        <f>' I КВАРТАЛ'!AF23+'II КВАРТАЛ '!AF23+' III КВАРТАЛ '!AF23+'IV КВАРТАЛ и СВОД V-мов и $$ '!AF23</f>
        <v>2480535.85</v>
      </c>
      <c r="CR23" s="51">
        <f>' I КВАРТАЛ'!AG23+'II КВАРТАЛ '!AG23+' III КВАРТАЛ '!AG23+'IV КВАРТАЛ и СВОД V-мов и $$ '!AG23</f>
        <v>633470.43999999994</v>
      </c>
      <c r="CS23" s="51">
        <f>' I КВАРТАЛ'!AH23+'II КВАРТАЛ '!AH23+' III КВАРТАЛ '!AH23+'IV КВАРТАЛ и СВОД V-мов и $$ '!AH23</f>
        <v>1847065.41</v>
      </c>
      <c r="CT23" s="90">
        <f t="shared" si="12"/>
        <v>0</v>
      </c>
      <c r="CU23" s="89">
        <f>' I КВАРТАЛ'!AJ23+'II КВАРТАЛ '!AJ23+' III КВАРТАЛ '!AJ23+'IV КВАРТАЛ и СВОД V-мов и $$ '!AJ23</f>
        <v>0</v>
      </c>
      <c r="CV23" s="89">
        <f>' I КВАРТАЛ'!AK23+'II КВАРТАЛ '!AK23+' III КВАРТАЛ '!AK23+'IV КВАРТАЛ и СВОД V-мов и $$ '!AK23</f>
        <v>0</v>
      </c>
      <c r="CW23" s="115">
        <f>' I КВАРТАЛ'!AL23+'II КВАРТАЛ '!AL23+' III КВАРТАЛ '!AL23+'IV КВАРТАЛ и СВОД V-мов и $$ '!AL23</f>
        <v>0</v>
      </c>
      <c r="CX23" s="51">
        <f>' I КВАРТАЛ'!AM23+'II КВАРТАЛ '!AM23+' III КВАРТАЛ '!AM23+'IV КВАРТАЛ и СВОД V-мов и $$ '!AM23</f>
        <v>0</v>
      </c>
      <c r="CY23" s="51">
        <f>' I КВАРТАЛ'!AN23+'II КВАРТАЛ '!AN23+' III КВАРТАЛ '!AN23+'IV КВАРТАЛ и СВОД V-мов и $$ '!AN23</f>
        <v>0</v>
      </c>
      <c r="CZ23" s="90">
        <f t="shared" si="13"/>
        <v>2302</v>
      </c>
      <c r="DA23" s="89">
        <f>' I КВАРТАЛ'!AP23+'II КВАРТАЛ '!AP23+' III КВАРТАЛ '!AP23+'IV КВАРТАЛ и СВОД V-мов и $$ '!AP23</f>
        <v>719</v>
      </c>
      <c r="DB23" s="89">
        <f>' I КВАРТАЛ'!AQ23+'II КВАРТАЛ '!AQ23+' III КВАРТАЛ '!AQ23+'IV КВАРТАЛ и СВОД V-мов и $$ '!AQ23</f>
        <v>1583</v>
      </c>
      <c r="DC23" s="115">
        <f>' I КВАРТАЛ'!AR23+'II КВАРТАЛ '!AR23+' III КВАРТАЛ '!AR23+'IV КВАРТАЛ и СВОД V-мов и $$ '!AR23</f>
        <v>13682285.82</v>
      </c>
      <c r="DD23" s="51">
        <f>' I КВАРТАЛ'!AS23+'II КВАРТАЛ '!AS23+' III КВАРТАЛ '!AS23+'IV КВАРТАЛ и СВОД V-мов и $$ '!AS23</f>
        <v>4273621.3</v>
      </c>
      <c r="DE23" s="51">
        <f>' I КВАРТАЛ'!AT23+'II КВАРТАЛ '!AT23+' III КВАРТАЛ '!AT23+'IV КВАРТАЛ и СВОД V-мов и $$ '!AT23</f>
        <v>9408664.5199999996</v>
      </c>
      <c r="DF23" s="90">
        <f t="shared" si="14"/>
        <v>11500</v>
      </c>
      <c r="DG23" s="89">
        <f>' I КВАРТАЛ'!AV23+'II КВАРТАЛ '!AV23+' III КВАРТАЛ '!AV23+'IV КВАРТАЛ и СВОД V-мов и $$ '!AV23</f>
        <v>3673</v>
      </c>
      <c r="DH23" s="89">
        <f>' I КВАРТАЛ'!AW23+'II КВАРТАЛ '!AW23+' III КВАРТАЛ '!AW23+'IV КВАРТАЛ и СВОД V-мов и $$ '!AW23</f>
        <v>7827</v>
      </c>
      <c r="DI23" s="115">
        <f>' I КВАРТАЛ'!AX23+'II КВАРТАЛ '!AX23+' III КВАРТАЛ '!AX23+'IV КВАРТАЛ и СВОД V-мов и $$ '!AX23</f>
        <v>6987073</v>
      </c>
      <c r="DJ23" s="51">
        <f>' I КВАРТАЛ'!AY23+'II КВАРТАЛ '!AY23+' III КВАРТАЛ '!AY23+'IV КВАРТАЛ и СВОД V-мов и $$ '!AY23</f>
        <v>2231574.5100000002</v>
      </c>
      <c r="DK23" s="51">
        <f>' I КВАРТАЛ'!AZ23+'II КВАРТАЛ '!AZ23+' III КВАРТАЛ '!AZ23+'IV КВАРТАЛ и СВОД V-мов и $$ '!AZ23</f>
        <v>4755498.49</v>
      </c>
      <c r="DL23" s="90">
        <f t="shared" si="15"/>
        <v>0</v>
      </c>
      <c r="DM23" s="89">
        <f>' I КВАРТАЛ'!BB23+'II КВАРТАЛ '!BB23+' III КВАРТАЛ '!BB23+'IV КВАРТАЛ и СВОД V-мов и $$ '!BB23</f>
        <v>0</v>
      </c>
      <c r="DN23" s="89">
        <f>' I КВАРТАЛ'!BC23+'II КВАРТАЛ '!BC23+' III КВАРТАЛ '!BC23+'IV КВАРТАЛ и СВОД V-мов и $$ '!BC23</f>
        <v>0</v>
      </c>
      <c r="DO23" s="115">
        <f>' I КВАРТАЛ'!BD23+'II КВАРТАЛ '!BD23+' III КВАРТАЛ '!BD23+'IV КВАРТАЛ и СВОД V-мов и $$ '!BD23</f>
        <v>0</v>
      </c>
      <c r="DP23" s="51">
        <f>' I КВАРТАЛ'!BE23+'II КВАРТАЛ '!BE23+' III КВАРТАЛ '!BE23+'IV КВАРТАЛ и СВОД V-мов и $$ '!BE23</f>
        <v>0</v>
      </c>
      <c r="DQ23" s="51">
        <f>' I КВАРТАЛ'!BF23+'II КВАРТАЛ '!BF23+' III КВАРТАЛ '!BF23+'IV КВАРТАЛ и СВОД V-мов и $$ '!BF23</f>
        <v>0</v>
      </c>
      <c r="DS23" s="72">
        <f t="shared" si="16"/>
        <v>88726</v>
      </c>
      <c r="DT23" s="97">
        <f t="shared" si="17"/>
        <v>26237</v>
      </c>
      <c r="DU23" s="97">
        <f t="shared" si="18"/>
        <v>62489</v>
      </c>
      <c r="DV23" s="63">
        <f t="shared" si="1"/>
        <v>81826176.060000002</v>
      </c>
      <c r="DW23" s="51">
        <f t="shared" si="2"/>
        <v>24153760.09</v>
      </c>
      <c r="DX23" s="51">
        <f t="shared" si="3"/>
        <v>57672415.970000006</v>
      </c>
      <c r="DY23" s="116">
        <f t="shared" si="4"/>
        <v>0</v>
      </c>
      <c r="DZ23" s="100">
        <f t="shared" si="19"/>
        <v>88726</v>
      </c>
      <c r="EA23" s="101">
        <f t="shared" si="20"/>
        <v>0</v>
      </c>
    </row>
    <row r="24" spans="1:131" s="35" customFormat="1" ht="30" x14ac:dyDescent="0.25">
      <c r="A24" s="21" t="s">
        <v>25</v>
      </c>
      <c r="B24" s="57"/>
      <c r="C24" s="33"/>
      <c r="D24" s="33"/>
      <c r="E24" s="60"/>
      <c r="F24" s="34"/>
      <c r="G24" s="34"/>
      <c r="H24" s="57">
        <f t="shared" si="36"/>
        <v>16132</v>
      </c>
      <c r="I24" s="33">
        <v>3108</v>
      </c>
      <c r="J24" s="33">
        <v>13024</v>
      </c>
      <c r="K24" s="60">
        <f t="shared" si="25"/>
        <v>1682567.6</v>
      </c>
      <c r="L24" s="3">
        <v>324164.40000000002</v>
      </c>
      <c r="M24" s="3">
        <v>1358403.2</v>
      </c>
      <c r="N24" s="57"/>
      <c r="O24" s="34"/>
      <c r="P24" s="34"/>
      <c r="Q24" s="60"/>
      <c r="R24" s="34"/>
      <c r="S24" s="34"/>
      <c r="T24" s="60">
        <f t="shared" si="34"/>
        <v>30312329.449999999</v>
      </c>
      <c r="U24" s="3">
        <v>12488390.77</v>
      </c>
      <c r="V24" s="3">
        <v>17823938.68</v>
      </c>
      <c r="W24" s="57">
        <f t="shared" si="30"/>
        <v>48723</v>
      </c>
      <c r="X24" s="33">
        <v>9250</v>
      </c>
      <c r="Y24" s="33">
        <v>39473</v>
      </c>
      <c r="Z24" s="60">
        <f t="shared" si="26"/>
        <v>48478419.780000001</v>
      </c>
      <c r="AA24" s="3">
        <v>9203566.75</v>
      </c>
      <c r="AB24" s="3">
        <v>39274853.030000001</v>
      </c>
      <c r="AC24" s="57">
        <f t="shared" si="31"/>
        <v>8966</v>
      </c>
      <c r="AD24" s="33">
        <v>1857</v>
      </c>
      <c r="AE24" s="33">
        <v>7109</v>
      </c>
      <c r="AF24" s="60">
        <f t="shared" si="35"/>
        <v>5518549.8799999999</v>
      </c>
      <c r="AG24" s="3">
        <v>1142978.71</v>
      </c>
      <c r="AH24" s="3">
        <v>4375571.17</v>
      </c>
      <c r="AI24" s="57">
        <f t="shared" si="23"/>
        <v>748</v>
      </c>
      <c r="AJ24" s="33">
        <v>250</v>
      </c>
      <c r="AK24" s="33">
        <v>498</v>
      </c>
      <c r="AL24" s="60">
        <f t="shared" ref="AL24:AL30" si="37">AM24+AN24</f>
        <v>22205875.549999997</v>
      </c>
      <c r="AM24" s="3">
        <v>7421749.8499999996</v>
      </c>
      <c r="AN24" s="3">
        <v>14784125.699999999</v>
      </c>
      <c r="AO24" s="57">
        <f t="shared" si="5"/>
        <v>1369</v>
      </c>
      <c r="AP24" s="33">
        <v>293</v>
      </c>
      <c r="AQ24" s="33">
        <v>1076</v>
      </c>
      <c r="AR24" s="60">
        <f t="shared" si="27"/>
        <v>16966684.689999998</v>
      </c>
      <c r="AS24" s="3">
        <v>3631291.9</v>
      </c>
      <c r="AT24" s="3">
        <v>13335392.789999999</v>
      </c>
      <c r="AU24" s="57">
        <f t="shared" si="28"/>
        <v>6894</v>
      </c>
      <c r="AV24" s="33">
        <v>1830</v>
      </c>
      <c r="AW24" s="33">
        <v>5064</v>
      </c>
      <c r="AX24" s="60">
        <f>AY24+AZ24</f>
        <v>4313789.49</v>
      </c>
      <c r="AY24" s="3">
        <v>1145087.72</v>
      </c>
      <c r="AZ24" s="3">
        <v>3168701.77</v>
      </c>
      <c r="BA24" s="57">
        <f t="shared" ref="BA24:BA30" si="38">BB24+BC24</f>
        <v>438</v>
      </c>
      <c r="BB24" s="33">
        <v>90</v>
      </c>
      <c r="BC24" s="33">
        <v>348</v>
      </c>
      <c r="BD24" s="60">
        <f t="shared" ref="BD24:BD30" si="39">BE24+BF24</f>
        <v>287207.04000000004</v>
      </c>
      <c r="BE24" s="3">
        <v>59015.15</v>
      </c>
      <c r="BF24" s="3">
        <v>228191.89</v>
      </c>
      <c r="BH24" s="62">
        <f t="shared" si="0"/>
        <v>129765423.47999999</v>
      </c>
      <c r="BI24" s="65">
        <f>' I КВАРТАЛ'!BH24+'II КВАРТАЛ '!BH24+' III КВАРТАЛ '!BH24+'IV КВАРТАЛ и СВОД V-мов и $$ '!BH24</f>
        <v>521395427.07000005</v>
      </c>
      <c r="BJ24" s="51">
        <v>556445497.03344297</v>
      </c>
      <c r="BK24" s="52">
        <f t="shared" si="6"/>
        <v>-35050069.963442922</v>
      </c>
      <c r="BL24" s="107"/>
      <c r="BM24" s="90">
        <f t="shared" si="7"/>
        <v>0</v>
      </c>
      <c r="BN24" s="89">
        <f>' I КВАРТАЛ'!C24+'II КВАРТАЛ '!C24+' III КВАРТАЛ '!C24+'IV КВАРТАЛ и СВОД V-мов и $$ '!C24</f>
        <v>0</v>
      </c>
      <c r="BO24" s="89">
        <f>' I КВАРТАЛ'!D24+'II КВАРТАЛ '!D24+' III КВАРТАЛ '!D24+'IV КВАРТАЛ и СВОД V-мов и $$ '!D24</f>
        <v>0</v>
      </c>
      <c r="BP24" s="115">
        <f>' I КВАРТАЛ'!E24+'II КВАРТАЛ '!E24+' III КВАРТАЛ '!E24+'IV КВАРТАЛ и СВОД V-мов и $$ '!E24</f>
        <v>0</v>
      </c>
      <c r="BQ24" s="51">
        <f>' I КВАРТАЛ'!F24+'II КВАРТАЛ '!F24+' III КВАРТАЛ '!F24+'IV КВАРТАЛ и СВОД V-мов и $$ '!F24</f>
        <v>0</v>
      </c>
      <c r="BR24" s="51">
        <f>' I КВАРТАЛ'!G24+'II КВАРТАЛ '!G24+' III КВАРТАЛ '!G24+'IV КВАРТАЛ и СВОД V-мов и $$ '!G24</f>
        <v>0</v>
      </c>
      <c r="BS24" s="90">
        <f t="shared" si="8"/>
        <v>64534</v>
      </c>
      <c r="BT24" s="89">
        <f>' I КВАРТАЛ'!I24+'II КВАРТАЛ '!I24+' III КВАРТАЛ '!I24+'IV КВАРТАЛ и СВОД V-мов и $$ '!I24</f>
        <v>14834</v>
      </c>
      <c r="BU24" s="89">
        <f>' I КВАРТАЛ'!J24+'II КВАРТАЛ '!J24+' III КВАРТАЛ '!J24+'IV КВАРТАЛ и СВОД V-мов и $$ '!J24</f>
        <v>49700</v>
      </c>
      <c r="BV24" s="115">
        <f>' I КВАРТАЛ'!K24+'II КВАРТАЛ '!K24+' III КВАРТАЛ '!K24+'IV КВАРТАЛ и СВОД V-мов и $$ '!K24</f>
        <v>6730896.2000000011</v>
      </c>
      <c r="BW24" s="51">
        <f>' I КВАРТАЛ'!L24+'II КВАРТАЛ '!L24+' III КВАРТАЛ '!L24+'IV КВАРТАЛ и СВОД V-мов и $$ '!L24</f>
        <v>1547186.1999999997</v>
      </c>
      <c r="BX24" s="51">
        <f>' I КВАРТАЛ'!M24+'II КВАРТАЛ '!M24+' III КВАРТАЛ '!M24+'IV КВАРТАЛ и СВОД V-мов и $$ '!M24</f>
        <v>5183710</v>
      </c>
      <c r="BY24" s="90">
        <f t="shared" si="9"/>
        <v>0</v>
      </c>
      <c r="BZ24" s="89">
        <f>' I КВАРТАЛ'!O24+'II КВАРТАЛ '!O24+' III КВАРТАЛ '!O24+'IV КВАРТАЛ и СВОД V-мов и $$ '!O24</f>
        <v>0</v>
      </c>
      <c r="CA24" s="89">
        <f>' I КВАРТАЛ'!P24+'II КВАРТАЛ '!P24+' III КВАРТАЛ '!P24+'IV КВАРТАЛ и СВОД V-мов и $$ '!P24</f>
        <v>0</v>
      </c>
      <c r="CB24" s="115">
        <f>' I КВАРТАЛ'!Q24+'II КВАРТАЛ '!Q24+' III КВАРТАЛ '!Q24+'IV КВАРТАЛ и СВОД V-мов и $$ '!Q24</f>
        <v>0</v>
      </c>
      <c r="CC24" s="51">
        <f>' I КВАРТАЛ'!R24+'II КВАРТАЛ '!R24+' III КВАРТАЛ '!R24+'IV КВАРТАЛ и СВОД V-мов и $$ '!R24</f>
        <v>0</v>
      </c>
      <c r="CD24" s="51">
        <f>' I КВАРТАЛ'!S24+'II КВАРТАЛ '!S24+' III КВАРТАЛ '!S24+'IV КВАРТАЛ и СВОД V-мов и $$ '!S24</f>
        <v>0</v>
      </c>
      <c r="CE24" s="115">
        <f>' I КВАРТАЛ'!T24+'II КВАРТАЛ '!T24+' III КВАРТАЛ '!T24+'IV КВАРТАЛ и СВОД V-мов и $$ '!T24</f>
        <v>122649626.45</v>
      </c>
      <c r="CF24" s="51">
        <f>' I КВАРТАЛ'!U24+'II КВАРТАЛ '!U24+' III КВАРТАЛ '!U24+'IV КВАРТАЛ и СВОД V-мов и $$ '!U24</f>
        <v>50531818.719999999</v>
      </c>
      <c r="CG24" s="51">
        <f>' I КВАРТАЛ'!V24+'II КВАРТАЛ '!V24+' III КВАРТАЛ '!V24+'IV КВАРТАЛ и СВОД V-мов и $$ '!V24</f>
        <v>72117807.729999989</v>
      </c>
      <c r="CH24" s="90">
        <f t="shared" si="10"/>
        <v>194930</v>
      </c>
      <c r="CI24" s="89">
        <f>' I КВАРТАЛ'!X24+'II КВАРТАЛ '!X24+' III КВАРТАЛ '!X24+'IV КВАРТАЛ и СВОД V-мов и $$ '!X24</f>
        <v>45302</v>
      </c>
      <c r="CJ24" s="89">
        <f>' I КВАРТАЛ'!Y24+'II КВАРТАЛ '!Y24+' III КВАРТАЛ '!Y24+'IV КВАРТАЛ и СВОД V-мов и $$ '!Y24</f>
        <v>149628</v>
      </c>
      <c r="CK24" s="115">
        <f>' I КВАРТАЛ'!Z24+'II КВАРТАЛ '!Z24+' III КВАРТАЛ '!Z24+'IV КВАРТАЛ и СВОД V-мов и $$ '!Z24</f>
        <v>193959102.79999998</v>
      </c>
      <c r="CL24" s="51">
        <f>' I КВАРТАЛ'!AA24+'II КВАРТАЛ '!AA24+' III КВАРТАЛ '!AA24+'IV КВАРТАЛ и СВОД V-мов и $$ '!AA24</f>
        <v>45076432.480000004</v>
      </c>
      <c r="CM24" s="51">
        <f>' I КВАРТАЛ'!AB24+'II КВАРТАЛ '!AB24+' III КВАРТАЛ '!AB24+'IV КВАРТАЛ и СВОД V-мов и $$ '!AB24</f>
        <v>148882670.31999999</v>
      </c>
      <c r="CN24" s="90">
        <f t="shared" si="11"/>
        <v>35867</v>
      </c>
      <c r="CO24" s="89">
        <f>' I КВАРТАЛ'!AD24+'II КВАРТАЛ '!AD24+' III КВАРТАЛ '!AD24+'IV КВАРТАЛ и СВОД V-мов и $$ '!AD24</f>
        <v>6948</v>
      </c>
      <c r="CP24" s="89">
        <f>' I КВАРТАЛ'!AE24+'II КВАРТАЛ '!AE24+' III КВАРТАЛ '!AE24+'IV КВАРТАЛ и СВОД V-мов и $$ '!AE24</f>
        <v>28919</v>
      </c>
      <c r="CQ24" s="115">
        <f>' I КВАРТАЛ'!AF24+'II КВАРТАЛ '!AF24+' III КВАРТАЛ '!AF24+'IV КВАРТАЛ и СВОД V-мов и $$ '!AF24</f>
        <v>22075546.25</v>
      </c>
      <c r="CR24" s="51">
        <f>' I КВАРТАЛ'!AG24+'II КВАРТАЛ '!AG24+' III КВАРТАЛ '!AG24+'IV КВАРТАЛ и СВОД V-мов и $$ '!AG24</f>
        <v>4276381.5</v>
      </c>
      <c r="CS24" s="51">
        <f>' I КВАРТАЛ'!AH24+'II КВАРТАЛ '!AH24+' III КВАРТАЛ '!AH24+'IV КВАРТАЛ и СВОД V-мов и $$ '!AH24</f>
        <v>17799164.75</v>
      </c>
      <c r="CT24" s="90">
        <f t="shared" si="12"/>
        <v>3009</v>
      </c>
      <c r="CU24" s="89">
        <f>' I КВАРТАЛ'!AJ24+'II КВАРТАЛ '!AJ24+' III КВАРТАЛ '!AJ24+'IV КВАРТАЛ и СВОД V-мов и $$ '!AJ24</f>
        <v>685</v>
      </c>
      <c r="CV24" s="89">
        <f>' I КВАРТАЛ'!AK24+'II КВАРТАЛ '!AK24+' III КВАРТАЛ '!AK24+'IV КВАРТАЛ и СВОД V-мов и $$ '!AK24</f>
        <v>2324</v>
      </c>
      <c r="CW24" s="115">
        <f>' I КВАРТАЛ'!AL24+'II КВАРТАЛ '!AL24+' III КВАРТАЛ '!AL24+'IV КВАРТАЛ и СВОД V-мов и $$ '!AL24</f>
        <v>89377549.929999992</v>
      </c>
      <c r="CX24" s="51">
        <f>' I КВАРТАЛ'!AM24+'II КВАРТАЛ '!AM24+' III КВАРТАЛ '!AM24+'IV КВАРТАЛ и СВОД V-мов и $$ '!AM24</f>
        <v>20344605.539999999</v>
      </c>
      <c r="CY24" s="51">
        <f>' I КВАРТАЛ'!AN24+'II КВАРТАЛ '!AN24+' III КВАРТАЛ '!AN24+'IV КВАРТАЛ и СВОД V-мов и $$ '!AN24</f>
        <v>69032944.390000001</v>
      </c>
      <c r="CZ24" s="90">
        <f t="shared" si="13"/>
        <v>5505</v>
      </c>
      <c r="DA24" s="89">
        <f>' I КВАРТАЛ'!AP24+'II КВАРТАЛ '!AP24+' III КВАРТАЛ '!AP24+'IV КВАРТАЛ и СВОД V-мов и $$ '!AP24</f>
        <v>995</v>
      </c>
      <c r="DB24" s="89">
        <f>' I КВАРТАЛ'!AQ24+'II КВАРТАЛ '!AQ24+' III КВАРТАЛ '!AQ24+'IV КВАРТАЛ и СВОД V-мов и $$ '!AQ24</f>
        <v>4510</v>
      </c>
      <c r="DC24" s="115">
        <f>' I КВАРТАЛ'!AR24+'II КВАРТАЛ '!AR24+' III КВАРТАЛ '!AR24+'IV КВАРТАЛ и СВОД V-мов и $$ '!AR24</f>
        <v>68180447.439999998</v>
      </c>
      <c r="DD24" s="51">
        <f>' I КВАРТАЛ'!AS24+'II КВАРТАЛ '!AS24+' III КВАРТАЛ '!AS24+'IV КВАРТАЛ и СВОД V-мов и $$ '!AS24</f>
        <v>12324375.540000001</v>
      </c>
      <c r="DE24" s="51">
        <f>' I КВАРТАЛ'!AT24+'II КВАРТАЛ '!AT24+' III КВАРТАЛ '!AT24+'IV КВАРТАЛ и СВОД V-мов и $$ '!AT24</f>
        <v>55856071.899999999</v>
      </c>
      <c r="DF24" s="90">
        <f t="shared" si="14"/>
        <v>27600</v>
      </c>
      <c r="DG24" s="89">
        <f>' I КВАРТАЛ'!AV24+'II КВАРТАЛ '!AV24+' III КВАРТАЛ '!AV24+'IV КВАРТАЛ и СВОД V-мов и $$ '!AV24</f>
        <v>6625</v>
      </c>
      <c r="DH24" s="89">
        <f>' I КВАРТАЛ'!AW24+'II КВАРТАЛ '!AW24+' III КВАРТАЛ '!AW24+'IV КВАРТАЛ и СВОД V-мов и $$ '!AW24</f>
        <v>20975</v>
      </c>
      <c r="DI24" s="115">
        <f>' I КВАРТАЛ'!AX24+'II КВАРТАЛ '!AX24+' III КВАРТАЛ '!AX24+'IV КВАРТАЛ и СВОД V-мов и $$ '!AX24</f>
        <v>17266402</v>
      </c>
      <c r="DJ24" s="51">
        <f>' I КВАРТАЛ'!AY24+'II КВАРТАЛ '!AY24+' III КВАРТАЛ '!AY24+'IV КВАРТАЛ и СВОД V-мов и $$ '!AY24</f>
        <v>4144617.13</v>
      </c>
      <c r="DK24" s="51">
        <f>' I КВАРТАЛ'!AZ24+'II КВАРТАЛ '!AZ24+' III КВАРТАЛ '!AZ24+'IV КВАРТАЛ и СВОД V-мов и $$ '!AZ24</f>
        <v>13121784.869999999</v>
      </c>
      <c r="DL24" s="90">
        <f t="shared" si="15"/>
        <v>1760</v>
      </c>
      <c r="DM24" s="89">
        <f>' I КВАРТАЛ'!BB24+'II КВАРТАЛ '!BB24+' III КВАРТАЛ '!BB24+'IV КВАРТАЛ и СВОД V-мов и $$ '!BB24</f>
        <v>392</v>
      </c>
      <c r="DN24" s="89">
        <f>' I КВАРТАЛ'!BC24+'II КВАРТАЛ '!BC24+' III КВАРТАЛ '!BC24+'IV КВАРТАЛ и СВОД V-мов и $$ '!BC24</f>
        <v>1368</v>
      </c>
      <c r="DO24" s="115">
        <f>' I КВАРТАЛ'!BD24+'II КВАРТАЛ '!BD24+' III КВАРТАЛ '!BD24+'IV КВАРТАЛ и СВОД V-мов и $$ '!BD24</f>
        <v>1155856</v>
      </c>
      <c r="DP24" s="51">
        <f>' I КВАРТАЛ'!BE24+'II КВАРТАЛ '!BE24+' III КВАРТАЛ '!BE24+'IV КВАРТАЛ и СВОД V-мов и $$ '!BE24</f>
        <v>257591.28</v>
      </c>
      <c r="DQ24" s="51">
        <f>' I КВАРТАЛ'!BF24+'II КВАРТАЛ '!BF24+' III КВАРТАЛ '!BF24+'IV КВАРТАЛ и СВОД V-мов и $$ '!BF24</f>
        <v>898264.72000000009</v>
      </c>
      <c r="DS24" s="72">
        <f t="shared" si="16"/>
        <v>333205</v>
      </c>
      <c r="DT24" s="97">
        <f t="shared" si="17"/>
        <v>75781</v>
      </c>
      <c r="DU24" s="97">
        <f t="shared" si="18"/>
        <v>257424</v>
      </c>
      <c r="DV24" s="63">
        <f t="shared" si="1"/>
        <v>521395427.06999999</v>
      </c>
      <c r="DW24" s="51">
        <f t="shared" si="2"/>
        <v>138503008.39000002</v>
      </c>
      <c r="DX24" s="51">
        <f t="shared" si="3"/>
        <v>382892418.68000001</v>
      </c>
      <c r="DY24" s="116">
        <f t="shared" si="4"/>
        <v>0</v>
      </c>
      <c r="DZ24" s="100">
        <f t="shared" si="19"/>
        <v>333205</v>
      </c>
      <c r="EA24" s="101">
        <f t="shared" si="20"/>
        <v>0</v>
      </c>
    </row>
    <row r="25" spans="1:131" s="35" customFormat="1" ht="30" x14ac:dyDescent="0.25">
      <c r="A25" s="21" t="s">
        <v>26</v>
      </c>
      <c r="B25" s="57"/>
      <c r="C25" s="33"/>
      <c r="D25" s="33"/>
      <c r="E25" s="60"/>
      <c r="F25" s="34"/>
      <c r="G25" s="34"/>
      <c r="H25" s="57"/>
      <c r="I25" s="34"/>
      <c r="J25" s="34"/>
      <c r="K25" s="60"/>
      <c r="L25" s="34"/>
      <c r="M25" s="34"/>
      <c r="N25" s="57"/>
      <c r="O25" s="34"/>
      <c r="P25" s="34"/>
      <c r="Q25" s="60"/>
      <c r="R25" s="34"/>
      <c r="S25" s="34"/>
      <c r="T25" s="60"/>
      <c r="U25" s="34"/>
      <c r="V25" s="34"/>
      <c r="W25" s="57"/>
      <c r="X25" s="33"/>
      <c r="Y25" s="33"/>
      <c r="Z25" s="60"/>
      <c r="AA25" s="34"/>
      <c r="AB25" s="34"/>
      <c r="AC25" s="57"/>
      <c r="AD25" s="33"/>
      <c r="AE25" s="33"/>
      <c r="AF25" s="60"/>
      <c r="AG25" s="34"/>
      <c r="AH25" s="34"/>
      <c r="AI25" s="57">
        <f t="shared" si="23"/>
        <v>1101</v>
      </c>
      <c r="AJ25" s="33">
        <v>242</v>
      </c>
      <c r="AK25" s="33">
        <v>859</v>
      </c>
      <c r="AL25" s="60">
        <f t="shared" si="37"/>
        <v>14586507.229999999</v>
      </c>
      <c r="AM25" s="3">
        <v>3206116.94</v>
      </c>
      <c r="AN25" s="3">
        <v>11380390.289999999</v>
      </c>
      <c r="AO25" s="57"/>
      <c r="AP25" s="33"/>
      <c r="AQ25" s="33"/>
      <c r="AR25" s="60"/>
      <c r="AS25" s="34"/>
      <c r="AT25" s="34"/>
      <c r="AU25" s="57"/>
      <c r="AV25" s="34"/>
      <c r="AW25" s="34"/>
      <c r="AX25" s="60"/>
      <c r="AY25" s="34"/>
      <c r="AZ25" s="34"/>
      <c r="BA25" s="57">
        <f t="shared" si="38"/>
        <v>546</v>
      </c>
      <c r="BB25" s="33">
        <v>134</v>
      </c>
      <c r="BC25" s="33">
        <v>412</v>
      </c>
      <c r="BD25" s="60">
        <f t="shared" si="39"/>
        <v>627627</v>
      </c>
      <c r="BE25" s="3">
        <v>154033</v>
      </c>
      <c r="BF25" s="3">
        <v>473594</v>
      </c>
      <c r="BH25" s="62">
        <f t="shared" si="0"/>
        <v>15214134.229999999</v>
      </c>
      <c r="BI25" s="65">
        <f>' I КВАРТАЛ'!BH25+'II КВАРТАЛ '!BH25+' III КВАРТАЛ '!BH25+'IV КВАРТАЛ и СВОД V-мов и $$ '!BH25</f>
        <v>60911829.589999996</v>
      </c>
      <c r="BJ25" s="51">
        <v>59070097.154473267</v>
      </c>
      <c r="BK25" s="52">
        <f t="shared" si="6"/>
        <v>1841732.4355267286</v>
      </c>
      <c r="BL25" s="107"/>
      <c r="BM25" s="90">
        <f t="shared" si="7"/>
        <v>0</v>
      </c>
      <c r="BN25" s="89">
        <f>' I КВАРТАЛ'!C25+'II КВАРТАЛ '!C25+' III КВАРТАЛ '!C25+'IV КВАРТАЛ и СВОД V-мов и $$ '!C25</f>
        <v>0</v>
      </c>
      <c r="BO25" s="89">
        <f>' I КВАРТАЛ'!D25+'II КВАРТАЛ '!D25+' III КВАРТАЛ '!D25+'IV КВАРТАЛ и СВОД V-мов и $$ '!D25</f>
        <v>0</v>
      </c>
      <c r="BP25" s="115">
        <f>' I КВАРТАЛ'!E25+'II КВАРТАЛ '!E25+' III КВАРТАЛ '!E25+'IV КВАРТАЛ и СВОД V-мов и $$ '!E25</f>
        <v>0</v>
      </c>
      <c r="BQ25" s="51">
        <f>' I КВАРТАЛ'!F25+'II КВАРТАЛ '!F25+' III КВАРТАЛ '!F25+'IV КВАРТАЛ и СВОД V-мов и $$ '!F25</f>
        <v>0</v>
      </c>
      <c r="BR25" s="51">
        <f>' I КВАРТАЛ'!G25+'II КВАРТАЛ '!G25+' III КВАРТАЛ '!G25+'IV КВАРТАЛ и СВОД V-мов и $$ '!G25</f>
        <v>0</v>
      </c>
      <c r="BS25" s="90">
        <f t="shared" si="8"/>
        <v>0</v>
      </c>
      <c r="BT25" s="89">
        <f>' I КВАРТАЛ'!I25+'II КВАРТАЛ '!I25+' III КВАРТАЛ '!I25+'IV КВАРТАЛ и СВОД V-мов и $$ '!I25</f>
        <v>0</v>
      </c>
      <c r="BU25" s="89">
        <f>' I КВАРТАЛ'!J25+'II КВАРТАЛ '!J25+' III КВАРТАЛ '!J25+'IV КВАРТАЛ и СВОД V-мов и $$ '!J25</f>
        <v>0</v>
      </c>
      <c r="BV25" s="115">
        <f>' I КВАРТАЛ'!K25+'II КВАРТАЛ '!K25+' III КВАРТАЛ '!K25+'IV КВАРТАЛ и СВОД V-мов и $$ '!K25</f>
        <v>0</v>
      </c>
      <c r="BW25" s="51">
        <f>' I КВАРТАЛ'!L25+'II КВАРТАЛ '!L25+' III КВАРТАЛ '!L25+'IV КВАРТАЛ и СВОД V-мов и $$ '!L25</f>
        <v>0</v>
      </c>
      <c r="BX25" s="51">
        <f>' I КВАРТАЛ'!M25+'II КВАРТАЛ '!M25+' III КВАРТАЛ '!M25+'IV КВАРТАЛ и СВОД V-мов и $$ '!M25</f>
        <v>0</v>
      </c>
      <c r="BY25" s="90">
        <f t="shared" si="9"/>
        <v>0</v>
      </c>
      <c r="BZ25" s="89">
        <f>' I КВАРТАЛ'!O25+'II КВАРТАЛ '!O25+' III КВАРТАЛ '!O25+'IV КВАРТАЛ и СВОД V-мов и $$ '!O25</f>
        <v>0</v>
      </c>
      <c r="CA25" s="89">
        <f>' I КВАРТАЛ'!P25+'II КВАРТАЛ '!P25+' III КВАРТАЛ '!P25+'IV КВАРТАЛ и СВОД V-мов и $$ '!P25</f>
        <v>0</v>
      </c>
      <c r="CB25" s="115">
        <f>' I КВАРТАЛ'!Q25+'II КВАРТАЛ '!Q25+' III КВАРТАЛ '!Q25+'IV КВАРТАЛ и СВОД V-мов и $$ '!Q25</f>
        <v>0</v>
      </c>
      <c r="CC25" s="51">
        <f>' I КВАРТАЛ'!R25+'II КВАРТАЛ '!R25+' III КВАРТАЛ '!R25+'IV КВАРТАЛ и СВОД V-мов и $$ '!R25</f>
        <v>0</v>
      </c>
      <c r="CD25" s="51">
        <f>' I КВАРТАЛ'!S25+'II КВАРТАЛ '!S25+' III КВАРТАЛ '!S25+'IV КВАРТАЛ и СВОД V-мов и $$ '!S25</f>
        <v>0</v>
      </c>
      <c r="CE25" s="115">
        <f>' I КВАРТАЛ'!T25+'II КВАРТАЛ '!T25+' III КВАРТАЛ '!T25+'IV КВАРТАЛ и СВОД V-мов и $$ '!T25</f>
        <v>0</v>
      </c>
      <c r="CF25" s="51">
        <f>' I КВАРТАЛ'!U25+'II КВАРТАЛ '!U25+' III КВАРТАЛ '!U25+'IV КВАРТАЛ и СВОД V-мов и $$ '!U25</f>
        <v>0</v>
      </c>
      <c r="CG25" s="51">
        <f>' I КВАРТАЛ'!V25+'II КВАРТАЛ '!V25+' III КВАРТАЛ '!V25+'IV КВАРТАЛ и СВОД V-мов и $$ '!V25</f>
        <v>0</v>
      </c>
      <c r="CH25" s="90">
        <f t="shared" si="10"/>
        <v>0</v>
      </c>
      <c r="CI25" s="89">
        <f>' I КВАРТАЛ'!X25+'II КВАРТАЛ '!X25+' III КВАРТАЛ '!X25+'IV КВАРТАЛ и СВОД V-мов и $$ '!X25</f>
        <v>0</v>
      </c>
      <c r="CJ25" s="89">
        <f>' I КВАРТАЛ'!Y25+'II КВАРТАЛ '!Y25+' III КВАРТАЛ '!Y25+'IV КВАРТАЛ и СВОД V-мов и $$ '!Y25</f>
        <v>0</v>
      </c>
      <c r="CK25" s="115">
        <f>' I КВАРТАЛ'!Z25+'II КВАРТАЛ '!Z25+' III КВАРТАЛ '!Z25+'IV КВАРТАЛ и СВОД V-мов и $$ '!Z25</f>
        <v>0</v>
      </c>
      <c r="CL25" s="51">
        <f>' I КВАРТАЛ'!AA25+'II КВАРТАЛ '!AA25+' III КВАРТАЛ '!AA25+'IV КВАРТАЛ и СВОД V-мов и $$ '!AA25</f>
        <v>0</v>
      </c>
      <c r="CM25" s="51">
        <f>' I КВАРТАЛ'!AB25+'II КВАРТАЛ '!AB25+' III КВАРТАЛ '!AB25+'IV КВАРТАЛ и СВОД V-мов и $$ '!AB25</f>
        <v>0</v>
      </c>
      <c r="CN25" s="90">
        <f t="shared" si="11"/>
        <v>0</v>
      </c>
      <c r="CO25" s="89">
        <f>' I КВАРТАЛ'!AD25+'II КВАРТАЛ '!AD25+' III КВАРТАЛ '!AD25+'IV КВАРТАЛ и СВОД V-мов и $$ '!AD25</f>
        <v>0</v>
      </c>
      <c r="CP25" s="89">
        <f>' I КВАРТАЛ'!AE25+'II КВАРТАЛ '!AE25+' III КВАРТАЛ '!AE25+'IV КВАРТАЛ и СВОД V-мов и $$ '!AE25</f>
        <v>0</v>
      </c>
      <c r="CQ25" s="115">
        <f>' I КВАРТАЛ'!AF25+'II КВАРТАЛ '!AF25+' III КВАРТАЛ '!AF25+'IV КВАРТАЛ и СВОД V-мов и $$ '!AF25</f>
        <v>0</v>
      </c>
      <c r="CR25" s="51">
        <f>' I КВАРТАЛ'!AG25+'II КВАРТАЛ '!AG25+' III КВАРТАЛ '!AG25+'IV КВАРТАЛ и СВОД V-мов и $$ '!AG25</f>
        <v>0</v>
      </c>
      <c r="CS25" s="51">
        <f>' I КВАРТАЛ'!AH25+'II КВАРТАЛ '!AH25+' III КВАРТАЛ '!AH25+'IV КВАРТАЛ и СВОД V-мов и $$ '!AH25</f>
        <v>0</v>
      </c>
      <c r="CT25" s="90">
        <f t="shared" si="12"/>
        <v>4408</v>
      </c>
      <c r="CU25" s="89">
        <f>' I КВАРТАЛ'!AJ25+'II КВАРТАЛ '!AJ25+' III КВАРТАЛ '!AJ25+'IV КВАРТАЛ и СВОД V-мов и $$ '!AJ25</f>
        <v>1205</v>
      </c>
      <c r="CV25" s="89">
        <f>' I КВАРТАЛ'!AK25+'II КВАРТАЛ '!AK25+' III КВАРТАЛ '!AK25+'IV КВАРТАЛ и СВОД V-мов и $$ '!AK25</f>
        <v>3203</v>
      </c>
      <c r="CW25" s="115">
        <f>' I КВАРТАЛ'!AL25+'II КВАРТАЛ '!AL25+' III КВАРТАЛ '!AL25+'IV КВАРТАЛ и СВОД V-мов и $$ '!AL25</f>
        <v>58399022.589999996</v>
      </c>
      <c r="CX25" s="51">
        <f>' I КВАРТАЛ'!AM25+'II КВАРТАЛ '!AM25+' III КВАРТАЛ '!AM25+'IV КВАРТАЛ и СВОД V-мов и $$ '!AM25</f>
        <v>15964342.609999999</v>
      </c>
      <c r="CY25" s="51">
        <f>' I КВАРТАЛ'!AN25+'II КВАРТАЛ '!AN25+' III КВАРТАЛ '!AN25+'IV КВАРТАЛ и СВОД V-мов и $$ '!AN25</f>
        <v>42434679.979999997</v>
      </c>
      <c r="CZ25" s="90">
        <f t="shared" si="13"/>
        <v>0</v>
      </c>
      <c r="DA25" s="89">
        <f>' I КВАРТАЛ'!AP25+'II КВАРТАЛ '!AP25+' III КВАРТАЛ '!AP25+'IV КВАРТАЛ и СВОД V-мов и $$ '!AP25</f>
        <v>0</v>
      </c>
      <c r="DB25" s="89">
        <f>' I КВАРТАЛ'!AQ25+'II КВАРТАЛ '!AQ25+' III КВАРТАЛ '!AQ25+'IV КВАРТАЛ и СВОД V-мов и $$ '!AQ25</f>
        <v>0</v>
      </c>
      <c r="DC25" s="115">
        <f>' I КВАРТАЛ'!AR25+'II КВАРТАЛ '!AR25+' III КВАРТАЛ '!AR25+'IV КВАРТАЛ и СВОД V-мов и $$ '!AR25</f>
        <v>0</v>
      </c>
      <c r="DD25" s="51">
        <f>' I КВАРТАЛ'!AS25+'II КВАРТАЛ '!AS25+' III КВАРТАЛ '!AS25+'IV КВАРТАЛ и СВОД V-мов и $$ '!AS25</f>
        <v>0</v>
      </c>
      <c r="DE25" s="51">
        <f>' I КВАРТАЛ'!AT25+'II КВАРТАЛ '!AT25+' III КВАРТАЛ '!AT25+'IV КВАРТАЛ и СВОД V-мов и $$ '!AT25</f>
        <v>0</v>
      </c>
      <c r="DF25" s="90">
        <f t="shared" si="14"/>
        <v>0</v>
      </c>
      <c r="DG25" s="89">
        <f>' I КВАРТАЛ'!AV25+'II КВАРТАЛ '!AV25+' III КВАРТАЛ '!AV25+'IV КВАРТАЛ и СВОД V-мов и $$ '!AV25</f>
        <v>0</v>
      </c>
      <c r="DH25" s="89">
        <f>' I КВАРТАЛ'!AW25+'II КВАРТАЛ '!AW25+' III КВАРТАЛ '!AW25+'IV КВАРТАЛ и СВОД V-мов и $$ '!AW25</f>
        <v>0</v>
      </c>
      <c r="DI25" s="115">
        <f>' I КВАРТАЛ'!AX25+'II КВАРТАЛ '!AX25+' III КВАРТАЛ '!AX25+'IV КВАРТАЛ и СВОД V-мов и $$ '!AX25</f>
        <v>0</v>
      </c>
      <c r="DJ25" s="51">
        <f>' I КВАРТАЛ'!AY25+'II КВАРТАЛ '!AY25+' III КВАРТАЛ '!AY25+'IV КВАРТАЛ и СВОД V-мов и $$ '!AY25</f>
        <v>0</v>
      </c>
      <c r="DK25" s="51">
        <f>' I КВАРТАЛ'!AZ25+'II КВАРТАЛ '!AZ25+' III КВАРТАЛ '!AZ25+'IV КВАРТАЛ и СВОД V-мов и $$ '!AZ25</f>
        <v>0</v>
      </c>
      <c r="DL25" s="90">
        <f t="shared" si="15"/>
        <v>2186</v>
      </c>
      <c r="DM25" s="89">
        <f>' I КВАРТАЛ'!BB25+'II КВАРТАЛ '!BB25+' III КВАРТАЛ '!BB25+'IV КВАРТАЛ и СВОД V-мов и $$ '!BB25</f>
        <v>511</v>
      </c>
      <c r="DN25" s="89">
        <f>' I КВАРТАЛ'!BC25+'II КВАРТАЛ '!BC25+' III КВАРТАЛ '!BC25+'IV КВАРТАЛ и СВОД V-мов и $$ '!BC25</f>
        <v>1675</v>
      </c>
      <c r="DO25" s="115">
        <f>' I КВАРТАЛ'!BD25+'II КВАРТАЛ '!BD25+' III КВАРТАЛ '!BD25+'IV КВАРТАЛ и СВОД V-мов и $$ '!BD25</f>
        <v>2512807</v>
      </c>
      <c r="DP25" s="51">
        <f>' I КВАРТАЛ'!BE25+'II КВАРТАЛ '!BE25+' III КВАРТАЛ '!BE25+'IV КВАРТАЛ и СВОД V-мов и $$ '!BE25</f>
        <v>587394.5</v>
      </c>
      <c r="DQ25" s="51">
        <f>' I КВАРТАЛ'!BF25+'II КВАРТАЛ '!BF25+' III КВАРТАЛ '!BF25+'IV КВАРТАЛ и СВОД V-мов и $$ '!BF25</f>
        <v>1925412.5</v>
      </c>
      <c r="DS25" s="72">
        <f t="shared" si="16"/>
        <v>6594</v>
      </c>
      <c r="DT25" s="97">
        <f t="shared" si="17"/>
        <v>1716</v>
      </c>
      <c r="DU25" s="97">
        <f t="shared" si="18"/>
        <v>4878</v>
      </c>
      <c r="DV25" s="63">
        <f t="shared" si="1"/>
        <v>60911829.589999996</v>
      </c>
      <c r="DW25" s="51">
        <f t="shared" si="2"/>
        <v>16551737.109999999</v>
      </c>
      <c r="DX25" s="51">
        <f t="shared" si="3"/>
        <v>44360092.479999997</v>
      </c>
      <c r="DY25" s="116">
        <f t="shared" si="4"/>
        <v>0</v>
      </c>
      <c r="DZ25" s="100">
        <f t="shared" si="19"/>
        <v>6594</v>
      </c>
      <c r="EA25" s="101">
        <f t="shared" si="20"/>
        <v>0</v>
      </c>
    </row>
    <row r="26" spans="1:131" s="35" customFormat="1" ht="15" x14ac:dyDescent="0.25">
      <c r="A26" s="21" t="s">
        <v>27</v>
      </c>
      <c r="B26" s="57">
        <f>C26+D26</f>
        <v>425</v>
      </c>
      <c r="C26" s="33">
        <v>10</v>
      </c>
      <c r="D26" s="33">
        <v>415</v>
      </c>
      <c r="E26" s="60">
        <f>F26+G26</f>
        <v>702769.37</v>
      </c>
      <c r="F26" s="3">
        <v>16535.75</v>
      </c>
      <c r="G26" s="3">
        <v>686233.62</v>
      </c>
      <c r="H26" s="57">
        <f t="shared" si="36"/>
        <v>622</v>
      </c>
      <c r="I26" s="33">
        <v>11</v>
      </c>
      <c r="J26" s="33">
        <v>611</v>
      </c>
      <c r="K26" s="60">
        <f t="shared" ref="K26:K41" si="40">L26+M26</f>
        <v>110449.17</v>
      </c>
      <c r="L26" s="3">
        <v>1953.28</v>
      </c>
      <c r="M26" s="3">
        <v>108495.89</v>
      </c>
      <c r="N26" s="57"/>
      <c r="O26" s="34"/>
      <c r="P26" s="34"/>
      <c r="Q26" s="60"/>
      <c r="R26" s="34"/>
      <c r="S26" s="34"/>
      <c r="T26" s="60">
        <f>U26+V26</f>
        <v>696070.19</v>
      </c>
      <c r="U26" s="3">
        <v>115857.22</v>
      </c>
      <c r="V26" s="3">
        <v>580212.97</v>
      </c>
      <c r="W26" s="57">
        <f t="shared" si="30"/>
        <v>1737</v>
      </c>
      <c r="X26" s="33">
        <v>22</v>
      </c>
      <c r="Y26" s="33">
        <v>1715</v>
      </c>
      <c r="Z26" s="60">
        <f t="shared" ref="Z26:Z41" si="41">AA26+AB26</f>
        <v>1206193.23</v>
      </c>
      <c r="AA26" s="3">
        <v>15277.06</v>
      </c>
      <c r="AB26" s="3">
        <v>1190916.17</v>
      </c>
      <c r="AC26" s="57">
        <f t="shared" si="31"/>
        <v>866</v>
      </c>
      <c r="AD26" s="33">
        <v>19</v>
      </c>
      <c r="AE26" s="33">
        <v>847</v>
      </c>
      <c r="AF26" s="60">
        <f>AG26+AH26</f>
        <v>458131.14</v>
      </c>
      <c r="AG26" s="3">
        <v>10051.379999999999</v>
      </c>
      <c r="AH26" s="3">
        <v>448079.76</v>
      </c>
      <c r="AI26" s="57">
        <f t="shared" si="23"/>
        <v>129</v>
      </c>
      <c r="AJ26" s="33">
        <v>0</v>
      </c>
      <c r="AK26" s="33">
        <v>129</v>
      </c>
      <c r="AL26" s="60">
        <f t="shared" si="37"/>
        <v>2516355.7200000002</v>
      </c>
      <c r="AM26" s="3">
        <v>0</v>
      </c>
      <c r="AN26" s="3">
        <v>2516355.7200000002</v>
      </c>
      <c r="AO26" s="57">
        <f t="shared" si="5"/>
        <v>67</v>
      </c>
      <c r="AP26" s="33">
        <v>1</v>
      </c>
      <c r="AQ26" s="33">
        <v>66</v>
      </c>
      <c r="AR26" s="60">
        <f t="shared" ref="AR26:AR41" si="42">AS26+AT26</f>
        <v>328133.38</v>
      </c>
      <c r="AS26" s="3">
        <v>4897.51</v>
      </c>
      <c r="AT26" s="3">
        <v>323235.87</v>
      </c>
      <c r="AU26" s="57"/>
      <c r="AV26" s="34"/>
      <c r="AW26" s="34"/>
      <c r="AX26" s="60"/>
      <c r="AY26" s="34"/>
      <c r="AZ26" s="34"/>
      <c r="BA26" s="57">
        <f t="shared" si="38"/>
        <v>35</v>
      </c>
      <c r="BB26" s="33">
        <v>0</v>
      </c>
      <c r="BC26" s="33">
        <v>35</v>
      </c>
      <c r="BD26" s="60">
        <f t="shared" si="39"/>
        <v>24546.2</v>
      </c>
      <c r="BE26" s="3">
        <v>0</v>
      </c>
      <c r="BF26" s="3">
        <v>24546.2</v>
      </c>
      <c r="BH26" s="62">
        <f t="shared" si="0"/>
        <v>6042648.4000000004</v>
      </c>
      <c r="BI26" s="65">
        <f>' I КВАРТАЛ'!BH26+'II КВАРТАЛ '!BH26+' III КВАРТАЛ '!BH26+'IV КВАРТАЛ и СВОД V-мов и $$ '!BH26</f>
        <v>24052082.469999999</v>
      </c>
      <c r="BJ26" s="51">
        <v>21699505.023600679</v>
      </c>
      <c r="BK26" s="52">
        <f t="shared" si="6"/>
        <v>2352577.4463993199</v>
      </c>
      <c r="BL26" s="107"/>
      <c r="BM26" s="90">
        <f t="shared" si="7"/>
        <v>1662</v>
      </c>
      <c r="BN26" s="89">
        <f>' I КВАРТАЛ'!C26+'II КВАРТАЛ '!C26+' III КВАРТАЛ '!C26+'IV КВАРТАЛ и СВОД V-мов и $$ '!C26</f>
        <v>36</v>
      </c>
      <c r="BO26" s="89">
        <f>' I КВАРТАЛ'!D26+'II КВАРТАЛ '!D26+' III КВАРТАЛ '!D26+'IV КВАРТАЛ и СВОД V-мов и $$ '!D26</f>
        <v>1626</v>
      </c>
      <c r="BP26" s="115">
        <f>' I КВАРТАЛ'!E26+'II КВАРТАЛ '!E26+' III КВАРТАЛ '!E26+'IV КВАРТАЛ и СВОД V-мов и $$ '!E26</f>
        <v>2748241.63</v>
      </c>
      <c r="BQ26" s="51">
        <f>' I КВАРТАЛ'!F26+'II КВАРТАЛ '!F26+' III КВАРТАЛ '!F26+'IV КВАРТАЛ и СВОД V-мов и $$ '!F26</f>
        <v>59528.69</v>
      </c>
      <c r="BR26" s="51">
        <f>' I КВАРТАЛ'!G26+'II КВАРТАЛ '!G26+' III КВАРТАЛ '!G26+'IV КВАРТАЛ и СВОД V-мов и $$ '!G26</f>
        <v>2688712.9400000004</v>
      </c>
      <c r="BS26" s="90">
        <f t="shared" si="8"/>
        <v>2493</v>
      </c>
      <c r="BT26" s="89">
        <f>' I КВАРТАЛ'!I26+'II КВАРТАЛ '!I26+' III КВАРТАЛ '!I26+'IV КВАРТАЛ и СВОД V-мов и $$ '!I26</f>
        <v>64</v>
      </c>
      <c r="BU26" s="89">
        <f>' I КВАРТАЛ'!J26+'II КВАРТАЛ '!J26+' III КВАРТАЛ '!J26+'IV КВАРТАЛ и СВОД V-мов и $$ '!J26</f>
        <v>2429</v>
      </c>
      <c r="BV26" s="115">
        <f>' I КВАРТАЛ'!K26+'II КВАРТАЛ '!K26+' III КВАРТАЛ '!K26+'IV КВАРТАЛ и СВОД V-мов и $$ '!K26</f>
        <v>431727.35</v>
      </c>
      <c r="BW26" s="51">
        <f>' I КВАРТАЛ'!L26+'II КВАРТАЛ '!L26+' III КВАРТАЛ '!L26+'IV КВАРТАЛ и СВОД V-мов и $$ '!L26</f>
        <v>11040.060000000001</v>
      </c>
      <c r="BX26" s="51">
        <f>' I КВАРТАЛ'!M26+'II КВАРТАЛ '!M26+' III КВАРТАЛ '!M26+'IV КВАРТАЛ и СВОД V-мов и $$ '!M26</f>
        <v>420687.29000000004</v>
      </c>
      <c r="BY26" s="90">
        <f t="shared" si="9"/>
        <v>0</v>
      </c>
      <c r="BZ26" s="89">
        <f>' I КВАРТАЛ'!O26+'II КВАРТАЛ '!O26+' III КВАРТАЛ '!O26+'IV КВАРТАЛ и СВОД V-мов и $$ '!O26</f>
        <v>0</v>
      </c>
      <c r="CA26" s="89">
        <f>' I КВАРТАЛ'!P26+'II КВАРТАЛ '!P26+' III КВАРТАЛ '!P26+'IV КВАРТАЛ и СВОД V-мов и $$ '!P26</f>
        <v>0</v>
      </c>
      <c r="CB26" s="115">
        <f>' I КВАРТАЛ'!Q26+'II КВАРТАЛ '!Q26+' III КВАРТАЛ '!Q26+'IV КВАРТАЛ и СВОД V-мов и $$ '!Q26</f>
        <v>0</v>
      </c>
      <c r="CC26" s="51">
        <f>' I КВАРТАЛ'!R26+'II КВАРТАЛ '!R26+' III КВАРТАЛ '!R26+'IV КВАРТАЛ и СВОД V-мов и $$ '!R26</f>
        <v>0</v>
      </c>
      <c r="CD26" s="51">
        <f>' I КВАРТАЛ'!S26+'II КВАРТАЛ '!S26+' III КВАРТАЛ '!S26+'IV КВАРТАЛ и СВОД V-мов и $$ '!S26</f>
        <v>0</v>
      </c>
      <c r="CE26" s="115">
        <f>' I КВАРТАЛ'!T26+'II КВАРТАЛ '!T26+' III КВАРТАЛ '!T26+'IV КВАРТАЛ и СВОД V-мов и $$ '!T26</f>
        <v>2756328.51</v>
      </c>
      <c r="CF26" s="51">
        <f>' I КВАРТАЛ'!U26+'II КВАРТАЛ '!U26+' III КВАРТАЛ '!U26+'IV КВАРТАЛ и СВОД V-мов и $$ '!U26</f>
        <v>458769.31999999995</v>
      </c>
      <c r="CG26" s="51">
        <f>' I КВАРТАЛ'!V26+'II КВАРТАЛ '!V26+' III КВАРТАЛ '!V26+'IV КВАРТАЛ и СВОД V-мов и $$ '!V26</f>
        <v>2297559.1900000004</v>
      </c>
      <c r="CH26" s="90">
        <f t="shared" si="10"/>
        <v>6696</v>
      </c>
      <c r="CI26" s="89">
        <f>' I КВАРТАЛ'!X26+'II КВАРТАЛ '!X26+' III КВАРТАЛ '!X26+'IV КВАРТАЛ и СВОД V-мов и $$ '!X26</f>
        <v>168</v>
      </c>
      <c r="CJ26" s="89">
        <f>' I КВАРТАЛ'!Y26+'II КВАРТАЛ '!Y26+' III КВАРТАЛ '!Y26+'IV КВАРТАЛ и СВОД V-мов и $$ '!Y26</f>
        <v>6528</v>
      </c>
      <c r="CK26" s="115">
        <f>' I КВАРТАЛ'!Z26+'II КВАРТАЛ '!Z26+' III КВАРТАЛ '!Z26+'IV КВАРТАЛ и СВОД V-мов и $$ '!Z26</f>
        <v>4688115.18</v>
      </c>
      <c r="CL26" s="51">
        <f>' I КВАРТАЛ'!AA26+'II КВАРТАЛ '!AA26+' III КВАРТАЛ '!AA26+'IV КВАРТАЛ и СВОД V-мов и $$ '!AA26</f>
        <v>117762.29</v>
      </c>
      <c r="CM26" s="51">
        <f>' I КВАРТАЛ'!AB26+'II КВАРТАЛ '!AB26+' III КВАРТАЛ '!AB26+'IV КВАРТАЛ и СВОД V-мов и $$ '!AB26</f>
        <v>4570352.8899999997</v>
      </c>
      <c r="CN26" s="90">
        <f t="shared" si="11"/>
        <v>3426</v>
      </c>
      <c r="CO26" s="89">
        <f>' I КВАРТАЛ'!AD26+'II КВАРТАЛ '!AD26+' III КВАРТАЛ '!AD26+'IV КВАРТАЛ и СВОД V-мов и $$ '!AD26</f>
        <v>80</v>
      </c>
      <c r="CP26" s="89">
        <f>' I КВАРТАЛ'!AE26+'II КВАРТАЛ '!AE26+' III КВАРТАЛ '!AE26+'IV КВАРТАЛ и СВОД V-мов и $$ '!AE26</f>
        <v>3346</v>
      </c>
      <c r="CQ26" s="115">
        <f>' I КВАРТАЛ'!AF26+'II КВАРТАЛ '!AF26+' III КВАРТАЛ '!AF26+'IV КВАРТАЛ и СВОД V-мов и $$ '!AF26</f>
        <v>1805467.6300000004</v>
      </c>
      <c r="CR26" s="51">
        <f>' I КВАРТАЛ'!AG26+'II КВАРТАЛ '!AG26+' III КВАРТАЛ '!AG26+'IV КВАРТАЛ и СВОД V-мов и $$ '!AG26</f>
        <v>42160.74</v>
      </c>
      <c r="CS26" s="51">
        <f>' I КВАРТАЛ'!AH26+'II КВАРТАЛ '!AH26+' III КВАРТАЛ '!AH26+'IV КВАРТАЛ и СВОД V-мов и $$ '!AH26</f>
        <v>1763306.89</v>
      </c>
      <c r="CT26" s="90">
        <f t="shared" si="12"/>
        <v>520</v>
      </c>
      <c r="CU26" s="89">
        <f>' I КВАРТАЛ'!AJ26+'II КВАРТАЛ '!AJ26+' III КВАРТАЛ '!AJ26+'IV КВАРТАЛ и СВОД V-мов и $$ '!AJ26</f>
        <v>1</v>
      </c>
      <c r="CV26" s="89">
        <f>' I КВАРТАЛ'!AK26+'II КВАРТАЛ '!AK26+' III КВАРТАЛ '!AK26+'IV КВАРТАЛ и СВОД V-мов и $$ '!AK26</f>
        <v>519</v>
      </c>
      <c r="CW26" s="115">
        <f>' I КВАРТАЛ'!AL26+'II КВАРТАЛ '!AL26+' III КВАРТАЛ '!AL26+'IV КВАРТАЛ и СВОД V-мов и $$ '!AL26</f>
        <v>10133842.460000001</v>
      </c>
      <c r="CX26" s="51">
        <f>' I КВАРТАЛ'!AM26+'II КВАРТАЛ '!AM26+' III КВАРТАЛ '!AM26+'IV КВАРТАЛ и СВОД V-мов и $$ '!AM26</f>
        <v>19506.63</v>
      </c>
      <c r="CY26" s="51">
        <f>' I КВАРТАЛ'!AN26+'II КВАРТАЛ '!AN26+' III КВАРТАЛ '!AN26+'IV КВАРТАЛ и СВОД V-мов и $$ '!AN26</f>
        <v>10114335.830000002</v>
      </c>
      <c r="CZ26" s="90">
        <f t="shared" si="13"/>
        <v>280</v>
      </c>
      <c r="DA26" s="89">
        <f>' I КВАРТАЛ'!AP26+'II КВАРТАЛ '!AP26+' III КВАРТАЛ '!AP26+'IV КВАРТАЛ и СВОД V-мов и $$ '!AP26</f>
        <v>12</v>
      </c>
      <c r="DB26" s="89">
        <f>' I КВАРТАЛ'!AQ26+'II КВАРТАЛ '!AQ26+' III КВАРТАЛ '!AQ26+'IV КВАРТАЛ и СВОД V-мов и $$ '!AQ26</f>
        <v>268</v>
      </c>
      <c r="DC26" s="115">
        <f>' I КВАРТАЛ'!AR26+'II КВАРТАЛ '!AR26+' III КВАРТАЛ '!AR26+'IV КВАРТАЛ и СВОД V-мов и $$ '!AR26</f>
        <v>1372641.9100000001</v>
      </c>
      <c r="DD26" s="51">
        <f>' I КВАРТАЛ'!AS26+'II КВАРТАЛ '!AS26+' III КВАРТАЛ '!AS26+'IV КВАРТАЛ и СВОД V-мов и $$ '!AS26</f>
        <v>58841.29</v>
      </c>
      <c r="DE26" s="51">
        <f>' I КВАРТАЛ'!AT26+'II КВАРТАЛ '!AT26+' III КВАРТАЛ '!AT26+'IV КВАРТАЛ и СВОД V-мов и $$ '!AT26</f>
        <v>1313800.6200000001</v>
      </c>
      <c r="DF26" s="90">
        <f t="shared" si="14"/>
        <v>0</v>
      </c>
      <c r="DG26" s="89">
        <f>' I КВАРТАЛ'!AV26+'II КВАРТАЛ '!AV26+' III КВАРТАЛ '!AV26+'IV КВАРТАЛ и СВОД V-мов и $$ '!AV26</f>
        <v>0</v>
      </c>
      <c r="DH26" s="89">
        <f>' I КВАРТАЛ'!AW26+'II КВАРТАЛ '!AW26+' III КВАРТАЛ '!AW26+'IV КВАРТАЛ и СВОД V-мов и $$ '!AW26</f>
        <v>0</v>
      </c>
      <c r="DI26" s="115">
        <f>' I КВАРТАЛ'!AX26+'II КВАРТАЛ '!AX26+' III КВАРТАЛ '!AX26+'IV КВАРТАЛ и СВОД V-мов и $$ '!AX26</f>
        <v>0</v>
      </c>
      <c r="DJ26" s="51">
        <f>' I КВАРТАЛ'!AY26+'II КВАРТАЛ '!AY26+' III КВАРТАЛ '!AY26+'IV КВАРТАЛ и СВОД V-мов и $$ '!AY26</f>
        <v>0</v>
      </c>
      <c r="DK26" s="51">
        <f>' I КВАРТАЛ'!AZ26+'II КВАРТАЛ '!AZ26+' III КВАРТАЛ '!AZ26+'IV КВАРТАЛ и СВОД V-мов и $$ '!AZ26</f>
        <v>0</v>
      </c>
      <c r="DL26" s="90">
        <f t="shared" si="15"/>
        <v>165</v>
      </c>
      <c r="DM26" s="89">
        <f>' I КВАРТАЛ'!BB26+'II КВАРТАЛ '!BB26+' III КВАРТАЛ '!BB26+'IV КВАРТАЛ и СВОД V-мов и $$ '!BB26</f>
        <v>3</v>
      </c>
      <c r="DN26" s="89">
        <f>' I КВАРТАЛ'!BC26+'II КВАРТАЛ '!BC26+' III КВАРТАЛ '!BC26+'IV КВАРТАЛ и СВОД V-мов и $$ '!BC26</f>
        <v>162</v>
      </c>
      <c r="DO26" s="115">
        <f>' I КВАРТАЛ'!BD26+'II КВАРТАЛ '!BD26+' III КВАРТАЛ '!BD26+'IV КВАРТАЛ и СВОД V-мов и $$ '!BD26</f>
        <v>115717.8</v>
      </c>
      <c r="DP26" s="51">
        <f>' I КВАРТАЛ'!BE26+'II КВАРТАЛ '!BE26+' III КВАРТАЛ '!BE26+'IV КВАРТАЛ и СВОД V-мов и $$ '!BE26</f>
        <v>2103.96</v>
      </c>
      <c r="DQ26" s="51">
        <f>' I КВАРТАЛ'!BF26+'II КВАРТАЛ '!BF26+' III КВАРТАЛ '!BF26+'IV КВАРТАЛ и СВОД V-мов и $$ '!BF26</f>
        <v>113613.84</v>
      </c>
      <c r="DS26" s="72">
        <f t="shared" si="16"/>
        <v>15242</v>
      </c>
      <c r="DT26" s="97">
        <f t="shared" si="17"/>
        <v>364</v>
      </c>
      <c r="DU26" s="97">
        <f t="shared" si="18"/>
        <v>14878</v>
      </c>
      <c r="DV26" s="63">
        <f t="shared" si="1"/>
        <v>24052082.470000003</v>
      </c>
      <c r="DW26" s="51">
        <f t="shared" si="2"/>
        <v>769712.98</v>
      </c>
      <c r="DX26" s="51">
        <f t="shared" si="3"/>
        <v>23282369.490000002</v>
      </c>
      <c r="DY26" s="116">
        <f t="shared" si="4"/>
        <v>0</v>
      </c>
      <c r="DZ26" s="100">
        <f t="shared" si="19"/>
        <v>15242</v>
      </c>
      <c r="EA26" s="101">
        <f t="shared" si="20"/>
        <v>0</v>
      </c>
    </row>
    <row r="27" spans="1:131" s="35" customFormat="1" ht="21.75" customHeight="1" x14ac:dyDescent="0.25">
      <c r="A27" s="21" t="s">
        <v>118</v>
      </c>
      <c r="B27" s="57">
        <f t="shared" ref="B27:B30" si="43">C27+D27</f>
        <v>2418</v>
      </c>
      <c r="C27" s="33">
        <v>559</v>
      </c>
      <c r="D27" s="33">
        <v>1859</v>
      </c>
      <c r="E27" s="60">
        <f>F27+G27</f>
        <v>3998344.34</v>
      </c>
      <c r="F27" s="3">
        <v>924348.42</v>
      </c>
      <c r="G27" s="3">
        <v>3073995.92</v>
      </c>
      <c r="H27" s="57">
        <f t="shared" si="36"/>
        <v>3363</v>
      </c>
      <c r="I27" s="33">
        <v>796</v>
      </c>
      <c r="J27" s="33">
        <v>2567</v>
      </c>
      <c r="K27" s="60">
        <f t="shared" si="40"/>
        <v>263658.64</v>
      </c>
      <c r="L27" s="3">
        <v>62406.27</v>
      </c>
      <c r="M27" s="3">
        <v>201252.37</v>
      </c>
      <c r="N27" s="57"/>
      <c r="O27" s="34"/>
      <c r="P27" s="34"/>
      <c r="Q27" s="60"/>
      <c r="R27" s="34"/>
      <c r="S27" s="34"/>
      <c r="T27" s="60">
        <f>U27+V27</f>
        <v>3378393.9</v>
      </c>
      <c r="U27" s="3">
        <v>1021374.9</v>
      </c>
      <c r="V27" s="3">
        <v>2357019</v>
      </c>
      <c r="W27" s="57">
        <f t="shared" si="30"/>
        <v>12182</v>
      </c>
      <c r="X27" s="33">
        <v>3143</v>
      </c>
      <c r="Y27" s="33">
        <v>9039</v>
      </c>
      <c r="Z27" s="60">
        <f t="shared" si="41"/>
        <v>9165444.6999999993</v>
      </c>
      <c r="AA27" s="3">
        <v>2364717.84</v>
      </c>
      <c r="AB27" s="3">
        <v>6800726.8600000003</v>
      </c>
      <c r="AC27" s="57">
        <f t="shared" si="31"/>
        <v>4565</v>
      </c>
      <c r="AD27" s="33">
        <v>856</v>
      </c>
      <c r="AE27" s="33">
        <v>3709</v>
      </c>
      <c r="AF27" s="60">
        <f>AG27+AH27</f>
        <v>1792919.2000000002</v>
      </c>
      <c r="AG27" s="3">
        <v>336196.9</v>
      </c>
      <c r="AH27" s="3">
        <v>1456722.3</v>
      </c>
      <c r="AI27" s="57">
        <f t="shared" si="23"/>
        <v>1127</v>
      </c>
      <c r="AJ27" s="33">
        <v>318</v>
      </c>
      <c r="AK27" s="33">
        <v>809</v>
      </c>
      <c r="AL27" s="60">
        <f t="shared" si="37"/>
        <v>19827318.829999998</v>
      </c>
      <c r="AM27" s="3">
        <v>5594576.21</v>
      </c>
      <c r="AN27" s="3">
        <v>14232742.619999999</v>
      </c>
      <c r="AO27" s="57">
        <f t="shared" si="5"/>
        <v>370</v>
      </c>
      <c r="AP27" s="33">
        <v>99</v>
      </c>
      <c r="AQ27" s="33">
        <v>271</v>
      </c>
      <c r="AR27" s="60">
        <f t="shared" si="42"/>
        <v>2363499.16</v>
      </c>
      <c r="AS27" s="3">
        <v>632395.72</v>
      </c>
      <c r="AT27" s="3">
        <v>1731103.44</v>
      </c>
      <c r="AU27" s="57">
        <f t="shared" ref="AU27:AU30" si="44">AV27+AW27</f>
        <v>6030</v>
      </c>
      <c r="AV27" s="33">
        <v>1504</v>
      </c>
      <c r="AW27" s="33">
        <v>4526</v>
      </c>
      <c r="AX27" s="60">
        <f>AY27+AZ27</f>
        <v>735873.3</v>
      </c>
      <c r="AY27" s="3">
        <v>183541.2</v>
      </c>
      <c r="AZ27" s="3">
        <v>552332.1</v>
      </c>
      <c r="BA27" s="57">
        <f t="shared" si="38"/>
        <v>290</v>
      </c>
      <c r="BB27" s="33">
        <v>83</v>
      </c>
      <c r="BC27" s="33">
        <v>207</v>
      </c>
      <c r="BD27" s="60">
        <f t="shared" si="39"/>
        <v>263314.07999999996</v>
      </c>
      <c r="BE27" s="3">
        <v>75362.31</v>
      </c>
      <c r="BF27" s="3">
        <v>187951.77</v>
      </c>
      <c r="BH27" s="62">
        <f t="shared" si="0"/>
        <v>41788766.149999991</v>
      </c>
      <c r="BI27" s="65">
        <f>' I КВАРТАЛ'!BH27+'II КВАРТАЛ '!BH27+' III КВАРТАЛ '!BH27+'IV КВАРТАЛ и СВОД V-мов и $$ '!BH27</f>
        <v>164882921.73000002</v>
      </c>
      <c r="BJ27" s="51">
        <v>162991911.14646581</v>
      </c>
      <c r="BK27" s="52">
        <f t="shared" si="6"/>
        <v>1891010.5835342109</v>
      </c>
      <c r="BL27" s="107"/>
      <c r="BM27" s="90">
        <f t="shared" si="7"/>
        <v>9676</v>
      </c>
      <c r="BN27" s="89">
        <f>' I КВАРТАЛ'!C27+'II КВАРТАЛ '!C27+' III КВАРТАЛ '!C27+'IV КВАРТАЛ и СВОД V-мов и $$ '!C27</f>
        <v>3040</v>
      </c>
      <c r="BO27" s="89">
        <f>' I КВАРТАЛ'!D27+'II КВАРТАЛ '!D27+' III КВАРТАЛ '!D27+'IV КВАРТАЛ и СВОД V-мов и $$ '!D27</f>
        <v>6636</v>
      </c>
      <c r="BP27" s="115">
        <f>' I КВАРТАЛ'!E27+'II КВАРТАЛ '!E27+' III КВАРТАЛ '!E27+'IV КВАРТАЛ и СВОД V-мов и $$ '!E27</f>
        <v>15999991.66</v>
      </c>
      <c r="BQ27" s="51">
        <f>' I КВАРТАЛ'!F27+'II КВАРТАЛ '!F27+' III КВАРТАЛ '!F27+'IV КВАРТАЛ и СВОД V-мов и $$ '!F27</f>
        <v>5026867.9800000004</v>
      </c>
      <c r="BR27" s="51">
        <f>' I КВАРТАЛ'!G27+'II КВАРТАЛ '!G27+' III КВАРТАЛ '!G27+'IV КВАРТАЛ и СВОД V-мов и $$ '!G27</f>
        <v>10973123.68</v>
      </c>
      <c r="BS27" s="90">
        <f t="shared" si="8"/>
        <v>13106</v>
      </c>
      <c r="BT27" s="89">
        <f>' I КВАРТАЛ'!I27+'II КВАРТАЛ '!I27+' III КВАРТАЛ '!I27+'IV КВАРТАЛ и СВОД V-мов и $$ '!I27</f>
        <v>3198</v>
      </c>
      <c r="BU27" s="89">
        <f>' I КВАРТАЛ'!J27+'II КВАРТАЛ '!J27+' III КВАРТАЛ '!J27+'IV КВАРТАЛ и СВОД V-мов и $$ '!J27</f>
        <v>9908</v>
      </c>
      <c r="BV27" s="115">
        <f>' I КВАРТАЛ'!K27+'II КВАРТАЛ '!K27+' III КВАРТАЛ '!K27+'IV КВАРТАЛ и СВОД V-мов и $$ '!K27</f>
        <v>1027945.2100000001</v>
      </c>
      <c r="BW27" s="51">
        <f>' I КВАРТАЛ'!L27+'II КВАРТАЛ '!L27+' III КВАРТАЛ '!L27+'IV КВАРТАЛ и СВОД V-мов и $$ '!L27</f>
        <v>250829.66999999998</v>
      </c>
      <c r="BX27" s="51">
        <f>' I КВАРТАЛ'!M27+'II КВАРТАЛ '!M27+' III КВАРТАЛ '!M27+'IV КВАРТАЛ и СВОД V-мов и $$ '!M27</f>
        <v>777115.54</v>
      </c>
      <c r="BY27" s="90">
        <f t="shared" si="9"/>
        <v>0</v>
      </c>
      <c r="BZ27" s="89">
        <f>' I КВАРТАЛ'!O27+'II КВАРТАЛ '!O27+' III КВАРТАЛ '!O27+'IV КВАРТАЛ и СВОД V-мов и $$ '!O27</f>
        <v>0</v>
      </c>
      <c r="CA27" s="89">
        <f>' I КВАРТАЛ'!P27+'II КВАРТАЛ '!P27+' III КВАРТАЛ '!P27+'IV КВАРТАЛ и СВОД V-мов и $$ '!P27</f>
        <v>0</v>
      </c>
      <c r="CB27" s="115">
        <f>' I КВАРТАЛ'!Q27+'II КВАРТАЛ '!Q27+' III КВАРТАЛ '!Q27+'IV КВАРТАЛ и СВОД V-мов и $$ '!Q27</f>
        <v>0</v>
      </c>
      <c r="CC27" s="51">
        <f>' I КВАРТАЛ'!R27+'II КВАРТАЛ '!R27+' III КВАРТАЛ '!R27+'IV КВАРТАЛ и СВОД V-мов и $$ '!R27</f>
        <v>0</v>
      </c>
      <c r="CD27" s="51">
        <f>' I КВАРТАЛ'!S27+'II КВАРТАЛ '!S27+' III КВАРТАЛ '!S27+'IV КВАРТАЛ и СВОД V-мов и $$ '!S27</f>
        <v>0</v>
      </c>
      <c r="CE27" s="115">
        <f>' I КВАРТАЛ'!T27+'II КВАРТАЛ '!T27+' III КВАРТАЛ '!T27+'IV КВАРТАЛ и СВОД V-мов и $$ '!T27</f>
        <v>13910308.270000001</v>
      </c>
      <c r="CF27" s="51">
        <f>' I КВАРТАЛ'!U27+'II КВАРТАЛ '!U27+' III КВАРТАЛ '!U27+'IV КВАРТАЛ и СВОД V-мов и $$ '!U27</f>
        <v>4203857.6100000003</v>
      </c>
      <c r="CG27" s="51">
        <f>' I КВАРТАЛ'!V27+'II КВАРТАЛ '!V27+' III КВАРТАЛ '!V27+'IV КВАРТАЛ и СВОД V-мов и $$ '!V27</f>
        <v>9706450.6600000001</v>
      </c>
      <c r="CH27" s="90">
        <f t="shared" si="10"/>
        <v>47365</v>
      </c>
      <c r="CI27" s="89">
        <f>' I КВАРТАЛ'!X27+'II КВАРТАЛ '!X27+' III КВАРТАЛ '!X27+'IV КВАРТАЛ и СВОД V-мов и $$ '!X27</f>
        <v>14562</v>
      </c>
      <c r="CJ27" s="89">
        <f>' I КВАРТАЛ'!Y27+'II КВАРТАЛ '!Y27+' III КВАРТАЛ '!Y27+'IV КВАРТАЛ и СВОД V-мов и $$ '!Y27</f>
        <v>32803</v>
      </c>
      <c r="CK27" s="115">
        <f>' I КВАРТАЛ'!Z27+'II КВАРТАЛ '!Z27+' III КВАРТАЛ '!Z27+'IV КВАРТАЛ и СВОД V-мов и $$ '!Z27</f>
        <v>35656867.5</v>
      </c>
      <c r="CL27" s="51">
        <f>' I КВАРТАЛ'!AA27+'II КВАРТАЛ '!AA27+' III КВАРТАЛ '!AA27+'IV КВАРТАЛ и СВОД V-мов и $$ '!AA27</f>
        <v>10962795.439999999</v>
      </c>
      <c r="CM27" s="51">
        <f>' I КВАРТАЛ'!AB27+'II КВАРТАЛ '!AB27+' III КВАРТАЛ '!AB27+'IV КВАРТАЛ и СВОД V-мов и $$ '!AB27</f>
        <v>24694072.059999999</v>
      </c>
      <c r="CN27" s="90">
        <f t="shared" si="11"/>
        <v>18175</v>
      </c>
      <c r="CO27" s="89">
        <f>' I КВАРТАЛ'!AD27+'II КВАРТАЛ '!AD27+' III КВАРТАЛ '!AD27+'IV КВАРТАЛ и СВОД V-мов и $$ '!AD27</f>
        <v>4401</v>
      </c>
      <c r="CP27" s="89">
        <f>' I КВАРТАЛ'!AE27+'II КВАРТАЛ '!AE27+' III КВАРТАЛ '!AE27+'IV КВАРТАЛ и СВОД V-мов и $$ '!AE27</f>
        <v>13774</v>
      </c>
      <c r="CQ27" s="115">
        <f>' I КВАРТАЛ'!AF27+'II КВАРТАЛ '!AF27+' III КВАРТАЛ '!AF27+'IV КВАРТАЛ и СВОД V-мов и $$ '!AF27</f>
        <v>7159705.5100000007</v>
      </c>
      <c r="CR27" s="51">
        <f>' I КВАРТАЛ'!AG27+'II КВАРТАЛ '!AG27+' III КВАРТАЛ '!AG27+'IV КВАРТАЛ и СВОД V-мов и $$ '!AG27</f>
        <v>1733925.38</v>
      </c>
      <c r="CS27" s="51">
        <f>' I КВАРТАЛ'!AH27+'II КВАРТАЛ '!AH27+' III КВАРТАЛ '!AH27+'IV КВАРТАЛ и СВОД V-мов и $$ '!AH27</f>
        <v>5425780.1299999999</v>
      </c>
      <c r="CT27" s="90">
        <f t="shared" si="12"/>
        <v>4481</v>
      </c>
      <c r="CU27" s="89">
        <f>' I КВАРТАЛ'!AJ27+'II КВАРТАЛ '!AJ27+' III КВАРТАЛ '!AJ27+'IV КВАРТАЛ и СВОД V-мов и $$ '!AJ27</f>
        <v>1403</v>
      </c>
      <c r="CV27" s="89">
        <f>' I КВАРТАЛ'!AK27+'II КВАРТАЛ '!AK27+' III КВАРТАЛ '!AK27+'IV КВАРТАЛ и СВОД V-мов и $$ '!AK27</f>
        <v>3078</v>
      </c>
      <c r="CW27" s="115">
        <f>' I КВАРТАЛ'!AL27+'II КВАРТАЛ '!AL27+' III КВАРТАЛ '!AL27+'IV КВАРТАЛ и СВОД V-мов и $$ '!AL27</f>
        <v>77921453.199999988</v>
      </c>
      <c r="CX27" s="51">
        <f>' I КВАРТАЛ'!AM27+'II КВАРТАЛ '!AM27+' III КВАРТАЛ '!AM27+'IV КВАРТАЛ и СВОД V-мов и $$ '!AM27</f>
        <v>24377410.5</v>
      </c>
      <c r="CY27" s="51">
        <f>' I КВАРТАЛ'!AN27+'II КВАРТАЛ '!AN27+' III КВАРТАЛ '!AN27+'IV КВАРТАЛ и СВОД V-мов и $$ '!AN27</f>
        <v>53544042.699999996</v>
      </c>
      <c r="CZ27" s="90">
        <f t="shared" si="13"/>
        <v>1460</v>
      </c>
      <c r="DA27" s="89">
        <f>' I КВАРТАЛ'!AP27+'II КВАРТАЛ '!AP27+' III КВАРТАЛ '!AP27+'IV КВАРТАЛ и СВОД V-мов и $$ '!AP27</f>
        <v>486</v>
      </c>
      <c r="DB27" s="89">
        <f>' I КВАРТАЛ'!AQ27+'II КВАРТАЛ '!AQ27+' III КВАРТАЛ '!AQ27+'IV КВАРТАЛ и СВОД V-мов и $$ '!AQ27</f>
        <v>974</v>
      </c>
      <c r="DC27" s="115">
        <f>' I КВАРТАЛ'!AR27+'II КВАРТАЛ '!AR27+' III КВАРТАЛ '!AR27+'IV КВАРТАЛ и СВОД V-мов и $$ '!AR27</f>
        <v>9329708.3300000001</v>
      </c>
      <c r="DD27" s="51">
        <f>' I КВАРТАЛ'!AS27+'II КВАРТАЛ '!AS27+' III КВАРТАЛ '!AS27+'IV КВАРТАЛ и СВОД V-мов и $$ '!AS27</f>
        <v>3105629.51</v>
      </c>
      <c r="DE27" s="51">
        <f>' I КВАРТАЛ'!AT27+'II КВАРТАЛ '!AT27+' III КВАРТАЛ '!AT27+'IV КВАРТАЛ и СВОД V-мов и $$ '!AT27</f>
        <v>6224078.8200000003</v>
      </c>
      <c r="DF27" s="90">
        <f t="shared" si="14"/>
        <v>22900</v>
      </c>
      <c r="DG27" s="89">
        <f>' I КВАРТАЛ'!AV27+'II КВАРТАЛ '!AV27+' III КВАРТАЛ '!AV27+'IV КВАРТАЛ и СВОД V-мов и $$ '!AV27</f>
        <v>7956</v>
      </c>
      <c r="DH27" s="89">
        <f>' I КВАРТАЛ'!AW27+'II КВАРТАЛ '!AW27+' III КВАРТАЛ '!AW27+'IV КВАРТАЛ и СВОД V-мов и $$ '!AW27</f>
        <v>14944</v>
      </c>
      <c r="DI27" s="115">
        <f>' I КВАРТАЛ'!AX27+'II КВАРТАЛ '!AX27+' III КВАРТАЛ '!AX27+'IV КВАРТАЛ и СВОД V-мов и $$ '!AX27</f>
        <v>2819186</v>
      </c>
      <c r="DJ27" s="51">
        <f>' I КВАРТАЛ'!AY27+'II КВАРТАЛ '!AY27+' III КВАРТАЛ '!AY27+'IV КВАРТАЛ и СВОД V-мов и $$ '!AY27</f>
        <v>980090.56</v>
      </c>
      <c r="DK27" s="51">
        <f>' I КВАРТАЛ'!AZ27+'II КВАРТАЛ '!AZ27+' III КВАРТАЛ '!AZ27+'IV КВАРТАЛ и СВОД V-мов и $$ '!AZ27</f>
        <v>1839095.44</v>
      </c>
      <c r="DL27" s="90">
        <f t="shared" si="15"/>
        <v>1165</v>
      </c>
      <c r="DM27" s="89">
        <f>' I КВАРТАЛ'!BB27+'II КВАРТАЛ '!BB27+' III КВАРТАЛ '!BB27+'IV КВАРТАЛ и СВОД V-мов и $$ '!BB27</f>
        <v>360</v>
      </c>
      <c r="DN27" s="89">
        <f>' I КВАРТАЛ'!BC27+'II КВАРТАЛ '!BC27+' III КВАРТАЛ '!BC27+'IV КВАРТАЛ и СВОД V-мов и $$ '!BC27</f>
        <v>805</v>
      </c>
      <c r="DO27" s="115">
        <f>' I КВАРТАЛ'!BD27+'II КВАРТАЛ '!BD27+' III КВАРТАЛ '!BD27+'IV КВАРТАЛ и СВОД V-мов и $$ '!BD27</f>
        <v>1057756.0499999998</v>
      </c>
      <c r="DP27" s="51">
        <f>' I КВАРТАЛ'!BE27+'II КВАРТАЛ '!BE27+' III КВАРТАЛ '!BE27+'IV КВАРТАЛ и СВОД V-мов и $$ '!BE27</f>
        <v>326596.2</v>
      </c>
      <c r="DQ27" s="51">
        <f>' I КВАРТАЛ'!BF27+'II КВАРТАЛ '!BF27+' III КВАРТАЛ '!BF27+'IV КВАРТАЛ и СВОД V-мов и $$ '!BF27</f>
        <v>731159.85</v>
      </c>
      <c r="DS27" s="72">
        <f t="shared" si="16"/>
        <v>118328</v>
      </c>
      <c r="DT27" s="97">
        <f t="shared" si="17"/>
        <v>35406</v>
      </c>
      <c r="DU27" s="97">
        <f t="shared" si="18"/>
        <v>82922</v>
      </c>
      <c r="DV27" s="63">
        <f t="shared" si="1"/>
        <v>164882921.73000002</v>
      </c>
      <c r="DW27" s="51">
        <f t="shared" si="2"/>
        <v>50968002.850000001</v>
      </c>
      <c r="DX27" s="51">
        <f t="shared" si="3"/>
        <v>113914918.88</v>
      </c>
      <c r="DY27" s="116">
        <f t="shared" si="4"/>
        <v>0</v>
      </c>
      <c r="DZ27" s="100">
        <f t="shared" si="19"/>
        <v>118328</v>
      </c>
      <c r="EA27" s="101">
        <f t="shared" si="20"/>
        <v>0</v>
      </c>
    </row>
    <row r="28" spans="1:131" s="35" customFormat="1" ht="15" x14ac:dyDescent="0.25">
      <c r="A28" s="21" t="s">
        <v>119</v>
      </c>
      <c r="B28" s="57">
        <f t="shared" si="43"/>
        <v>1770</v>
      </c>
      <c r="C28" s="33">
        <v>384</v>
      </c>
      <c r="D28" s="33">
        <v>1386</v>
      </c>
      <c r="E28" s="60">
        <f>F28+G28</f>
        <v>2968120.1100000003</v>
      </c>
      <c r="F28" s="3">
        <v>643931.14</v>
      </c>
      <c r="G28" s="3">
        <v>2324188.9700000002</v>
      </c>
      <c r="H28" s="57">
        <f t="shared" si="36"/>
        <v>2521</v>
      </c>
      <c r="I28" s="33">
        <v>361</v>
      </c>
      <c r="J28" s="33">
        <v>2160</v>
      </c>
      <c r="K28" s="60">
        <f t="shared" si="40"/>
        <v>466712.16000000003</v>
      </c>
      <c r="L28" s="3">
        <v>66831.850000000006</v>
      </c>
      <c r="M28" s="3">
        <v>399880.31</v>
      </c>
      <c r="N28" s="57"/>
      <c r="O28" s="34"/>
      <c r="P28" s="34"/>
      <c r="Q28" s="60"/>
      <c r="R28" s="34"/>
      <c r="S28" s="34"/>
      <c r="T28" s="60">
        <f>U28+V28</f>
        <v>2777708.24</v>
      </c>
      <c r="U28" s="3">
        <v>720227.05</v>
      </c>
      <c r="V28" s="3">
        <v>2057481.19</v>
      </c>
      <c r="W28" s="57">
        <f t="shared" si="30"/>
        <v>7195</v>
      </c>
      <c r="X28" s="33">
        <v>1101</v>
      </c>
      <c r="Y28" s="33">
        <v>6094</v>
      </c>
      <c r="Z28" s="60">
        <f t="shared" si="41"/>
        <v>5314911.17</v>
      </c>
      <c r="AA28" s="3">
        <v>813303.29</v>
      </c>
      <c r="AB28" s="3">
        <v>4501607.88</v>
      </c>
      <c r="AC28" s="57">
        <f t="shared" si="31"/>
        <v>3330</v>
      </c>
      <c r="AD28" s="33">
        <v>518</v>
      </c>
      <c r="AE28" s="33">
        <v>2812</v>
      </c>
      <c r="AF28" s="60">
        <f>AG28+AH28</f>
        <v>1470816.38</v>
      </c>
      <c r="AG28" s="3">
        <v>228793.66</v>
      </c>
      <c r="AH28" s="3">
        <v>1242022.72</v>
      </c>
      <c r="AI28" s="57">
        <f t="shared" si="23"/>
        <v>796</v>
      </c>
      <c r="AJ28" s="33">
        <v>161</v>
      </c>
      <c r="AK28" s="33">
        <v>635</v>
      </c>
      <c r="AL28" s="60">
        <f t="shared" si="37"/>
        <v>12269149.74</v>
      </c>
      <c r="AM28" s="3">
        <v>2481574.2599999998</v>
      </c>
      <c r="AN28" s="3">
        <v>9787575.4800000004</v>
      </c>
      <c r="AO28" s="57">
        <f t="shared" si="5"/>
        <v>270</v>
      </c>
      <c r="AP28" s="33">
        <v>50</v>
      </c>
      <c r="AQ28" s="33">
        <v>220</v>
      </c>
      <c r="AR28" s="60">
        <f t="shared" si="42"/>
        <v>2836774.62</v>
      </c>
      <c r="AS28" s="3">
        <v>525328.63</v>
      </c>
      <c r="AT28" s="3">
        <v>2311445.9900000002</v>
      </c>
      <c r="AU28" s="57">
        <f t="shared" si="44"/>
        <v>3346</v>
      </c>
      <c r="AV28" s="33">
        <v>642</v>
      </c>
      <c r="AW28" s="33">
        <v>2704</v>
      </c>
      <c r="AX28" s="60">
        <f>AY28+AZ28</f>
        <v>332726.24</v>
      </c>
      <c r="AY28" s="3">
        <v>63840.480000000003</v>
      </c>
      <c r="AZ28" s="3">
        <v>268885.76000000001</v>
      </c>
      <c r="BA28" s="57">
        <f t="shared" si="38"/>
        <v>498</v>
      </c>
      <c r="BB28" s="33">
        <v>90</v>
      </c>
      <c r="BC28" s="33">
        <v>408</v>
      </c>
      <c r="BD28" s="60">
        <f t="shared" si="39"/>
        <v>349257.36</v>
      </c>
      <c r="BE28" s="3">
        <v>63118.8</v>
      </c>
      <c r="BF28" s="3">
        <v>286138.56</v>
      </c>
      <c r="BH28" s="62">
        <f t="shared" si="0"/>
        <v>28786176.019999996</v>
      </c>
      <c r="BI28" s="65">
        <f>' I КВАРТАЛ'!BH28+'II КВАРТАЛ '!BH28+' III КВАРТАЛ '!BH28+'IV КВАРТАЛ и СВОД V-мов и $$ '!BH28</f>
        <v>116383870.61</v>
      </c>
      <c r="BJ28" s="51">
        <v>108099389.24317631</v>
      </c>
      <c r="BK28" s="52">
        <f t="shared" si="6"/>
        <v>8284481.3668236881</v>
      </c>
      <c r="BL28" s="107"/>
      <c r="BM28" s="90">
        <f t="shared" si="7"/>
        <v>7113</v>
      </c>
      <c r="BN28" s="89">
        <f>' I КВАРТАЛ'!C28+'II КВАРТАЛ '!C28+' III КВАРТАЛ '!C28+'IV КВАРТАЛ и СВОД V-мов и $$ '!C28</f>
        <v>2230</v>
      </c>
      <c r="BO28" s="89">
        <f>' I КВАРТАЛ'!D28+'II КВАРТАЛ '!D28+' III КВАРТАЛ '!D28+'IV КВАРТАЛ и СВОД V-мов и $$ '!D28</f>
        <v>4883</v>
      </c>
      <c r="BP28" s="115">
        <f>' I КВАРТАЛ'!E28+'II КВАРТАЛ '!E28+' III КВАРТАЛ '!E28+'IV КВАРТАЛ и СВОД V-мов и $$ '!E28</f>
        <v>11929280.420000002</v>
      </c>
      <c r="BQ28" s="51">
        <f>' I КВАРТАЛ'!F28+'II КВАРТАЛ '!F28+' III КВАРТАЛ '!F28+'IV КВАРТАЛ и СВОД V-мов и $$ '!F28</f>
        <v>3740024.4200000004</v>
      </c>
      <c r="BR28" s="51">
        <f>' I КВАРТАЛ'!G28+'II КВАРТАЛ '!G28+' III КВАРТАЛ '!G28+'IV КВАРТАЛ и СВОД V-мов и $$ '!G28</f>
        <v>8189256</v>
      </c>
      <c r="BS28" s="90">
        <f t="shared" si="8"/>
        <v>10202</v>
      </c>
      <c r="BT28" s="89">
        <f>' I КВАРТАЛ'!I28+'II КВАРТАЛ '!I28+' III КВАРТАЛ '!I28+'IV КВАРТАЛ и СВОД V-мов и $$ '!I28</f>
        <v>1485</v>
      </c>
      <c r="BU28" s="89">
        <f>' I КВАРТАЛ'!J28+'II КВАРТАЛ '!J28+' III КВАРТАЛ '!J28+'IV КВАРТАЛ и СВОД V-мов и $$ '!J28</f>
        <v>8717</v>
      </c>
      <c r="BV28" s="115">
        <f>' I КВАРТАЛ'!K28+'II КВАРТАЛ '!K28+' III КВАРТАЛ '!K28+'IV КВАРТАЛ и СВОД V-мов и $$ '!K28</f>
        <v>1876039.4500000002</v>
      </c>
      <c r="BW28" s="51">
        <f>' I КВАРТАЛ'!L28+'II КВАРТАЛ '!L28+' III КВАРТАЛ '!L28+'IV КВАРТАЛ и СВОД V-мов и $$ '!L28</f>
        <v>272981.32999999996</v>
      </c>
      <c r="BX28" s="51">
        <f>' I КВАРТАЛ'!M28+'II КВАРТАЛ '!M28+' III КВАРТАЛ '!M28+'IV КВАРТАЛ и СВОД V-мов и $$ '!M28</f>
        <v>1603058.12</v>
      </c>
      <c r="BY28" s="90">
        <f t="shared" si="9"/>
        <v>0</v>
      </c>
      <c r="BZ28" s="89">
        <f>' I КВАРТАЛ'!O28+'II КВАРТАЛ '!O28+' III КВАРТАЛ '!O28+'IV КВАРТАЛ и СВОД V-мов и $$ '!O28</f>
        <v>0</v>
      </c>
      <c r="CA28" s="89">
        <f>' I КВАРТАЛ'!P28+'II КВАРТАЛ '!P28+' III КВАРТАЛ '!P28+'IV КВАРТАЛ и СВОД V-мов и $$ '!P28</f>
        <v>0</v>
      </c>
      <c r="CB28" s="115">
        <f>' I КВАРТАЛ'!Q28+'II КВАРТАЛ '!Q28+' III КВАРТАЛ '!Q28+'IV КВАРТАЛ и СВОД V-мов и $$ '!Q28</f>
        <v>0</v>
      </c>
      <c r="CC28" s="51">
        <f>' I КВАРТАЛ'!R28+'II КВАРТАЛ '!R28+' III КВАРТАЛ '!R28+'IV КВАРТАЛ и СВОД V-мов и $$ '!R28</f>
        <v>0</v>
      </c>
      <c r="CD28" s="51">
        <f>' I КВАРТАЛ'!S28+'II КВАРТАЛ '!S28+' III КВАРТАЛ '!S28+'IV КВАРТАЛ и СВОД V-мов и $$ '!S28</f>
        <v>0</v>
      </c>
      <c r="CE28" s="115">
        <f>' I КВАРТАЛ'!T28+'II КВАРТАЛ '!T28+' III КВАРТАЛ '!T28+'IV КВАРТАЛ и СВОД V-мов и $$ '!T28</f>
        <v>11281506.23</v>
      </c>
      <c r="CF28" s="51">
        <f>' I КВАРТАЛ'!U28+'II КВАРТАЛ '!U28+' III КВАРТАЛ '!U28+'IV КВАРТАЛ и СВОД V-мов и $$ '!U28</f>
        <v>2924058.5300000003</v>
      </c>
      <c r="CG28" s="51">
        <f>' I КВАРТАЛ'!V28+'II КВАРТАЛ '!V28+' III КВАРТАЛ '!V28+'IV КВАРТАЛ и СВОД V-мов и $$ '!V28</f>
        <v>8357447.6999999993</v>
      </c>
      <c r="CH28" s="90">
        <f t="shared" si="10"/>
        <v>28942</v>
      </c>
      <c r="CI28" s="89">
        <f>' I КВАРТАЛ'!X28+'II КВАРТАЛ '!X28+' III КВАРТАЛ '!X28+'IV КВАРТАЛ и СВОД V-мов и $$ '!X28</f>
        <v>6322</v>
      </c>
      <c r="CJ28" s="89">
        <f>' I КВАРТАЛ'!Y28+'II КВАРТАЛ '!Y28+' III КВАРТАЛ '!Y28+'IV КВАРТАЛ и СВОД V-мов и $$ '!Y28</f>
        <v>22620</v>
      </c>
      <c r="CK28" s="115">
        <f>' I КВАРТАЛ'!Z28+'II КВАРТАЛ '!Z28+' III КВАРТАЛ '!Z28+'IV КВАРТАЛ и СВОД V-мов и $$ '!Z28</f>
        <v>21390752.140000001</v>
      </c>
      <c r="CL28" s="51">
        <f>' I КВАРТАЛ'!AA28+'II КВАРТАЛ '!AA28+' III КВАРТАЛ '!AA28+'IV КВАРТАЛ и СВОД V-мов и $$ '!AA28</f>
        <v>4672778.75</v>
      </c>
      <c r="CM28" s="51">
        <f>' I КВАРТАЛ'!AB28+'II КВАРТАЛ '!AB28+' III КВАРТАЛ '!AB28+'IV КВАРТАЛ и СВОД V-мов и $$ '!AB28</f>
        <v>16717973.390000001</v>
      </c>
      <c r="CN28" s="90">
        <f t="shared" si="11"/>
        <v>13361</v>
      </c>
      <c r="CO28" s="89">
        <f>' I КВАРТАЛ'!AD28+'II КВАРТАЛ '!AD28+' III КВАРТАЛ '!AD28+'IV КВАРТАЛ и СВОД V-мов и $$ '!AD28</f>
        <v>3092</v>
      </c>
      <c r="CP28" s="89">
        <f>' I КВАРТАЛ'!AE28+'II КВАРТАЛ '!AE28+' III КВАРТАЛ '!AE28+'IV КВАРТАЛ и СВОД V-мов и $$ '!AE28</f>
        <v>10269</v>
      </c>
      <c r="CQ28" s="115">
        <f>' I КВАРТАЛ'!AF28+'II КВАРТАЛ '!AF28+' III КВАРТАЛ '!AF28+'IV КВАРТАЛ и СВОД V-мов и $$ '!AF28</f>
        <v>5897744.29</v>
      </c>
      <c r="CR28" s="51">
        <f>' I КВАРТАЛ'!AG28+'II КВАРТАЛ '!AG28+' III КВАРТАЛ '!AG28+'IV КВАРТАЛ и СВОД V-мов и $$ '!AG28</f>
        <v>1364787.3499999999</v>
      </c>
      <c r="CS28" s="51">
        <f>' I КВАРТАЛ'!AH28+'II КВАРТАЛ '!AH28+' III КВАРТАЛ '!AH28+'IV КВАРТАЛ и СВОД V-мов и $$ '!AH28</f>
        <v>4532956.9399999995</v>
      </c>
      <c r="CT28" s="90">
        <f t="shared" si="12"/>
        <v>3233</v>
      </c>
      <c r="CU28" s="89">
        <f>' I КВАРТАЛ'!AJ28+'II КВАРТАЛ '!AJ28+' III КВАРТАЛ '!AJ28+'IV КВАРТАЛ и СВОД V-мов и $$ '!AJ28</f>
        <v>741</v>
      </c>
      <c r="CV28" s="89">
        <f>' I КВАРТАЛ'!AK28+'II КВАРТАЛ '!AK28+' III КВАРТАЛ '!AK28+'IV КВАРТАЛ и СВОД V-мов и $$ '!AK28</f>
        <v>2492</v>
      </c>
      <c r="CW28" s="115">
        <f>' I КВАРТАЛ'!AL28+'II КВАРТАЛ '!AL28+' III КВАРТАЛ '!AL28+'IV КВАРТАЛ и СВОД V-мов и $$ '!AL28</f>
        <v>49722773.080000006</v>
      </c>
      <c r="CX28" s="51">
        <f>' I КВАРТАЛ'!AM28+'II КВАРТАЛ '!AM28+' III КВАРТАЛ '!AM28+'IV КВАРТАЛ и СВОД V-мов и $$ '!AM28</f>
        <v>11395573.789999999</v>
      </c>
      <c r="CY28" s="51">
        <f>' I КВАРТАЛ'!AN28+'II КВАРТАЛ '!AN28+' III КВАРТАЛ '!AN28+'IV КВАРТАЛ и СВОД V-мов и $$ '!AN28</f>
        <v>38327199.290000007</v>
      </c>
      <c r="CZ28" s="90">
        <f t="shared" si="13"/>
        <v>1105</v>
      </c>
      <c r="DA28" s="89">
        <f>' I КВАРТАЛ'!AP28+'II КВАРТАЛ '!AP28+' III КВАРТАЛ '!AP28+'IV КВАРТАЛ и СВОД V-мов и $$ '!AP28</f>
        <v>298</v>
      </c>
      <c r="DB28" s="89">
        <f>' I КВАРТАЛ'!AQ28+'II КВАРТАЛ '!AQ28+' III КВАРТАЛ '!AQ28+'IV КВАРТАЛ и СВОД V-мов и $$ '!AQ28</f>
        <v>807</v>
      </c>
      <c r="DC28" s="115">
        <f>' I КВАРТАЛ'!AR28+'II КВАРТАЛ '!AR28+' III КВАРТАЛ '!AR28+'IV КВАРТАЛ и СВОД V-мов и $$ '!AR28</f>
        <v>11551633.399999999</v>
      </c>
      <c r="DD28" s="51">
        <f>' I КВАРТАЛ'!AS28+'II КВАРТАЛ '!AS28+' III КВАРТАЛ '!AS28+'IV КВАРТАЛ и СВОД V-мов и $$ '!AS28</f>
        <v>3113901.3499999996</v>
      </c>
      <c r="DE28" s="51">
        <f>' I КВАРТАЛ'!AT28+'II КВАРТАЛ '!AT28+' III КВАРТАЛ '!AT28+'IV КВАРТАЛ и СВОД V-мов и $$ '!AT28</f>
        <v>8437732.0500000007</v>
      </c>
      <c r="DF28" s="90">
        <f t="shared" si="14"/>
        <v>13390</v>
      </c>
      <c r="DG28" s="89">
        <f>' I КВАРТАЛ'!AV28+'II КВАРТАЛ '!AV28+' III КВАРТАЛ '!AV28+'IV КВАРТАЛ и СВОД V-мов и $$ '!AV28</f>
        <v>3278</v>
      </c>
      <c r="DH28" s="89">
        <f>' I КВАРТАЛ'!AW28+'II КВАРТАЛ '!AW28+' III КВАРТАЛ '!AW28+'IV КВАРТАЛ и СВОД V-мов и $$ '!AW28</f>
        <v>10112</v>
      </c>
      <c r="DI28" s="115">
        <f>' I КВАРТАЛ'!AX28+'II КВАРТАЛ '!AX28+' III КВАРТАЛ '!AX28+'IV КВАРТАЛ и СВОД V-мов и $$ '!AX28</f>
        <v>1331501.6000000001</v>
      </c>
      <c r="DJ28" s="51">
        <f>' I КВАРТАЛ'!AY28+'II КВАРТАЛ '!AY28+' III КВАРТАЛ '!AY28+'IV КВАРТАЛ и СВОД V-мов и $$ '!AY28</f>
        <v>325964.32</v>
      </c>
      <c r="DK28" s="51">
        <f>' I КВАРТАЛ'!AZ28+'II КВАРТАЛ '!AZ28+' III КВАРТАЛ '!AZ28+'IV КВАРТАЛ и СВОД V-мов и $$ '!AZ28</f>
        <v>1005537.28</v>
      </c>
      <c r="DL28" s="90">
        <f t="shared" si="15"/>
        <v>2000</v>
      </c>
      <c r="DM28" s="89">
        <f>' I КВАРТАЛ'!BB28+'II КВАРТАЛ '!BB28+' III КВАРТАЛ '!BB28+'IV КВАРТАЛ и СВОД V-мов и $$ '!BB28</f>
        <v>228</v>
      </c>
      <c r="DN28" s="89">
        <f>' I КВАРТАЛ'!BC28+'II КВАРТАЛ '!BC28+' III КВАРТАЛ '!BC28+'IV КВАРТАЛ и СВОД V-мов и $$ '!BC28</f>
        <v>1772</v>
      </c>
      <c r="DO28" s="115">
        <f>' I КВАРТАЛ'!BD28+'II КВАРТАЛ '!BD28+' III КВАРТАЛ '!BD28+'IV КВАРТАЛ и СВОД V-мов и $$ '!BD28</f>
        <v>1402640</v>
      </c>
      <c r="DP28" s="51">
        <f>' I КВАРТАЛ'!BE28+'II КВАРТАЛ '!BE28+' III КВАРТАЛ '!BE28+'IV КВАРТАЛ и СВОД V-мов и $$ '!BE28</f>
        <v>159900.96000000002</v>
      </c>
      <c r="DQ28" s="51">
        <f>' I КВАРТАЛ'!BF28+'II КВАРТАЛ '!BF28+' III КВАРТАЛ '!BF28+'IV КВАРТАЛ и СВОД V-мов и $$ '!BF28</f>
        <v>1242739.04</v>
      </c>
      <c r="DS28" s="72">
        <f t="shared" si="16"/>
        <v>79346</v>
      </c>
      <c r="DT28" s="97">
        <f t="shared" si="17"/>
        <v>17674</v>
      </c>
      <c r="DU28" s="97">
        <f t="shared" si="18"/>
        <v>61672</v>
      </c>
      <c r="DV28" s="63">
        <f t="shared" si="1"/>
        <v>116383870.61000001</v>
      </c>
      <c r="DW28" s="51">
        <f t="shared" si="2"/>
        <v>27969970.800000004</v>
      </c>
      <c r="DX28" s="51">
        <f t="shared" si="3"/>
        <v>88413899.810000002</v>
      </c>
      <c r="DY28" s="116">
        <f t="shared" si="4"/>
        <v>0</v>
      </c>
      <c r="DZ28" s="100">
        <f t="shared" si="19"/>
        <v>79346</v>
      </c>
      <c r="EA28" s="101">
        <f t="shared" si="20"/>
        <v>0</v>
      </c>
    </row>
    <row r="29" spans="1:131" s="35" customFormat="1" ht="15" x14ac:dyDescent="0.25">
      <c r="A29" s="21" t="s">
        <v>120</v>
      </c>
      <c r="B29" s="57">
        <f t="shared" si="43"/>
        <v>1680</v>
      </c>
      <c r="C29" s="33">
        <v>376</v>
      </c>
      <c r="D29" s="33">
        <v>1304</v>
      </c>
      <c r="E29" s="60">
        <f>F29+G29</f>
        <v>2778005.99</v>
      </c>
      <c r="F29" s="3">
        <v>621744.19999999995</v>
      </c>
      <c r="G29" s="3">
        <v>2156261.79</v>
      </c>
      <c r="H29" s="57">
        <f t="shared" si="36"/>
        <v>2058</v>
      </c>
      <c r="I29" s="33">
        <v>439</v>
      </c>
      <c r="J29" s="33">
        <v>1619</v>
      </c>
      <c r="K29" s="60">
        <f t="shared" si="40"/>
        <v>162180.01</v>
      </c>
      <c r="L29" s="3">
        <v>34595.25</v>
      </c>
      <c r="M29" s="3">
        <v>127584.76</v>
      </c>
      <c r="N29" s="57"/>
      <c r="O29" s="34"/>
      <c r="P29" s="34"/>
      <c r="Q29" s="60"/>
      <c r="R29" s="34"/>
      <c r="S29" s="34"/>
      <c r="T29" s="60">
        <f>U29+V29</f>
        <v>2228171.44</v>
      </c>
      <c r="U29" s="3">
        <v>675032.53</v>
      </c>
      <c r="V29" s="3">
        <v>1553138.91</v>
      </c>
      <c r="W29" s="57">
        <f t="shared" si="30"/>
        <v>6583</v>
      </c>
      <c r="X29" s="33">
        <v>1585</v>
      </c>
      <c r="Y29" s="33">
        <v>4998</v>
      </c>
      <c r="Z29" s="60">
        <f t="shared" si="41"/>
        <v>5009091.21</v>
      </c>
      <c r="AA29" s="3">
        <v>1206047.33</v>
      </c>
      <c r="AB29" s="3">
        <v>3803043.88</v>
      </c>
      <c r="AC29" s="57">
        <f t="shared" si="31"/>
        <v>3156</v>
      </c>
      <c r="AD29" s="33">
        <v>707</v>
      </c>
      <c r="AE29" s="33">
        <v>2449</v>
      </c>
      <c r="AF29" s="60">
        <f>AG29+AH29</f>
        <v>1525962.75</v>
      </c>
      <c r="AG29" s="3">
        <v>341842.73</v>
      </c>
      <c r="AH29" s="3">
        <v>1184120.02</v>
      </c>
      <c r="AI29" s="57">
        <f t="shared" si="23"/>
        <v>720</v>
      </c>
      <c r="AJ29" s="33">
        <v>135</v>
      </c>
      <c r="AK29" s="33">
        <v>585</v>
      </c>
      <c r="AL29" s="60">
        <f t="shared" si="37"/>
        <v>11375814.970000001</v>
      </c>
      <c r="AM29" s="3">
        <v>2132965.31</v>
      </c>
      <c r="AN29" s="3">
        <v>9242849.6600000001</v>
      </c>
      <c r="AO29" s="57">
        <f t="shared" si="5"/>
        <v>243</v>
      </c>
      <c r="AP29" s="33">
        <v>55</v>
      </c>
      <c r="AQ29" s="33">
        <v>188</v>
      </c>
      <c r="AR29" s="60">
        <f t="shared" si="42"/>
        <v>2208733.7800000003</v>
      </c>
      <c r="AS29" s="3">
        <v>499919.17</v>
      </c>
      <c r="AT29" s="3">
        <v>1708814.61</v>
      </c>
      <c r="AU29" s="57">
        <f t="shared" si="44"/>
        <v>3708</v>
      </c>
      <c r="AV29" s="33">
        <v>861</v>
      </c>
      <c r="AW29" s="33">
        <v>2847</v>
      </c>
      <c r="AX29" s="60">
        <f>AY29+AZ29</f>
        <v>368723.52</v>
      </c>
      <c r="AY29" s="3">
        <v>85617.84</v>
      </c>
      <c r="AZ29" s="3">
        <v>283105.68</v>
      </c>
      <c r="BA29" s="57">
        <f t="shared" si="38"/>
        <v>321</v>
      </c>
      <c r="BB29" s="33">
        <v>69</v>
      </c>
      <c r="BC29" s="33">
        <v>252</v>
      </c>
      <c r="BD29" s="60">
        <f t="shared" si="39"/>
        <v>225123.72000000003</v>
      </c>
      <c r="BE29" s="3">
        <v>48391.08</v>
      </c>
      <c r="BF29" s="3">
        <v>176732.64</v>
      </c>
      <c r="BH29" s="62">
        <f t="shared" si="0"/>
        <v>25881807.389999997</v>
      </c>
      <c r="BI29" s="65">
        <f>' I КВАРТАЛ'!BH29+'II КВАРТАЛ '!BH29+' III КВАРТАЛ '!BH29+'IV КВАРТАЛ и СВОД V-мов и $$ '!BH29</f>
        <v>104056859.30000001</v>
      </c>
      <c r="BJ29" s="51">
        <v>98270621.870926574</v>
      </c>
      <c r="BK29" s="52">
        <f t="shared" si="6"/>
        <v>5786237.429073438</v>
      </c>
      <c r="BL29" s="107"/>
      <c r="BM29" s="90">
        <f t="shared" si="7"/>
        <v>6644</v>
      </c>
      <c r="BN29" s="89">
        <f>' I КВАРТАЛ'!C29+'II КВАРТАЛ '!C29+' III КВАРТАЛ '!C29+'IV КВАРТАЛ и СВОД V-мов и $$ '!C29</f>
        <v>1845</v>
      </c>
      <c r="BO29" s="89">
        <f>' I КВАРТАЛ'!D29+'II КВАРТАЛ '!D29+' III КВАРТАЛ '!D29+'IV КВАРТАЛ и СВОД V-мов и $$ '!D29</f>
        <v>4799</v>
      </c>
      <c r="BP29" s="115">
        <f>' I КВАРТАЛ'!E29+'II КВАРТАЛ '!E29+' III КВАРТАЛ '!E29+'IV КВАРТАЛ и СВОД V-мов и $$ '!E29</f>
        <v>10986352.270000001</v>
      </c>
      <c r="BQ29" s="51">
        <f>' I КВАРТАЛ'!F29+'II КВАРТАЛ '!F29+' III КВАРТАЛ '!F29+'IV КВАРТАЛ и СВОД V-мов и $$ '!F29</f>
        <v>3050845.87</v>
      </c>
      <c r="BR29" s="51">
        <f>' I КВАРТАЛ'!G29+'II КВАРТАЛ '!G29+' III КВАРТАЛ '!G29+'IV КВАРТАЛ и СВОД V-мов и $$ '!G29</f>
        <v>7935506.4000000004</v>
      </c>
      <c r="BS29" s="90">
        <f t="shared" si="8"/>
        <v>8236</v>
      </c>
      <c r="BT29" s="89">
        <f>' I КВАРТАЛ'!I29+'II КВАРТАЛ '!I29+' III КВАРТАЛ '!I29+'IV КВАРТАЛ и СВОД V-мов и $$ '!I29</f>
        <v>2617</v>
      </c>
      <c r="BU29" s="89">
        <f>' I КВАРТАЛ'!J29+'II КВАРТАЛ '!J29+' III КВАРТАЛ '!J29+'IV КВАРТАЛ и СВОД V-мов и $$ '!J29</f>
        <v>5619</v>
      </c>
      <c r="BV29" s="115">
        <f>' I КВАРТАЛ'!K29+'II КВАРТАЛ '!K29+' III КВАРТАЛ '!K29+'IV КВАРТАЛ и СВОД V-мов и $$ '!K29</f>
        <v>649468.97</v>
      </c>
      <c r="BW29" s="51">
        <f>' I КВАРТАЛ'!L29+'II КВАРТАЛ '!L29+' III КВАРТАЛ '!L29+'IV КВАРТАЛ и СВОД V-мов и $$ '!L29</f>
        <v>206398.46999999997</v>
      </c>
      <c r="BX29" s="51">
        <f>' I КВАРТАЛ'!M29+'II КВАРТАЛ '!M29+' III КВАРТАЛ '!M29+'IV КВАРТАЛ и СВОД V-мов и $$ '!M29</f>
        <v>443070.5</v>
      </c>
      <c r="BY29" s="90">
        <f t="shared" si="9"/>
        <v>0</v>
      </c>
      <c r="BZ29" s="89">
        <f>' I КВАРТАЛ'!O29+'II КВАРТАЛ '!O29+' III КВАРТАЛ '!O29+'IV КВАРТАЛ и СВОД V-мов и $$ '!O29</f>
        <v>0</v>
      </c>
      <c r="CA29" s="89">
        <f>' I КВАРТАЛ'!P29+'II КВАРТАЛ '!P29+' III КВАРТАЛ '!P29+'IV КВАРТАЛ и СВОД V-мов и $$ '!P29</f>
        <v>0</v>
      </c>
      <c r="CB29" s="115">
        <f>' I КВАРТАЛ'!Q29+'II КВАРТАЛ '!Q29+' III КВАРТАЛ '!Q29+'IV КВАРТАЛ и СВОД V-мов и $$ '!Q29</f>
        <v>0</v>
      </c>
      <c r="CC29" s="51">
        <f>' I КВАРТАЛ'!R29+'II КВАРТАЛ '!R29+' III КВАРТАЛ '!R29+'IV КВАРТАЛ и СВОД V-мов и $$ '!R29</f>
        <v>0</v>
      </c>
      <c r="CD29" s="51">
        <f>' I КВАРТАЛ'!S29+'II КВАРТАЛ '!S29+' III КВАРТАЛ '!S29+'IV КВАРТАЛ и СВОД V-мов и $$ '!S29</f>
        <v>0</v>
      </c>
      <c r="CE29" s="115">
        <f>' I КВАРТАЛ'!T29+'II КВАРТАЛ '!T29+' III КВАРТАЛ '!T29+'IV КВАРТАЛ и СВОД V-мов и $$ '!T29</f>
        <v>9005574.0899999999</v>
      </c>
      <c r="CF29" s="51">
        <f>' I КВАРТАЛ'!U29+'II КВАРТАЛ '!U29+' III КВАРТАЛ '!U29+'IV КВАРТАЛ и СВОД V-мов и $$ '!U29</f>
        <v>2725402.74</v>
      </c>
      <c r="CG29" s="51">
        <f>' I КВАРТАЛ'!V29+'II КВАРТАЛ '!V29+' III КВАРТАЛ '!V29+'IV КВАРТАЛ и СВОД V-мов и $$ '!V29</f>
        <v>6280171.3499999996</v>
      </c>
      <c r="CH29" s="90">
        <f t="shared" si="10"/>
        <v>26330</v>
      </c>
      <c r="CI29" s="89">
        <f>' I КВАРТАЛ'!X29+'II КВАРТАЛ '!X29+' III КВАРТАЛ '!X29+'IV КВАРТАЛ и СВОД V-мов и $$ '!X29</f>
        <v>7791</v>
      </c>
      <c r="CJ29" s="89">
        <f>' I КВАРТАЛ'!Y29+'II КВАРТАЛ '!Y29+' III КВАРТАЛ '!Y29+'IV КВАРТАЛ и СВОД V-мов и $$ '!Y29</f>
        <v>18539</v>
      </c>
      <c r="CK29" s="115">
        <f>' I КВАРТАЛ'!Z29+'II КВАРТАЛ '!Z29+' III КВАРТАЛ '!Z29+'IV КВАРТАЛ и СВОД V-мов и $$ '!Z29</f>
        <v>20042107.949999999</v>
      </c>
      <c r="CL29" s="51">
        <f>' I КВАРТАЛ'!AA29+'II КВАРТАЛ '!AA29+' III КВАРТАЛ '!AA29+'IV КВАРТАЛ и СВОД V-мов и $$ '!AA29</f>
        <v>5930553.8399999999</v>
      </c>
      <c r="CM29" s="51">
        <f>' I КВАРТАЛ'!AB29+'II КВАРТАЛ '!AB29+' III КВАРТАЛ '!AB29+'IV КВАРТАЛ и СВОД V-мов и $$ '!AB29</f>
        <v>14111554.109999999</v>
      </c>
      <c r="CN29" s="90">
        <f t="shared" si="11"/>
        <v>12480</v>
      </c>
      <c r="CO29" s="89">
        <f>' I КВАРТАЛ'!AD29+'II КВАРТАЛ '!AD29+' III КВАРТАЛ '!AD29+'IV КВАРТАЛ и СВОД V-мов и $$ '!AD29</f>
        <v>3653</v>
      </c>
      <c r="CP29" s="89">
        <f>' I КВАРТАЛ'!AE29+'II КВАРТАЛ '!AE29+' III КВАРТАЛ '!AE29+'IV КВАРТАЛ и СВОД V-мов и $$ '!AE29</f>
        <v>8827</v>
      </c>
      <c r="CQ29" s="115">
        <f>' I КВАРТАЛ'!AF29+'II КВАРТАЛ '!AF29+' III КВАРТАЛ '!AF29+'IV КВАРТАЛ и СВОД V-мов и $$ '!AF29</f>
        <v>6024547.0800000001</v>
      </c>
      <c r="CR29" s="51">
        <f>' I КВАРТАЛ'!AG29+'II КВАРТАЛ '!AG29+' III КВАРТАЛ '!AG29+'IV КВАРТАЛ и СВОД V-мов и $$ '!AG29</f>
        <v>1763215.48</v>
      </c>
      <c r="CS29" s="51">
        <f>' I КВАРТАЛ'!AH29+'II КВАРТАЛ '!AH29+' III КВАРТАЛ '!AH29+'IV КВАРТАЛ и СВОД V-мов и $$ '!AH29</f>
        <v>4261331.5999999996</v>
      </c>
      <c r="CT29" s="90">
        <f t="shared" si="12"/>
        <v>2922</v>
      </c>
      <c r="CU29" s="89">
        <f>' I КВАРТАЛ'!AJ29+'II КВАРТАЛ '!AJ29+' III КВАРТАЛ '!AJ29+'IV КВАРТАЛ и СВОД V-мов и $$ '!AJ29</f>
        <v>747</v>
      </c>
      <c r="CV29" s="89">
        <f>' I КВАРТАЛ'!AK29+'II КВАРТАЛ '!AK29+' III КВАРТАЛ '!AK29+'IV КВАРТАЛ и СВОД V-мов и $$ '!AK29</f>
        <v>2175</v>
      </c>
      <c r="CW29" s="115">
        <f>' I КВАРТАЛ'!AL29+'II КВАРТАЛ '!AL29+' III КВАРТАЛ '!AL29+'IV КВАРТАЛ и СВОД V-мов и $$ '!AL29</f>
        <v>46062061.810000002</v>
      </c>
      <c r="CX29" s="51">
        <f>' I КВАРТАЛ'!AM29+'II КВАРТАЛ '!AM29+' III КВАРТАЛ '!AM29+'IV КВАРТАЛ и СВОД V-мов и $$ '!AM29</f>
        <v>11776383.35</v>
      </c>
      <c r="CY29" s="51">
        <f>' I КВАРТАЛ'!AN29+'II КВАРТАЛ '!AN29+' III КВАРТАЛ '!AN29+'IV КВАРТАЛ и СВОД V-мов и $$ '!AN29</f>
        <v>34285678.460000001</v>
      </c>
      <c r="CZ29" s="90">
        <f t="shared" si="13"/>
        <v>985</v>
      </c>
      <c r="DA29" s="89">
        <f>' I КВАРТАЛ'!AP29+'II КВАРТАЛ '!AP29+' III КВАРТАЛ '!AP29+'IV КВАРТАЛ и СВОД V-мов и $$ '!AP29</f>
        <v>289</v>
      </c>
      <c r="DB29" s="89">
        <f>' I КВАРТАЛ'!AQ29+'II КВАРТАЛ '!AQ29+' III КВАРТАЛ '!AQ29+'IV КВАРТАЛ и СВОД V-мов и $$ '!AQ29</f>
        <v>696</v>
      </c>
      <c r="DC29" s="115">
        <f>' I КВАРТАЛ'!AR29+'II КВАРТАЛ '!AR29+' III КВАРТАЛ '!AR29+'IV КВАРТАЛ и СВОД V-мов и $$ '!AR29</f>
        <v>8940384.2899999991</v>
      </c>
      <c r="DD29" s="51">
        <f>' I КВАРТАЛ'!AS29+'II КВАРТАЛ '!AS29+' III КВАРТАЛ '!AS29+'IV КВАРТАЛ и СВОД V-мов и $$ '!AS29</f>
        <v>2622723.25</v>
      </c>
      <c r="DE29" s="51">
        <f>' I КВАРТАЛ'!AT29+'II КВАРТАЛ '!AT29+' III КВАРТАЛ '!AT29+'IV КВАРТАЛ и СВОД V-мов и $$ '!AT29</f>
        <v>6317661.04</v>
      </c>
      <c r="DF29" s="90">
        <f t="shared" si="14"/>
        <v>14660</v>
      </c>
      <c r="DG29" s="89">
        <f>' I КВАРТАЛ'!AV29+'II КВАРТАЛ '!AV29+' III КВАРТАЛ '!AV29+'IV КВАРТАЛ и СВОД V-мов и $$ '!AV29</f>
        <v>4671</v>
      </c>
      <c r="DH29" s="89">
        <f>' I КВАРТАЛ'!AW29+'II КВАРТАЛ '!AW29+' III КВАРТАЛ '!AW29+'IV КВАРТАЛ и СВОД V-мов и $$ '!AW29</f>
        <v>9989</v>
      </c>
      <c r="DI29" s="115">
        <f>' I КВАРТАЛ'!AX29+'II КВАРТАЛ '!AX29+' III КВАРТАЛ '!AX29+'IV КВАРТАЛ и СВОД V-мов и $$ '!AX29</f>
        <v>1457790.4</v>
      </c>
      <c r="DJ29" s="51">
        <f>' I КВАРТАЛ'!AY29+'II КВАРТАЛ '!AY29+' III КВАРТАЛ '!AY29+'IV КВАРТАЛ и СВОД V-мов и $$ '!AY29</f>
        <v>464484.24</v>
      </c>
      <c r="DK29" s="51">
        <f>' I КВАРТАЛ'!AZ29+'II КВАРТАЛ '!AZ29+' III КВАРТАЛ '!AZ29+'IV КВАРТАЛ и СВОД V-мов и $$ '!AZ29</f>
        <v>993306.15999999992</v>
      </c>
      <c r="DL29" s="90">
        <f t="shared" si="15"/>
        <v>1267</v>
      </c>
      <c r="DM29" s="89">
        <f>' I КВАРТАЛ'!BB29+'II КВАРТАЛ '!BB29+' III КВАРТАЛ '!BB29+'IV КВАРТАЛ и СВОД V-мов и $$ '!BB29</f>
        <v>404</v>
      </c>
      <c r="DN29" s="89">
        <f>' I КВАРТАЛ'!BC29+'II КВАРТАЛ '!BC29+' III КВАРТАЛ '!BC29+'IV КВАРТАЛ и СВОД V-мов и $$ '!BC29</f>
        <v>863</v>
      </c>
      <c r="DO29" s="115">
        <f>' I КВАРТАЛ'!BD29+'II КВАРТАЛ '!BD29+' III КВАРТАЛ '!BD29+'IV КВАРТАЛ и СВОД V-мов и $$ '!BD29</f>
        <v>888572.44</v>
      </c>
      <c r="DP29" s="51">
        <f>' I КВАРТАЛ'!BE29+'II КВАРТАЛ '!BE29+' III КВАРТАЛ '!BE29+'IV КВАРТАЛ и СВОД V-мов и $$ '!BE29</f>
        <v>283333.28000000003</v>
      </c>
      <c r="DQ29" s="51">
        <f>' I КВАРТАЛ'!BF29+'II КВАРТАЛ '!BF29+' III КВАРТАЛ '!BF29+'IV КВАРТАЛ и СВОД V-мов и $$ '!BF29</f>
        <v>605239.16</v>
      </c>
      <c r="DS29" s="72">
        <f t="shared" si="16"/>
        <v>73524</v>
      </c>
      <c r="DT29" s="97">
        <f t="shared" si="17"/>
        <v>22017</v>
      </c>
      <c r="DU29" s="97">
        <f t="shared" si="18"/>
        <v>51507</v>
      </c>
      <c r="DV29" s="63">
        <f t="shared" si="1"/>
        <v>104056859.30000001</v>
      </c>
      <c r="DW29" s="51">
        <f t="shared" si="2"/>
        <v>28823340.52</v>
      </c>
      <c r="DX29" s="51">
        <f t="shared" si="3"/>
        <v>75233518.780000001</v>
      </c>
      <c r="DY29" s="116">
        <f t="shared" si="4"/>
        <v>0</v>
      </c>
      <c r="DZ29" s="100">
        <f t="shared" si="19"/>
        <v>73524</v>
      </c>
      <c r="EA29" s="101">
        <f t="shared" si="20"/>
        <v>0</v>
      </c>
    </row>
    <row r="30" spans="1:131" s="35" customFormat="1" ht="15" x14ac:dyDescent="0.25">
      <c r="A30" s="21" t="s">
        <v>121</v>
      </c>
      <c r="B30" s="57">
        <f t="shared" si="43"/>
        <v>1965</v>
      </c>
      <c r="C30" s="33">
        <v>576</v>
      </c>
      <c r="D30" s="33">
        <v>1389</v>
      </c>
      <c r="E30" s="60">
        <f>F30+G30</f>
        <v>3249274.87</v>
      </c>
      <c r="F30" s="3">
        <v>952459.2</v>
      </c>
      <c r="G30" s="3">
        <v>2296815.67</v>
      </c>
      <c r="H30" s="57">
        <f t="shared" si="36"/>
        <v>2337</v>
      </c>
      <c r="I30" s="33">
        <v>689</v>
      </c>
      <c r="J30" s="33">
        <v>1648</v>
      </c>
      <c r="K30" s="60">
        <f t="shared" si="40"/>
        <v>320716.09999999998</v>
      </c>
      <c r="L30" s="3">
        <v>94554.3</v>
      </c>
      <c r="M30" s="3">
        <v>226161.8</v>
      </c>
      <c r="N30" s="57"/>
      <c r="O30" s="34"/>
      <c r="P30" s="34"/>
      <c r="Q30" s="60"/>
      <c r="R30" s="34"/>
      <c r="S30" s="34"/>
      <c r="T30" s="60">
        <f>U30+V30</f>
        <v>2552583.16</v>
      </c>
      <c r="U30" s="3">
        <v>781652.26</v>
      </c>
      <c r="V30" s="3">
        <v>1770930.9</v>
      </c>
      <c r="W30" s="57">
        <f t="shared" si="30"/>
        <v>7267</v>
      </c>
      <c r="X30" s="33">
        <v>2362</v>
      </c>
      <c r="Y30" s="33">
        <v>4905</v>
      </c>
      <c r="Z30" s="60">
        <f t="shared" si="41"/>
        <v>5618289.9199999999</v>
      </c>
      <c r="AA30" s="3">
        <v>1826118.18</v>
      </c>
      <c r="AB30" s="3">
        <v>3792171.74</v>
      </c>
      <c r="AC30" s="57">
        <f t="shared" si="31"/>
        <v>3696</v>
      </c>
      <c r="AD30" s="33">
        <v>1113</v>
      </c>
      <c r="AE30" s="33">
        <v>2583</v>
      </c>
      <c r="AF30" s="60">
        <f>AG30+AH30</f>
        <v>1237844.26</v>
      </c>
      <c r="AG30" s="3">
        <v>372759.92</v>
      </c>
      <c r="AH30" s="3">
        <v>865084.34</v>
      </c>
      <c r="AI30" s="57">
        <f t="shared" si="23"/>
        <v>779</v>
      </c>
      <c r="AJ30" s="33">
        <v>257</v>
      </c>
      <c r="AK30" s="33">
        <v>522</v>
      </c>
      <c r="AL30" s="60">
        <f t="shared" si="37"/>
        <v>12076392.99</v>
      </c>
      <c r="AM30" s="3">
        <v>3984124.52</v>
      </c>
      <c r="AN30" s="3">
        <v>8092268.4699999997</v>
      </c>
      <c r="AO30" s="57">
        <f t="shared" si="5"/>
        <v>258</v>
      </c>
      <c r="AP30" s="33">
        <v>89</v>
      </c>
      <c r="AQ30" s="33">
        <v>169</v>
      </c>
      <c r="AR30" s="60">
        <f t="shared" si="42"/>
        <v>2674185.4699999997</v>
      </c>
      <c r="AS30" s="3">
        <v>922490.34</v>
      </c>
      <c r="AT30" s="3">
        <v>1751695.13</v>
      </c>
      <c r="AU30" s="57">
        <f t="shared" si="44"/>
        <v>3252</v>
      </c>
      <c r="AV30" s="33">
        <v>824</v>
      </c>
      <c r="AW30" s="33">
        <v>2428</v>
      </c>
      <c r="AX30" s="60">
        <f>AY30+AZ30</f>
        <v>323378.88</v>
      </c>
      <c r="AY30" s="3">
        <v>81938.559999999998</v>
      </c>
      <c r="AZ30" s="3">
        <v>241440.32</v>
      </c>
      <c r="BA30" s="57">
        <f t="shared" si="38"/>
        <v>249</v>
      </c>
      <c r="BB30" s="33">
        <v>63</v>
      </c>
      <c r="BC30" s="33">
        <v>186</v>
      </c>
      <c r="BD30" s="60">
        <f t="shared" si="39"/>
        <v>174628.68</v>
      </c>
      <c r="BE30" s="3">
        <v>44183.16</v>
      </c>
      <c r="BF30" s="3">
        <v>130445.52</v>
      </c>
      <c r="BH30" s="62">
        <f t="shared" si="0"/>
        <v>28227294.329999998</v>
      </c>
      <c r="BI30" s="65">
        <f>' I КВАРТАЛ'!BH30+'II КВАРТАЛ '!BH30+' III КВАРТАЛ '!BH30+'IV КВАРТАЛ и СВОД V-мов и $$ '!BH30</f>
        <v>113807617.45</v>
      </c>
      <c r="BJ30" s="51">
        <v>108619697.48097515</v>
      </c>
      <c r="BK30" s="52">
        <f t="shared" si="6"/>
        <v>5187919.9690248519</v>
      </c>
      <c r="BL30" s="107"/>
      <c r="BM30" s="90">
        <f t="shared" si="7"/>
        <v>7891</v>
      </c>
      <c r="BN30" s="89">
        <f>' I КВАРТАЛ'!C30+'II КВАРТАЛ '!C30+' III КВАРТАЛ '!C30+'IV КВАРТАЛ и СВОД V-мов и $$ '!C30</f>
        <v>2906</v>
      </c>
      <c r="BO30" s="89">
        <f>' I КВАРТАЛ'!D30+'II КВАРТАЛ '!D30+' III КВАРТАЛ '!D30+'IV КВАРТАЛ и СВОД V-мов и $$ '!D30</f>
        <v>4985</v>
      </c>
      <c r="BP30" s="115">
        <f>' I КВАРТАЛ'!E30+'II КВАРТАЛ '!E30+' III КВАРТАЛ '!E30+'IV КВАРТАЛ и СВОД V-мов и $$ '!E30</f>
        <v>13048360.300000001</v>
      </c>
      <c r="BQ30" s="51">
        <f>' I КВАРТАЛ'!F30+'II КВАРТАЛ '!F30+' III КВАРТАЛ '!F30+'IV КВАРТАЛ и СВОД V-мов и $$ '!F30</f>
        <v>4805288.95</v>
      </c>
      <c r="BR30" s="51">
        <f>' I КВАРТАЛ'!G30+'II КВАРТАЛ '!G30+' III КВАРТАЛ '!G30+'IV КВАРТАЛ и СВОД V-мов и $$ '!G30</f>
        <v>8243071.3499999996</v>
      </c>
      <c r="BS30" s="90">
        <f t="shared" si="8"/>
        <v>9462</v>
      </c>
      <c r="BT30" s="89">
        <f>' I КВАРТАЛ'!I30+'II КВАРТАЛ '!I30+' III КВАРТАЛ '!I30+'IV КВАРТАЛ и СВОД V-мов и $$ '!I30</f>
        <v>2966</v>
      </c>
      <c r="BU30" s="89">
        <f>' I КВАРТАЛ'!J30+'II КВАРТАЛ '!J30+' III КВАРТАЛ '!J30+'IV КВАРТАЛ и СВОД V-мов и $$ '!J30</f>
        <v>6496</v>
      </c>
      <c r="BV30" s="115">
        <f>' I КВАРТАЛ'!K30+'II КВАРТАЛ '!K30+' III КВАРТАЛ '!K30+'IV КВАРТАЛ и СВОД V-мов и $$ '!K30</f>
        <v>1294022.9699999997</v>
      </c>
      <c r="BW30" s="51">
        <f>' I КВАРТАЛ'!L30+'II КВАРТАЛ '!L30+' III КВАРТАЛ '!L30+'IV КВАРТАЛ и СВОД V-мов и $$ '!L30</f>
        <v>405652.52</v>
      </c>
      <c r="BX30" s="51">
        <f>' I КВАРТАЛ'!M30+'II КВАРТАЛ '!M30+' III КВАРТАЛ '!M30+'IV КВАРТАЛ и СВОД V-мов и $$ '!M30</f>
        <v>888370.45</v>
      </c>
      <c r="BY30" s="90">
        <f t="shared" si="9"/>
        <v>0</v>
      </c>
      <c r="BZ30" s="89">
        <f>' I КВАРТАЛ'!O30+'II КВАРТАЛ '!O30+' III КВАРТАЛ '!O30+'IV КВАРТАЛ и СВОД V-мов и $$ '!O30</f>
        <v>0</v>
      </c>
      <c r="CA30" s="89">
        <f>' I КВАРТАЛ'!P30+'II КВАРТАЛ '!P30+' III КВАРТАЛ '!P30+'IV КВАРТАЛ и СВОД V-мов и $$ '!P30</f>
        <v>0</v>
      </c>
      <c r="CB30" s="115">
        <f>' I КВАРТАЛ'!Q30+'II КВАРТАЛ '!Q30+' III КВАРТАЛ '!Q30+'IV КВАРТАЛ и СВОД V-мов и $$ '!Q30</f>
        <v>0</v>
      </c>
      <c r="CC30" s="51">
        <f>' I КВАРТАЛ'!R30+'II КВАРТАЛ '!R30+' III КВАРТАЛ '!R30+'IV КВАРТАЛ и СВОД V-мов и $$ '!R30</f>
        <v>0</v>
      </c>
      <c r="CD30" s="51">
        <f>' I КВАРТАЛ'!S30+'II КВАРТАЛ '!S30+' III КВАРТАЛ '!S30+'IV КВАРТАЛ и СВОД V-мов и $$ '!S30</f>
        <v>0</v>
      </c>
      <c r="CE30" s="115">
        <f>' I КВАРТАЛ'!T30+'II КВАРТАЛ '!T30+' III КВАРТАЛ '!T30+'IV КВАРТАЛ и СВОД V-мов и $$ '!T30</f>
        <v>10424932.439999999</v>
      </c>
      <c r="CF30" s="51">
        <f>' I КВАРТАЛ'!U30+'II КВАРТАЛ '!U30+' III КВАРТАЛ '!U30+'IV КВАРТАЛ и СВОД V-мов и $$ '!U30</f>
        <v>3180735.79</v>
      </c>
      <c r="CG30" s="51">
        <f>' I КВАРТАЛ'!V30+'II КВАРТАЛ '!V30+' III КВАРТАЛ '!V30+'IV КВАРТАЛ и СВОД V-мов и $$ '!V30</f>
        <v>7244196.6500000004</v>
      </c>
      <c r="CH30" s="90">
        <f t="shared" si="10"/>
        <v>29019</v>
      </c>
      <c r="CI30" s="89">
        <f>' I КВАРТАЛ'!X30+'II КВАРТАЛ '!X30+' III КВАРТАЛ '!X30+'IV КВАРТАЛ и СВОД V-мов и $$ '!X30</f>
        <v>11505</v>
      </c>
      <c r="CJ30" s="89">
        <f>' I КВАРТАЛ'!Y30+'II КВАРТАЛ '!Y30+' III КВАРТАЛ '!Y30+'IV КВАРТАЛ и СВОД V-мов и $$ '!Y30</f>
        <v>17514</v>
      </c>
      <c r="CK30" s="115">
        <f>' I КВАРТАЛ'!Z30+'II КВАРТАЛ '!Z30+' III КВАРТАЛ '!Z30+'IV КВАРТАЛ и СВОД V-мов и $$ '!Z30</f>
        <v>22443391.43</v>
      </c>
      <c r="CL30" s="51">
        <f>' I КВАРТАЛ'!AA30+'II КВАРТАЛ '!AA30+' III КВАРТАЛ '!AA30+'IV КВАРТАЛ и СВОД V-мов и $$ '!AA30</f>
        <v>8898308.0899999999</v>
      </c>
      <c r="CM30" s="51">
        <f>' I КВАРТАЛ'!AB30+'II КВАРТАЛ '!AB30+' III КВАРТАЛ '!AB30+'IV КВАРТАЛ и СВОД V-мов и $$ '!AB30</f>
        <v>13545083.34</v>
      </c>
      <c r="CN30" s="90">
        <f t="shared" si="11"/>
        <v>14823</v>
      </c>
      <c r="CO30" s="89">
        <f>' I КВАРТАЛ'!AD30+'II КВАРТАЛ '!AD30+' III КВАРТАЛ '!AD30+'IV КВАРТАЛ и СВОД V-мов и $$ '!AD30</f>
        <v>5697</v>
      </c>
      <c r="CP30" s="89">
        <f>' I КВАРТАЛ'!AE30+'II КВАРТАЛ '!AE30+' III КВАРТАЛ '!AE30+'IV КВАРТАЛ и СВОД V-мов и $$ '!AE30</f>
        <v>9126</v>
      </c>
      <c r="CQ30" s="115">
        <f>' I КВАРТАЛ'!AF30+'II КВАРТАЛ '!AF30+' III КВАРТАЛ '!AF30+'IV КВАРТАЛ и СВОД V-мов и $$ '!AF30</f>
        <v>4967914.6899999995</v>
      </c>
      <c r="CR30" s="51">
        <f>' I КВАРТАЛ'!AG30+'II КВАРТАЛ '!AG30+' III КВАРТАЛ '!AG30+'IV КВАРТАЛ и СВОД V-мов и $$ '!AG30</f>
        <v>1909458.8999999997</v>
      </c>
      <c r="CS30" s="51">
        <f>' I КВАРТАЛ'!AH30+'II КВАРТАЛ '!AH30+' III КВАРТАЛ '!AH30+'IV КВАРТАЛ и СВОД V-мов и $$ '!AH30</f>
        <v>3058455.79</v>
      </c>
      <c r="CT30" s="90">
        <f t="shared" si="12"/>
        <v>3140</v>
      </c>
      <c r="CU30" s="89">
        <f>' I КВАРТАЛ'!AJ30+'II КВАРТАЛ '!AJ30+' III КВАРТАЛ '!AJ30+'IV КВАРТАЛ и СВОД V-мов и $$ '!AJ30</f>
        <v>1167</v>
      </c>
      <c r="CV30" s="89">
        <f>' I КВАРТАЛ'!AK30+'II КВАРТАЛ '!AK30+' III КВАРТАЛ '!AK30+'IV КВАРТАЛ и СВОД V-мов и $$ '!AK30</f>
        <v>1973</v>
      </c>
      <c r="CW30" s="115">
        <f>' I КВАРТАЛ'!AL30+'II КВАРТАЛ '!AL30+' III КВАРТАЛ '!AL30+'IV КВАРТАЛ и СВОД V-мов и $$ '!AL30</f>
        <v>48600318.130000003</v>
      </c>
      <c r="CX30" s="51">
        <f>' I КВАРТАЛ'!AM30+'II КВАРТАЛ '!AM30+' III КВАРТАЛ '!AM30+'IV КВАРТАЛ и СВОД V-мов и $$ '!AM30</f>
        <v>18060510.59</v>
      </c>
      <c r="CY30" s="51">
        <f>' I КВАРТАЛ'!AN30+'II КВАРТАЛ '!AN30+' III КВАРТАЛ '!AN30+'IV КВАРТАЛ и СВОД V-мов и $$ '!AN30</f>
        <v>30539807.539999999</v>
      </c>
      <c r="CZ30" s="90">
        <f t="shared" si="13"/>
        <v>1064</v>
      </c>
      <c r="DA30" s="89">
        <f>' I КВАРТАЛ'!AP30+'II КВАРТАЛ '!AP30+' III КВАРТАЛ '!AP30+'IV КВАРТАЛ и СВОД V-мов и $$ '!AP30</f>
        <v>444</v>
      </c>
      <c r="DB30" s="89">
        <f>' I КВАРТАЛ'!AQ30+'II КВАРТАЛ '!AQ30+' III КВАРТАЛ '!AQ30+'IV КВАРТАЛ и СВОД V-мов и $$ '!AQ30</f>
        <v>620</v>
      </c>
      <c r="DC30" s="115">
        <f>' I КВАРТАЛ'!AR30+'II КВАРТАЛ '!AR30+' III КВАРТАЛ '!AR30+'IV КВАРТАЛ и СВОД V-мов и $$ '!AR30</f>
        <v>11034637.49</v>
      </c>
      <c r="DD30" s="51">
        <f>' I КВАРТАЛ'!AS30+'II КВАРТАЛ '!AS30+' III КВАРТАЛ '!AS30+'IV КВАРТАЛ и СВОД V-мов и $$ '!AS30</f>
        <v>4604774.1100000003</v>
      </c>
      <c r="DE30" s="51">
        <f>' I КВАРТАЛ'!AT30+'II КВАРТАЛ '!AT30+' III КВАРТАЛ '!AT30+'IV КВАРТАЛ и СВОД V-мов и $$ '!AT30</f>
        <v>6429863.3799999999</v>
      </c>
      <c r="DF30" s="90">
        <f t="shared" si="14"/>
        <v>13000</v>
      </c>
      <c r="DG30" s="89">
        <f>' I КВАРТАЛ'!AV30+'II КВАРТАЛ '!AV30+' III КВАРТАЛ '!AV30+'IV КВАРТАЛ и СВОД V-мов и $$ '!AV30</f>
        <v>4549</v>
      </c>
      <c r="DH30" s="89">
        <f>' I КВАРТАЛ'!AW30+'II КВАРТАЛ '!AW30+' III КВАРТАЛ '!AW30+'IV КВАРТАЛ и СВОД V-мов и $$ '!AW30</f>
        <v>8451</v>
      </c>
      <c r="DI30" s="115">
        <f>' I КВАРТАЛ'!AX30+'II КВАРТАЛ '!AX30+' III КВАРТАЛ '!AX30+'IV КВАРТАЛ и СВОД V-мов и $$ '!AX30</f>
        <v>1292720</v>
      </c>
      <c r="DJ30" s="51">
        <f>' I КВАРТАЛ'!AY30+'II КВАРТАЛ '!AY30+' III КВАРТАЛ '!AY30+'IV КВАРТАЛ и СВОД V-мов и $$ '!AY30</f>
        <v>452352.56</v>
      </c>
      <c r="DK30" s="51">
        <f>' I КВАРТАЛ'!AZ30+'II КВАРТАЛ '!AZ30+' III КВАРТАЛ '!AZ30+'IV КВАРТАЛ и СВОД V-мов и $$ '!AZ30</f>
        <v>840367.44</v>
      </c>
      <c r="DL30" s="90">
        <f t="shared" si="15"/>
        <v>1000</v>
      </c>
      <c r="DM30" s="89">
        <f>' I КВАРТАЛ'!BB30+'II КВАРТАЛ '!BB30+' III КВАРТАЛ '!BB30+'IV КВАРТАЛ и СВОД V-мов и $$ '!BB30</f>
        <v>257</v>
      </c>
      <c r="DN30" s="89">
        <f>' I КВАРТАЛ'!BC30+'II КВАРТАЛ '!BC30+' III КВАРТАЛ '!BC30+'IV КВАРТАЛ и СВОД V-мов и $$ '!BC30</f>
        <v>743</v>
      </c>
      <c r="DO30" s="115">
        <f>' I КВАРТАЛ'!BD30+'II КВАРТАЛ '!BD30+' III КВАРТАЛ '!BD30+'IV КВАРТАЛ и СВОД V-мов и $$ '!BD30</f>
        <v>701320</v>
      </c>
      <c r="DP30" s="51">
        <f>' I КВАРТАЛ'!BE30+'II КВАРТАЛ '!BE30+' III КВАРТАЛ '!BE30+'IV КВАРТАЛ и СВОД V-мов и $$ '!BE30</f>
        <v>180239.24</v>
      </c>
      <c r="DQ30" s="51">
        <f>' I КВАРТАЛ'!BF30+'II КВАРТАЛ '!BF30+' III КВАРТАЛ '!BF30+'IV КВАРТАЛ и СВОД V-мов и $$ '!BF30</f>
        <v>521080.76</v>
      </c>
      <c r="DS30" s="72">
        <f t="shared" si="16"/>
        <v>79399</v>
      </c>
      <c r="DT30" s="97">
        <f t="shared" si="17"/>
        <v>29491</v>
      </c>
      <c r="DU30" s="97">
        <f t="shared" si="18"/>
        <v>49908</v>
      </c>
      <c r="DV30" s="63">
        <f t="shared" si="1"/>
        <v>113807617.45</v>
      </c>
      <c r="DW30" s="51">
        <f t="shared" si="2"/>
        <v>42497320.750000007</v>
      </c>
      <c r="DX30" s="51">
        <f t="shared" si="3"/>
        <v>71310296.700000003</v>
      </c>
      <c r="DY30" s="116">
        <f t="shared" si="4"/>
        <v>0</v>
      </c>
      <c r="DZ30" s="100">
        <f t="shared" si="19"/>
        <v>79399</v>
      </c>
      <c r="EA30" s="101">
        <f t="shared" si="20"/>
        <v>0</v>
      </c>
    </row>
    <row r="31" spans="1:131" s="35" customFormat="1" ht="45" x14ac:dyDescent="0.25">
      <c r="A31" s="21" t="s">
        <v>28</v>
      </c>
      <c r="B31" s="57"/>
      <c r="C31" s="33"/>
      <c r="D31" s="33"/>
      <c r="E31" s="60"/>
      <c r="F31" s="34"/>
      <c r="G31" s="34"/>
      <c r="H31" s="57">
        <f t="shared" si="36"/>
        <v>987</v>
      </c>
      <c r="I31" s="33">
        <v>240</v>
      </c>
      <c r="J31" s="33">
        <v>747</v>
      </c>
      <c r="K31" s="60">
        <f t="shared" si="40"/>
        <v>141590.34</v>
      </c>
      <c r="L31" s="3">
        <v>34429.26</v>
      </c>
      <c r="M31" s="3">
        <v>107161.08</v>
      </c>
      <c r="N31" s="57"/>
      <c r="O31" s="34"/>
      <c r="P31" s="34"/>
      <c r="Q31" s="60"/>
      <c r="R31" s="34"/>
      <c r="S31" s="34"/>
      <c r="T31" s="60"/>
      <c r="U31" s="34"/>
      <c r="V31" s="34"/>
      <c r="W31" s="57">
        <f t="shared" si="30"/>
        <v>623</v>
      </c>
      <c r="X31" s="33">
        <v>239</v>
      </c>
      <c r="Y31" s="33">
        <v>384</v>
      </c>
      <c r="Z31" s="60">
        <f t="shared" si="41"/>
        <v>393383.37</v>
      </c>
      <c r="AA31" s="3">
        <v>150912.72</v>
      </c>
      <c r="AB31" s="3">
        <v>242470.65</v>
      </c>
      <c r="AC31" s="57"/>
      <c r="AD31" s="33"/>
      <c r="AE31" s="33"/>
      <c r="AF31" s="60"/>
      <c r="AG31" s="34"/>
      <c r="AH31" s="34"/>
      <c r="AI31" s="57"/>
      <c r="AJ31" s="33"/>
      <c r="AK31" s="33"/>
      <c r="AL31" s="60"/>
      <c r="AM31" s="34"/>
      <c r="AN31" s="34"/>
      <c r="AO31" s="57">
        <f t="shared" si="5"/>
        <v>36</v>
      </c>
      <c r="AP31" s="33">
        <v>14</v>
      </c>
      <c r="AQ31" s="33">
        <v>22</v>
      </c>
      <c r="AR31" s="60">
        <f t="shared" si="42"/>
        <v>400822.74</v>
      </c>
      <c r="AS31" s="3">
        <v>155875.51</v>
      </c>
      <c r="AT31" s="3">
        <v>244947.23</v>
      </c>
      <c r="AU31" s="57"/>
      <c r="AV31" s="33"/>
      <c r="AW31" s="33"/>
      <c r="AX31" s="60"/>
      <c r="AY31" s="34"/>
      <c r="AZ31" s="34"/>
      <c r="BA31" s="57"/>
      <c r="BB31" s="34"/>
      <c r="BC31" s="34"/>
      <c r="BD31" s="60"/>
      <c r="BE31" s="34"/>
      <c r="BF31" s="34"/>
      <c r="BH31" s="62">
        <f t="shared" si="0"/>
        <v>935796.45</v>
      </c>
      <c r="BI31" s="65">
        <f>' I КВАРТАЛ'!BH31+'II КВАРТАЛ '!BH31+' III КВАРТАЛ '!BH31+'IV КВАРТАЛ и СВОД V-мов и $$ '!BH31</f>
        <v>3835342.92</v>
      </c>
      <c r="BJ31" s="51">
        <v>3848674.5599999996</v>
      </c>
      <c r="BK31" s="52">
        <f t="shared" si="6"/>
        <v>-13331.639999999665</v>
      </c>
      <c r="BL31" s="107"/>
      <c r="BM31" s="90">
        <f t="shared" si="7"/>
        <v>0</v>
      </c>
      <c r="BN31" s="89">
        <f>' I КВАРТАЛ'!C31+'II КВАРТАЛ '!C31+' III КВАРТАЛ '!C31+'IV КВАРТАЛ и СВОД V-мов и $$ '!C31</f>
        <v>0</v>
      </c>
      <c r="BO31" s="89">
        <f>' I КВАРТАЛ'!D31+'II КВАРТАЛ '!D31+' III КВАРТАЛ '!D31+'IV КВАРТАЛ и СВОД V-мов и $$ '!D31</f>
        <v>0</v>
      </c>
      <c r="BP31" s="115">
        <f>' I КВАРТАЛ'!E31+'II КВАРТАЛ '!E31+' III КВАРТАЛ '!E31+'IV КВАРТАЛ и СВОД V-мов и $$ '!E31</f>
        <v>0</v>
      </c>
      <c r="BQ31" s="51">
        <f>' I КВАРТАЛ'!F31+'II КВАРТАЛ '!F31+' III КВАРТАЛ '!F31+'IV КВАРТАЛ и СВОД V-мов и $$ '!F31</f>
        <v>0</v>
      </c>
      <c r="BR31" s="51">
        <f>' I КВАРТАЛ'!G31+'II КВАРТАЛ '!G31+' III КВАРТАЛ '!G31+'IV КВАРТАЛ и СВОД V-мов и $$ '!G31</f>
        <v>0</v>
      </c>
      <c r="BS31" s="90">
        <f t="shared" si="8"/>
        <v>3984</v>
      </c>
      <c r="BT31" s="89">
        <f>' I КВАРТАЛ'!I31+'II КВАРТАЛ '!I31+' III КВАРТАЛ '!I31+'IV КВАРТАЛ и СВОД V-мов и $$ '!I31</f>
        <v>1063</v>
      </c>
      <c r="BU31" s="89">
        <f>' I КВАРТАЛ'!J31+'II КВАРТАЛ '!J31+' III КВАРТАЛ '!J31+'IV КВАРТАЛ и СВОД V-мов и $$ '!J31</f>
        <v>2921</v>
      </c>
      <c r="BV31" s="115">
        <f>' I КВАРТАЛ'!K31+'II КВАРТАЛ '!K31+' III КВАРТАЛ '!K31+'IV КВАРТАЛ и СВОД V-мов и $$ '!K31</f>
        <v>568886.6399999999</v>
      </c>
      <c r="BW31" s="51">
        <f>' I КВАРТАЛ'!L31+'II КВАРТАЛ '!L31+' III КВАРТАЛ '!L31+'IV КВАРТАЛ и СВОД V-мов и $$ '!L31</f>
        <v>151764.03</v>
      </c>
      <c r="BX31" s="51">
        <f>' I КВАРТАЛ'!M31+'II КВАРТАЛ '!M31+' III КВАРТАЛ '!M31+'IV КВАРТАЛ и СВОД V-мов и $$ '!M31</f>
        <v>417122.61000000004</v>
      </c>
      <c r="BY31" s="90">
        <f t="shared" si="9"/>
        <v>0</v>
      </c>
      <c r="BZ31" s="89">
        <f>' I КВАРТАЛ'!O31+'II КВАРТАЛ '!O31+' III КВАРТАЛ '!O31+'IV КВАРТАЛ и СВОД V-мов и $$ '!O31</f>
        <v>0</v>
      </c>
      <c r="CA31" s="89">
        <f>' I КВАРТАЛ'!P31+'II КВАРТАЛ '!P31+' III КВАРТАЛ '!P31+'IV КВАРТАЛ и СВОД V-мов и $$ '!P31</f>
        <v>0</v>
      </c>
      <c r="CB31" s="115">
        <f>' I КВАРТАЛ'!Q31+'II КВАРТАЛ '!Q31+' III КВАРТАЛ '!Q31+'IV КВАРТАЛ и СВОД V-мов и $$ '!Q31</f>
        <v>0</v>
      </c>
      <c r="CC31" s="51">
        <f>' I КВАРТАЛ'!R31+'II КВАРТАЛ '!R31+' III КВАРТАЛ '!R31+'IV КВАРТАЛ и СВОД V-мов и $$ '!R31</f>
        <v>0</v>
      </c>
      <c r="CD31" s="51">
        <f>' I КВАРТАЛ'!S31+'II КВАРТАЛ '!S31+' III КВАРТАЛ '!S31+'IV КВАРТАЛ и СВОД V-мов и $$ '!S31</f>
        <v>0</v>
      </c>
      <c r="CE31" s="115">
        <f>' I КВАРТАЛ'!T31+'II КВАРТАЛ '!T31+' III КВАРТАЛ '!T31+'IV КВАРТАЛ и СВОД V-мов и $$ '!T31</f>
        <v>0</v>
      </c>
      <c r="CF31" s="51">
        <f>' I КВАРТАЛ'!U31+'II КВАРТАЛ '!U31+' III КВАРТАЛ '!U31+'IV КВАРТАЛ и СВОД V-мов и $$ '!U31</f>
        <v>0</v>
      </c>
      <c r="CG31" s="51">
        <f>' I КВАРТАЛ'!V31+'II КВАРТАЛ '!V31+' III КВАРТАЛ '!V31+'IV КВАРТАЛ и СВОД V-мов и $$ '!V31</f>
        <v>0</v>
      </c>
      <c r="CH31" s="90">
        <f t="shared" si="10"/>
        <v>2525</v>
      </c>
      <c r="CI31" s="89">
        <f>' I КВАРТАЛ'!X31+'II КВАРТАЛ '!X31+' III КВАРТАЛ '!X31+'IV КВАРТАЛ и СВОД V-мов и $$ '!X31</f>
        <v>1176</v>
      </c>
      <c r="CJ31" s="89">
        <f>' I КВАРТАЛ'!Y31+'II КВАРТАЛ '!Y31+' III КВАРТАЛ '!Y31+'IV КВАРТАЛ и СВОД V-мов и $$ '!Y31</f>
        <v>1349</v>
      </c>
      <c r="CK31" s="115">
        <f>' I КВАРТАЛ'!Z31+'II КВАРТАЛ '!Z31+' III КВАРТАЛ '!Z31+'IV КВАРТАЛ и СВОД V-мов и $$ '!Z31</f>
        <v>1596361.5499999998</v>
      </c>
      <c r="CL31" s="51">
        <f>' I КВАРТАЛ'!AA31+'II КВАРТАЛ '!AA31+' III КВАРТАЛ '!AA31+'IV КВАРТАЛ и СВОД V-мов и $$ '!AA31</f>
        <v>743565.98</v>
      </c>
      <c r="CM31" s="51">
        <f>' I КВАРТАЛ'!AB31+'II КВАРТАЛ '!AB31+' III КВАРТАЛ '!AB31+'IV КВАРТАЛ и СВОД V-мов и $$ '!AB31</f>
        <v>852795.57000000007</v>
      </c>
      <c r="CN31" s="90">
        <f t="shared" si="11"/>
        <v>0</v>
      </c>
      <c r="CO31" s="89">
        <f>' I КВАРТАЛ'!AD31+'II КВАРТАЛ '!AD31+' III КВАРТАЛ '!AD31+'IV КВАРТАЛ и СВОД V-мов и $$ '!AD31</f>
        <v>0</v>
      </c>
      <c r="CP31" s="89">
        <f>' I КВАРТАЛ'!AE31+'II КВАРТАЛ '!AE31+' III КВАРТАЛ '!AE31+'IV КВАРТАЛ и СВОД V-мов и $$ '!AE31</f>
        <v>0</v>
      </c>
      <c r="CQ31" s="115">
        <f>' I КВАРТАЛ'!AF31+'II КВАРТАЛ '!AF31+' III КВАРТАЛ '!AF31+'IV КВАРТАЛ и СВОД V-мов и $$ '!AF31</f>
        <v>0</v>
      </c>
      <c r="CR31" s="51">
        <f>' I КВАРТАЛ'!AG31+'II КВАРТАЛ '!AG31+' III КВАРТАЛ '!AG31+'IV КВАРТАЛ и СВОД V-мов и $$ '!AG31</f>
        <v>0</v>
      </c>
      <c r="CS31" s="51">
        <f>' I КВАРТАЛ'!AH31+'II КВАРТАЛ '!AH31+' III КВАРТАЛ '!AH31+'IV КВАРТАЛ и СВОД V-мов и $$ '!AH31</f>
        <v>0</v>
      </c>
      <c r="CT31" s="90">
        <f t="shared" si="12"/>
        <v>0</v>
      </c>
      <c r="CU31" s="89">
        <f>' I КВАРТАЛ'!AJ31+'II КВАРТАЛ '!AJ31+' III КВАРТАЛ '!AJ31+'IV КВАРТАЛ и СВОД V-мов и $$ '!AJ31</f>
        <v>0</v>
      </c>
      <c r="CV31" s="89">
        <f>' I КВАРТАЛ'!AK31+'II КВАРТАЛ '!AK31+' III КВАРТАЛ '!AK31+'IV КВАРТАЛ и СВОД V-мов и $$ '!AK31</f>
        <v>0</v>
      </c>
      <c r="CW31" s="115">
        <f>' I КВАРТАЛ'!AL31+'II КВАРТАЛ '!AL31+' III КВАРТАЛ '!AL31+'IV КВАРТАЛ и СВОД V-мов и $$ '!AL31</f>
        <v>0</v>
      </c>
      <c r="CX31" s="51">
        <f>' I КВАРТАЛ'!AM31+'II КВАРТАЛ '!AM31+' III КВАРТАЛ '!AM31+'IV КВАРТАЛ и СВОД V-мов и $$ '!AM31</f>
        <v>0</v>
      </c>
      <c r="CY31" s="51">
        <f>' I КВАРТАЛ'!AN31+'II КВАРТАЛ '!AN31+' III КВАРТАЛ '!AN31+'IV КВАРТАЛ и СВОД V-мов и $$ '!AN31</f>
        <v>0</v>
      </c>
      <c r="CZ31" s="90">
        <f t="shared" si="13"/>
        <v>150</v>
      </c>
      <c r="DA31" s="89">
        <f>' I КВАРТАЛ'!AP31+'II КВАРТАЛ '!AP31+' III КВАРТАЛ '!AP31+'IV КВАРТАЛ и СВОД V-мов и $$ '!AP31</f>
        <v>69</v>
      </c>
      <c r="DB31" s="89">
        <f>' I КВАРТАЛ'!AQ31+'II КВАРТАЛ '!AQ31+' III КВАРТАЛ '!AQ31+'IV КВАРТАЛ и СВОД V-мов и $$ '!AQ31</f>
        <v>81</v>
      </c>
      <c r="DC31" s="115">
        <f>' I КВАРТАЛ'!AR31+'II КВАРТАЛ '!AR31+' III КВАРТАЛ '!AR31+'IV КВАРТАЛ и СВОД V-мов и $$ '!AR31</f>
        <v>1670094.73</v>
      </c>
      <c r="DD31" s="51">
        <f>' I КВАРТАЛ'!AS31+'II КВАРТАЛ '!AS31+' III КВАРТАЛ '!AS31+'IV КВАРТАЛ и СВОД V-мов и $$ '!AS31</f>
        <v>768243.57000000007</v>
      </c>
      <c r="DE31" s="51">
        <f>' I КВАРТАЛ'!AT31+'II КВАРТАЛ '!AT31+' III КВАРТАЛ '!AT31+'IV КВАРТАЛ и СВОД V-мов и $$ '!AT31</f>
        <v>901851.15999999992</v>
      </c>
      <c r="DF31" s="90">
        <f t="shared" si="14"/>
        <v>0</v>
      </c>
      <c r="DG31" s="89">
        <f>' I КВАРТАЛ'!AV31+'II КВАРТАЛ '!AV31+' III КВАРТАЛ '!AV31+'IV КВАРТАЛ и СВОД V-мов и $$ '!AV31</f>
        <v>0</v>
      </c>
      <c r="DH31" s="89">
        <f>' I КВАРТАЛ'!AW31+'II КВАРТАЛ '!AW31+' III КВАРТАЛ '!AW31+'IV КВАРТАЛ и СВОД V-мов и $$ '!AW31</f>
        <v>0</v>
      </c>
      <c r="DI31" s="115">
        <f>' I КВАРТАЛ'!AX31+'II КВАРТАЛ '!AX31+' III КВАРТАЛ '!AX31+'IV КВАРТАЛ и СВОД V-мов и $$ '!AX31</f>
        <v>0</v>
      </c>
      <c r="DJ31" s="51">
        <f>' I КВАРТАЛ'!AY31+'II КВАРТАЛ '!AY31+' III КВАРТАЛ '!AY31+'IV КВАРТАЛ и СВОД V-мов и $$ '!AY31</f>
        <v>0</v>
      </c>
      <c r="DK31" s="51">
        <f>' I КВАРТАЛ'!AZ31+'II КВАРТАЛ '!AZ31+' III КВАРТАЛ '!AZ31+'IV КВАРТАЛ и СВОД V-мов и $$ '!AZ31</f>
        <v>0</v>
      </c>
      <c r="DL31" s="90">
        <f t="shared" si="15"/>
        <v>0</v>
      </c>
      <c r="DM31" s="89">
        <f>' I КВАРТАЛ'!BB31+'II КВАРТАЛ '!BB31+' III КВАРТАЛ '!BB31+'IV КВАРТАЛ и СВОД V-мов и $$ '!BB31</f>
        <v>0</v>
      </c>
      <c r="DN31" s="89">
        <f>' I КВАРТАЛ'!BC31+'II КВАРТАЛ '!BC31+' III КВАРТАЛ '!BC31+'IV КВАРТАЛ и СВОД V-мов и $$ '!BC31</f>
        <v>0</v>
      </c>
      <c r="DO31" s="115">
        <f>' I КВАРТАЛ'!BD31+'II КВАРТАЛ '!BD31+' III КВАРТАЛ '!BD31+'IV КВАРТАЛ и СВОД V-мов и $$ '!BD31</f>
        <v>0</v>
      </c>
      <c r="DP31" s="51">
        <f>' I КВАРТАЛ'!BE31+'II КВАРТАЛ '!BE31+' III КВАРТАЛ '!BE31+'IV КВАРТАЛ и СВОД V-мов и $$ '!BE31</f>
        <v>0</v>
      </c>
      <c r="DQ31" s="51">
        <f>' I КВАРТАЛ'!BF31+'II КВАРТАЛ '!BF31+' III КВАРТАЛ '!BF31+'IV КВАРТАЛ и СВОД V-мов и $$ '!BF31</f>
        <v>0</v>
      </c>
      <c r="DS31" s="72">
        <f t="shared" si="16"/>
        <v>6659</v>
      </c>
      <c r="DT31" s="97">
        <f t="shared" si="17"/>
        <v>2308</v>
      </c>
      <c r="DU31" s="97">
        <f t="shared" si="18"/>
        <v>4351</v>
      </c>
      <c r="DV31" s="63">
        <f t="shared" si="1"/>
        <v>3835342.9199999995</v>
      </c>
      <c r="DW31" s="51">
        <f t="shared" si="2"/>
        <v>1663573.58</v>
      </c>
      <c r="DX31" s="51">
        <f t="shared" si="3"/>
        <v>2171769.34</v>
      </c>
      <c r="DY31" s="116">
        <f t="shared" si="4"/>
        <v>0</v>
      </c>
      <c r="DZ31" s="100">
        <f t="shared" si="19"/>
        <v>6659</v>
      </c>
      <c r="EA31" s="101">
        <f t="shared" si="20"/>
        <v>0</v>
      </c>
    </row>
    <row r="32" spans="1:131" s="35" customFormat="1" ht="45" x14ac:dyDescent="0.25">
      <c r="A32" s="21" t="s">
        <v>63</v>
      </c>
      <c r="B32" s="57"/>
      <c r="C32" s="33"/>
      <c r="D32" s="33"/>
      <c r="E32" s="60"/>
      <c r="F32" s="34"/>
      <c r="G32" s="34"/>
      <c r="H32" s="57">
        <f t="shared" si="36"/>
        <v>2760</v>
      </c>
      <c r="I32" s="33">
        <v>494</v>
      </c>
      <c r="J32" s="33">
        <v>2266</v>
      </c>
      <c r="K32" s="60">
        <f t="shared" si="40"/>
        <v>279594.51</v>
      </c>
      <c r="L32" s="3">
        <v>50043.37</v>
      </c>
      <c r="M32" s="3">
        <v>229551.14</v>
      </c>
      <c r="N32" s="57"/>
      <c r="O32" s="34"/>
      <c r="P32" s="34"/>
      <c r="Q32" s="60"/>
      <c r="R32" s="34"/>
      <c r="S32" s="34"/>
      <c r="T32" s="60"/>
      <c r="U32" s="34"/>
      <c r="V32" s="34"/>
      <c r="W32" s="57">
        <f t="shared" si="30"/>
        <v>4564</v>
      </c>
      <c r="X32" s="33">
        <v>890</v>
      </c>
      <c r="Y32" s="33">
        <v>3674</v>
      </c>
      <c r="Z32" s="60">
        <f t="shared" si="41"/>
        <v>3040160.98</v>
      </c>
      <c r="AA32" s="3">
        <v>592844.71</v>
      </c>
      <c r="AB32" s="3">
        <v>2447316.27</v>
      </c>
      <c r="AC32" s="57"/>
      <c r="AD32" s="33"/>
      <c r="AE32" s="33"/>
      <c r="AF32" s="60"/>
      <c r="AG32" s="34"/>
      <c r="AH32" s="34"/>
      <c r="AI32" s="57">
        <f t="shared" si="23"/>
        <v>54</v>
      </c>
      <c r="AJ32" s="33">
        <v>7</v>
      </c>
      <c r="AK32" s="33">
        <v>47</v>
      </c>
      <c r="AL32" s="60">
        <f>AM32+AN32</f>
        <v>906427.2699999999</v>
      </c>
      <c r="AM32" s="3">
        <v>117499.83</v>
      </c>
      <c r="AN32" s="3">
        <v>788927.44</v>
      </c>
      <c r="AO32" s="57">
        <f t="shared" si="5"/>
        <v>66</v>
      </c>
      <c r="AP32" s="33">
        <v>12</v>
      </c>
      <c r="AQ32" s="33">
        <v>54</v>
      </c>
      <c r="AR32" s="60">
        <f t="shared" si="42"/>
        <v>707594.22</v>
      </c>
      <c r="AS32" s="3">
        <v>128653.49</v>
      </c>
      <c r="AT32" s="3">
        <v>578940.73</v>
      </c>
      <c r="AU32" s="57"/>
      <c r="AV32" s="33"/>
      <c r="AW32" s="33"/>
      <c r="AX32" s="60"/>
      <c r="AY32" s="34"/>
      <c r="AZ32" s="34"/>
      <c r="BA32" s="57"/>
      <c r="BB32" s="34"/>
      <c r="BC32" s="34"/>
      <c r="BD32" s="60"/>
      <c r="BE32" s="34"/>
      <c r="BF32" s="34"/>
      <c r="BH32" s="62">
        <f t="shared" si="0"/>
        <v>4933776.9799999995</v>
      </c>
      <c r="BI32" s="65">
        <f>' I КВАРТАЛ'!BH32+'II КВАРТАЛ '!BH32+' III КВАРТАЛ '!BH32+'IV КВАРТАЛ и СВОД V-мов и $$ '!BH32</f>
        <v>20277308.989999998</v>
      </c>
      <c r="BJ32" s="51">
        <v>22939506.174743395</v>
      </c>
      <c r="BK32" s="52">
        <f t="shared" si="6"/>
        <v>-2662197.1847433969</v>
      </c>
      <c r="BL32" s="107"/>
      <c r="BM32" s="90">
        <f t="shared" si="7"/>
        <v>0</v>
      </c>
      <c r="BN32" s="89">
        <f>' I КВАРТАЛ'!C32+'II КВАРТАЛ '!C32+' III КВАРТАЛ '!C32+'IV КВАРТАЛ и СВОД V-мов и $$ '!C32</f>
        <v>0</v>
      </c>
      <c r="BO32" s="89">
        <f>' I КВАРТАЛ'!D32+'II КВАРТАЛ '!D32+' III КВАРТАЛ '!D32+'IV КВАРТАЛ и СВОД V-мов и $$ '!D32</f>
        <v>0</v>
      </c>
      <c r="BP32" s="115">
        <f>' I КВАРТАЛ'!E32+'II КВАРТАЛ '!E32+' III КВАРТАЛ '!E32+'IV КВАРТАЛ и СВОД V-мов и $$ '!E32</f>
        <v>0</v>
      </c>
      <c r="BQ32" s="51">
        <f>' I КВАРТАЛ'!F32+'II КВАРТАЛ '!F32+' III КВАРТАЛ '!F32+'IV КВАРТАЛ и СВОД V-мов и $$ '!F32</f>
        <v>0</v>
      </c>
      <c r="BR32" s="51">
        <f>' I КВАРТАЛ'!G32+'II КВАРТАЛ '!G32+' III КВАРТАЛ '!G32+'IV КВАРТАЛ и СВОД V-мов и $$ '!G32</f>
        <v>0</v>
      </c>
      <c r="BS32" s="90">
        <f t="shared" si="8"/>
        <v>11060</v>
      </c>
      <c r="BT32" s="89">
        <f>' I КВАРТАЛ'!I32+'II КВАРТАЛ '!I32+' III КВАРТАЛ '!I32+'IV КВАРТАЛ и СВОД V-мов и $$ '!I32</f>
        <v>1299</v>
      </c>
      <c r="BU32" s="89">
        <f>' I КВАРТАЛ'!J32+'II КВАРТАЛ '!J32+' III КВАРТАЛ '!J32+'IV КВАРТАЛ и СВОД V-мов и $$ '!J32</f>
        <v>9761</v>
      </c>
      <c r="BV32" s="115">
        <f>' I КВАРТАЛ'!K32+'II КВАРТАЛ '!K32+' III КВАРТАЛ '!K32+'IV КВАРТАЛ и СВОД V-мов и $$ '!K32</f>
        <v>1119567.3</v>
      </c>
      <c r="BW32" s="51">
        <f>' I КВАРТАЛ'!L32+'II КВАРТАЛ '!L32+' III КВАРТАЛ '!L32+'IV КВАРТАЛ и СВОД V-мов и $$ '!L32</f>
        <v>131518.09</v>
      </c>
      <c r="BX32" s="51">
        <f>' I КВАРТАЛ'!M32+'II КВАРТАЛ '!M32+' III КВАРТАЛ '!M32+'IV КВАРТАЛ и СВОД V-мов и $$ '!M32</f>
        <v>988049.21000000008</v>
      </c>
      <c r="BY32" s="90">
        <f t="shared" si="9"/>
        <v>0</v>
      </c>
      <c r="BZ32" s="89">
        <f>' I КВАРТАЛ'!O32+'II КВАРТАЛ '!O32+' III КВАРТАЛ '!O32+'IV КВАРТАЛ и СВОД V-мов и $$ '!O32</f>
        <v>0</v>
      </c>
      <c r="CA32" s="89">
        <f>' I КВАРТАЛ'!P32+'II КВАРТАЛ '!P32+' III КВАРТАЛ '!P32+'IV КВАРТАЛ и СВОД V-мов и $$ '!P32</f>
        <v>0</v>
      </c>
      <c r="CB32" s="115">
        <f>' I КВАРТАЛ'!Q32+'II КВАРТАЛ '!Q32+' III КВАРТАЛ '!Q32+'IV КВАРТАЛ и СВОД V-мов и $$ '!Q32</f>
        <v>0</v>
      </c>
      <c r="CC32" s="51">
        <f>' I КВАРТАЛ'!R32+'II КВАРТАЛ '!R32+' III КВАРТАЛ '!R32+'IV КВАРТАЛ и СВОД V-мов и $$ '!R32</f>
        <v>0</v>
      </c>
      <c r="CD32" s="51">
        <f>' I КВАРТАЛ'!S32+'II КВАРТАЛ '!S32+' III КВАРТАЛ '!S32+'IV КВАРТАЛ и СВОД V-мов и $$ '!S32</f>
        <v>0</v>
      </c>
      <c r="CE32" s="115">
        <f>' I КВАРТАЛ'!T32+'II КВАРТАЛ '!T32+' III КВАРТАЛ '!T32+'IV КВАРТАЛ и СВОД V-мов и $$ '!T32</f>
        <v>0</v>
      </c>
      <c r="CF32" s="51">
        <f>' I КВАРТАЛ'!U32+'II КВАРТАЛ '!U32+' III КВАРТАЛ '!U32+'IV КВАРТАЛ и СВОД V-мов и $$ '!U32</f>
        <v>0</v>
      </c>
      <c r="CG32" s="51">
        <f>' I КВАРТАЛ'!V32+'II КВАРТАЛ '!V32+' III КВАРТАЛ '!V32+'IV КВАРТАЛ и СВОД V-мов и $$ '!V32</f>
        <v>0</v>
      </c>
      <c r="CH32" s="90">
        <f t="shared" si="10"/>
        <v>18313</v>
      </c>
      <c r="CI32" s="89">
        <f>' I КВАРТАЛ'!X32+'II КВАРТАЛ '!X32+' III КВАРТАЛ '!X32+'IV КВАРТАЛ и СВОД V-мов и $$ '!X32</f>
        <v>4810</v>
      </c>
      <c r="CJ32" s="89">
        <f>' I КВАРТАЛ'!Y32+'II КВАРТАЛ '!Y32+' III КВАРТАЛ '!Y32+'IV КВАРТАЛ и СВОД V-мов и $$ '!Y32</f>
        <v>13503</v>
      </c>
      <c r="CK32" s="115">
        <f>' I КВАРТАЛ'!Z32+'II КВАРТАЛ '!Z32+' III КВАРТАЛ '!Z32+'IV КВАРТАЛ и СВОД V-мов и $$ '!Z32</f>
        <v>12200082.699999999</v>
      </c>
      <c r="CL32" s="51">
        <f>' I КВАРТАЛ'!AA32+'II КВАРТАЛ '!AA32+' III КВАРТАЛ '!AA32+'IV КВАРТАЛ и СВОД V-мов и $$ '!AA32</f>
        <v>3204443.27</v>
      </c>
      <c r="CM32" s="51">
        <f>' I КВАРТАЛ'!AB32+'II КВАРТАЛ '!AB32+' III КВАРТАЛ '!AB32+'IV КВАРТАЛ и СВОД V-мов и $$ '!AB32</f>
        <v>8995639.4299999997</v>
      </c>
      <c r="CN32" s="90">
        <f t="shared" si="11"/>
        <v>0</v>
      </c>
      <c r="CO32" s="89">
        <f>' I КВАРТАЛ'!AD32+'II КВАРТАЛ '!AD32+' III КВАРТАЛ '!AD32+'IV КВАРТАЛ и СВОД V-мов и $$ '!AD32</f>
        <v>0</v>
      </c>
      <c r="CP32" s="89">
        <f>' I КВАРТАЛ'!AE32+'II КВАРТАЛ '!AE32+' III КВАРТАЛ '!AE32+'IV КВАРТАЛ и СВОД V-мов и $$ '!AE32</f>
        <v>0</v>
      </c>
      <c r="CQ32" s="115">
        <f>' I КВАРТАЛ'!AF32+'II КВАРТАЛ '!AF32+' III КВАРТАЛ '!AF32+'IV КВАРТАЛ и СВОД V-мов и $$ '!AF32</f>
        <v>0</v>
      </c>
      <c r="CR32" s="51">
        <f>' I КВАРТАЛ'!AG32+'II КВАРТАЛ '!AG32+' III КВАРТАЛ '!AG32+'IV КВАРТАЛ и СВОД V-мов и $$ '!AG32</f>
        <v>0</v>
      </c>
      <c r="CS32" s="51">
        <f>' I КВАРТАЛ'!AH32+'II КВАРТАЛ '!AH32+' III КВАРТАЛ '!AH32+'IV КВАРТАЛ и СВОД V-мов и $$ '!AH32</f>
        <v>0</v>
      </c>
      <c r="CT32" s="90">
        <f t="shared" si="12"/>
        <v>233</v>
      </c>
      <c r="CU32" s="89">
        <f>' I КВАРТАЛ'!AJ32+'II КВАРТАЛ '!AJ32+' III КВАРТАЛ '!AJ32+'IV КВАРТАЛ и СВОД V-мов и $$ '!AJ32</f>
        <v>26</v>
      </c>
      <c r="CV32" s="89">
        <f>' I КВАРТАЛ'!AK32+'II КВАРТАЛ '!AK32+' III КВАРТАЛ '!AK32+'IV КВАРТАЛ и СВОД V-мов и $$ '!AK32</f>
        <v>207</v>
      </c>
      <c r="CW32" s="115">
        <f>' I КВАРТАЛ'!AL32+'II КВАРТАЛ '!AL32+' III КВАРТАЛ '!AL32+'IV КВАРТАЛ и СВОД V-мов и $$ '!AL32</f>
        <v>3904794.93</v>
      </c>
      <c r="CX32" s="51">
        <f>' I КВАРТАЛ'!AM32+'II КВАРТАЛ '!AM32+' III КВАРТАЛ '!AM32+'IV КВАРТАЛ и СВОД V-мов и $$ '!AM32</f>
        <v>435683.94</v>
      </c>
      <c r="CY32" s="51">
        <f>' I КВАРТАЛ'!AN32+'II КВАРТАЛ '!AN32+' III КВАРТАЛ '!AN32+'IV КВАРТАЛ и СВОД V-мов и $$ '!AN32</f>
        <v>3469110.9899999998</v>
      </c>
      <c r="CZ32" s="90">
        <f t="shared" si="13"/>
        <v>285</v>
      </c>
      <c r="DA32" s="89">
        <f>' I КВАРТАЛ'!AP32+'II КВАРТАЛ '!AP32+' III КВАРТАЛ '!AP32+'IV КВАРТАЛ и СВОД V-мов и $$ '!AP32</f>
        <v>72</v>
      </c>
      <c r="DB32" s="89">
        <f>' I КВАРТАЛ'!AQ32+'II КВАРТАЛ '!AQ32+' III КВАРТАЛ '!AQ32+'IV КВАРТАЛ и СВОД V-мов и $$ '!AQ32</f>
        <v>213</v>
      </c>
      <c r="DC32" s="115">
        <f>' I КВАРТАЛ'!AR32+'II КВАРТАЛ '!AR32+' III КВАРТАЛ '!AR32+'IV КВАРТАЛ и СВОД V-мов и $$ '!AR32</f>
        <v>3052864.0599999996</v>
      </c>
      <c r="DD32" s="51">
        <f>' I КВАРТАЛ'!AS32+'II КВАРТАЛ '!AS32+' III КВАРТАЛ '!AS32+'IV КВАРТАЛ и СВОД V-мов и $$ '!AS32</f>
        <v>771292.55999999994</v>
      </c>
      <c r="DE32" s="51">
        <f>' I КВАРТАЛ'!AT32+'II КВАРТАЛ '!AT32+' III КВАРТАЛ '!AT32+'IV КВАРТАЛ и СВОД V-мов и $$ '!AT32</f>
        <v>2281571.5</v>
      </c>
      <c r="DF32" s="90">
        <f t="shared" si="14"/>
        <v>0</v>
      </c>
      <c r="DG32" s="89">
        <f>' I КВАРТАЛ'!AV32+'II КВАРТАЛ '!AV32+' III КВАРТАЛ '!AV32+'IV КВАРТАЛ и СВОД V-мов и $$ '!AV32</f>
        <v>0</v>
      </c>
      <c r="DH32" s="89">
        <f>' I КВАРТАЛ'!AW32+'II КВАРТАЛ '!AW32+' III КВАРТАЛ '!AW32+'IV КВАРТАЛ и СВОД V-мов и $$ '!AW32</f>
        <v>0</v>
      </c>
      <c r="DI32" s="115">
        <f>' I КВАРТАЛ'!AX32+'II КВАРТАЛ '!AX32+' III КВАРТАЛ '!AX32+'IV КВАРТАЛ и СВОД V-мов и $$ '!AX32</f>
        <v>0</v>
      </c>
      <c r="DJ32" s="51">
        <f>' I КВАРТАЛ'!AY32+'II КВАРТАЛ '!AY32+' III КВАРТАЛ '!AY32+'IV КВАРТАЛ и СВОД V-мов и $$ '!AY32</f>
        <v>0</v>
      </c>
      <c r="DK32" s="51">
        <f>' I КВАРТАЛ'!AZ32+'II КВАРТАЛ '!AZ32+' III КВАРТАЛ '!AZ32+'IV КВАРТАЛ и СВОД V-мов и $$ '!AZ32</f>
        <v>0</v>
      </c>
      <c r="DL32" s="90">
        <f t="shared" si="15"/>
        <v>0</v>
      </c>
      <c r="DM32" s="89">
        <f>' I КВАРТАЛ'!BB32+'II КВАРТАЛ '!BB32+' III КВАРТАЛ '!BB32+'IV КВАРТАЛ и СВОД V-мов и $$ '!BB32</f>
        <v>0</v>
      </c>
      <c r="DN32" s="89">
        <f>' I КВАРТАЛ'!BC32+'II КВАРТАЛ '!BC32+' III КВАРТАЛ '!BC32+'IV КВАРТАЛ и СВОД V-мов и $$ '!BC32</f>
        <v>0</v>
      </c>
      <c r="DO32" s="115">
        <f>' I КВАРТАЛ'!BD32+'II КВАРТАЛ '!BD32+' III КВАРТАЛ '!BD32+'IV КВАРТАЛ и СВОД V-мов и $$ '!BD32</f>
        <v>0</v>
      </c>
      <c r="DP32" s="51">
        <f>' I КВАРТАЛ'!BE32+'II КВАРТАЛ '!BE32+' III КВАРТАЛ '!BE32+'IV КВАРТАЛ и СВОД V-мов и $$ '!BE32</f>
        <v>0</v>
      </c>
      <c r="DQ32" s="51">
        <f>' I КВАРТАЛ'!BF32+'II КВАРТАЛ '!BF32+' III КВАРТАЛ '!BF32+'IV КВАРТАЛ и СВОД V-мов и $$ '!BF32</f>
        <v>0</v>
      </c>
      <c r="DS32" s="72">
        <f t="shared" si="16"/>
        <v>29891</v>
      </c>
      <c r="DT32" s="97">
        <f t="shared" si="17"/>
        <v>6207</v>
      </c>
      <c r="DU32" s="97">
        <f t="shared" si="18"/>
        <v>23684</v>
      </c>
      <c r="DV32" s="63">
        <f t="shared" si="1"/>
        <v>20277308.989999998</v>
      </c>
      <c r="DW32" s="51">
        <f t="shared" si="2"/>
        <v>4542937.8599999994</v>
      </c>
      <c r="DX32" s="51">
        <f t="shared" si="3"/>
        <v>15734371.130000001</v>
      </c>
      <c r="DY32" s="116">
        <f t="shared" si="4"/>
        <v>0</v>
      </c>
      <c r="DZ32" s="100">
        <f t="shared" si="19"/>
        <v>29891</v>
      </c>
      <c r="EA32" s="101">
        <f t="shared" si="20"/>
        <v>0</v>
      </c>
    </row>
    <row r="33" spans="1:131" s="35" customFormat="1" ht="45" x14ac:dyDescent="0.25">
      <c r="A33" s="21" t="s">
        <v>64</v>
      </c>
      <c r="B33" s="57">
        <f t="shared" ref="B33:B41" si="45">C33+D33</f>
        <v>9512</v>
      </c>
      <c r="C33" s="33">
        <v>683</v>
      </c>
      <c r="D33" s="33">
        <v>8829</v>
      </c>
      <c r="E33" s="60">
        <f>F33+G33</f>
        <v>16436541.59</v>
      </c>
      <c r="F33" s="3">
        <v>1180210.04</v>
      </c>
      <c r="G33" s="3">
        <v>15256331.550000001</v>
      </c>
      <c r="H33" s="57">
        <f t="shared" si="36"/>
        <v>41127</v>
      </c>
      <c r="I33" s="33">
        <v>2687</v>
      </c>
      <c r="J33" s="33">
        <v>38440</v>
      </c>
      <c r="K33" s="60">
        <f t="shared" si="40"/>
        <v>6654785.0600000005</v>
      </c>
      <c r="L33" s="3">
        <v>434785.12</v>
      </c>
      <c r="M33" s="3">
        <v>6219999.9400000004</v>
      </c>
      <c r="N33" s="57"/>
      <c r="O33" s="34"/>
      <c r="P33" s="34"/>
      <c r="Q33" s="60"/>
      <c r="R33" s="34"/>
      <c r="S33" s="34"/>
      <c r="T33" s="60">
        <f>U33+V33</f>
        <v>14052248.84</v>
      </c>
      <c r="U33" s="3">
        <v>815128.44</v>
      </c>
      <c r="V33" s="3">
        <v>13237120.4</v>
      </c>
      <c r="W33" s="57">
        <f t="shared" si="30"/>
        <v>59931</v>
      </c>
      <c r="X33" s="33">
        <v>3691</v>
      </c>
      <c r="Y33" s="33">
        <v>56240</v>
      </c>
      <c r="Z33" s="60">
        <f t="shared" si="41"/>
        <v>44090148.699999996</v>
      </c>
      <c r="AA33" s="3">
        <v>2715401.69</v>
      </c>
      <c r="AB33" s="3">
        <v>41374747.009999998</v>
      </c>
      <c r="AC33" s="57">
        <f t="shared" ref="AC33:AC41" si="46">AD33+AE33</f>
        <v>17760</v>
      </c>
      <c r="AD33" s="33">
        <v>1494</v>
      </c>
      <c r="AE33" s="33">
        <v>16266</v>
      </c>
      <c r="AF33" s="60">
        <f>AG33+AH33</f>
        <v>6129440.0600000005</v>
      </c>
      <c r="AG33" s="3">
        <v>515618.44</v>
      </c>
      <c r="AH33" s="3">
        <v>5613821.6200000001</v>
      </c>
      <c r="AI33" s="57">
        <f t="shared" si="23"/>
        <v>3784</v>
      </c>
      <c r="AJ33" s="33">
        <v>240</v>
      </c>
      <c r="AK33" s="33">
        <v>3544</v>
      </c>
      <c r="AL33" s="60">
        <f>AM33+AN33</f>
        <v>62445654.560000002</v>
      </c>
      <c r="AM33" s="3">
        <v>3960612.34</v>
      </c>
      <c r="AN33" s="3">
        <v>58485042.219999999</v>
      </c>
      <c r="AO33" s="57">
        <f t="shared" si="5"/>
        <v>1882</v>
      </c>
      <c r="AP33" s="33">
        <v>108</v>
      </c>
      <c r="AQ33" s="33">
        <v>1774</v>
      </c>
      <c r="AR33" s="60">
        <f t="shared" si="42"/>
        <v>14245153.66</v>
      </c>
      <c r="AS33" s="3">
        <v>817468.97</v>
      </c>
      <c r="AT33" s="3">
        <v>13427684.689999999</v>
      </c>
      <c r="AU33" s="57">
        <f t="shared" ref="AU33:AU34" si="47">AV33+AW33</f>
        <v>14914</v>
      </c>
      <c r="AV33" s="33">
        <v>909</v>
      </c>
      <c r="AW33" s="33">
        <v>14005</v>
      </c>
      <c r="AX33" s="60">
        <f>AY33+AZ33</f>
        <v>2076079.91</v>
      </c>
      <c r="AY33" s="3">
        <v>126535.92</v>
      </c>
      <c r="AZ33" s="3">
        <v>1949543.99</v>
      </c>
      <c r="BA33" s="57">
        <f t="shared" ref="BA33:BA36" si="48">BB33+BC33</f>
        <v>5025</v>
      </c>
      <c r="BB33" s="33">
        <v>798</v>
      </c>
      <c r="BC33" s="33">
        <v>4227</v>
      </c>
      <c r="BD33" s="60">
        <f>BE33+BF33</f>
        <v>9884800.1099999994</v>
      </c>
      <c r="BE33" s="3">
        <v>1569765.27</v>
      </c>
      <c r="BF33" s="3">
        <v>8315034.8399999999</v>
      </c>
      <c r="BH33" s="62">
        <f t="shared" si="0"/>
        <v>176014852.49000001</v>
      </c>
      <c r="BI33" s="65">
        <f>' I КВАРТАЛ'!BH33+'II КВАРТАЛ '!BH33+' III КВАРТАЛ '!BH33+'IV КВАРТАЛ и СВОД V-мов и $$ '!BH33</f>
        <v>710757265.0999999</v>
      </c>
      <c r="BJ33" s="51">
        <v>700190292.9051528</v>
      </c>
      <c r="BK33" s="52">
        <f t="shared" si="6"/>
        <v>10566972.194847107</v>
      </c>
      <c r="BL33" s="107"/>
      <c r="BM33" s="90">
        <f t="shared" si="7"/>
        <v>38059</v>
      </c>
      <c r="BN33" s="89">
        <f>' I КВАРТАЛ'!C33+'II КВАРТАЛ '!C33+' III КВАРТАЛ '!C33+'IV КВАРТАЛ и СВОД V-мов и $$ '!C33</f>
        <v>3819</v>
      </c>
      <c r="BO33" s="89">
        <f>' I КВАРТАЛ'!D33+'II КВАРТАЛ '!D33+' III КВАРТАЛ '!D33+'IV КВАРТАЛ и СВОД V-мов и $$ '!D33</f>
        <v>34240</v>
      </c>
      <c r="BP33" s="115">
        <f>' I КВАРТАЛ'!E33+'II КВАРТАЛ '!E33+' III КВАРТАЛ '!E33+'IV КВАРТАЛ и СВОД V-мов и $$ '!E33</f>
        <v>65766959.710000008</v>
      </c>
      <c r="BQ33" s="51">
        <f>' I КВАРТАЛ'!F33+'II КВАРТАЛ '!F33+' III КВАРТАЛ '!F33+'IV КВАРТАЛ и СВОД V-мов и $$ '!F33</f>
        <v>6599350.79</v>
      </c>
      <c r="BR33" s="51">
        <f>' I КВАРТАЛ'!G33+'II КВАРТАЛ '!G33+' III КВАРТАЛ '!G33+'IV КВАРТАЛ и СВОД V-мов и $$ '!G33</f>
        <v>59167608.920000002</v>
      </c>
      <c r="BS33" s="90">
        <f t="shared" si="8"/>
        <v>153859</v>
      </c>
      <c r="BT33" s="89">
        <f>' I КВАРТАЛ'!I33+'II КВАРТАЛ '!I33+' III КВАРТАЛ '!I33+'IV КВАРТАЛ и СВОД V-мов и $$ '!I33</f>
        <v>12798</v>
      </c>
      <c r="BU33" s="89">
        <f>' I КВАРТАЛ'!J33+'II КВАРТАЛ '!J33+' III КВАРТАЛ '!J33+'IV КВАРТАЛ и СВОД V-мов и $$ '!J33</f>
        <v>141061</v>
      </c>
      <c r="BV33" s="115">
        <f>' I КВАРТАЛ'!K33+'II КВАРТАЛ '!K33+' III КВАРТАЛ '!K33+'IV КВАРТАЛ и СВОД V-мов и $$ '!K33</f>
        <v>24738926.18</v>
      </c>
      <c r="BW33" s="51">
        <f>' I КВАРТАЛ'!L33+'II КВАРТАЛ '!L33+' III КВАРТАЛ '!L33+'IV КВАРТАЛ и СВОД V-мов и $$ '!L33</f>
        <v>2050371.65</v>
      </c>
      <c r="BX33" s="51">
        <f>' I КВАРТАЛ'!M33+'II КВАРТАЛ '!M33+' III КВАРТАЛ '!M33+'IV КВАРТАЛ и СВОД V-мов и $$ '!M33</f>
        <v>22688554.530000001</v>
      </c>
      <c r="BY33" s="90">
        <f t="shared" si="9"/>
        <v>0</v>
      </c>
      <c r="BZ33" s="89">
        <f>' I КВАРТАЛ'!O33+'II КВАРТАЛ '!O33+' III КВАРТАЛ '!O33+'IV КВАРТАЛ и СВОД V-мов и $$ '!O33</f>
        <v>0</v>
      </c>
      <c r="CA33" s="89">
        <f>' I КВАРТАЛ'!P33+'II КВАРТАЛ '!P33+' III КВАРТАЛ '!P33+'IV КВАРТАЛ и СВОД V-мов и $$ '!P33</f>
        <v>0</v>
      </c>
      <c r="CB33" s="115">
        <f>' I КВАРТАЛ'!Q33+'II КВАРТАЛ '!Q33+' III КВАРТАЛ '!Q33+'IV КВАРТАЛ и СВОД V-мов и $$ '!Q33</f>
        <v>0</v>
      </c>
      <c r="CC33" s="51">
        <f>' I КВАРТАЛ'!R33+'II КВАРТАЛ '!R33+' III КВАРТАЛ '!R33+'IV КВАРТАЛ и СВОД V-мов и $$ '!R33</f>
        <v>0</v>
      </c>
      <c r="CD33" s="51">
        <f>' I КВАРТАЛ'!S33+'II КВАРТАЛ '!S33+' III КВАРТАЛ '!S33+'IV КВАРТАЛ и СВОД V-мов и $$ '!S33</f>
        <v>0</v>
      </c>
      <c r="CE33" s="115">
        <f>' I КВАРТАЛ'!T33+'II КВАРТАЛ '!T33+' III КВАРТАЛ '!T33+'IV КВАРТАЛ и СВОД V-мов и $$ '!T33</f>
        <v>56402829.469999999</v>
      </c>
      <c r="CF33" s="51">
        <f>' I КВАРТАЛ'!U33+'II КВАРТАЛ '!U33+' III КВАРТАЛ '!U33+'IV КВАРТАЛ и СВОД V-мов и $$ '!U33</f>
        <v>3277256.37</v>
      </c>
      <c r="CG33" s="51">
        <f>' I КВАРТАЛ'!V33+'II КВАРТАЛ '!V33+' III КВАРТАЛ '!V33+'IV КВАРТАЛ и СВОД V-мов и $$ '!V33</f>
        <v>53125573.100000001</v>
      </c>
      <c r="CH33" s="90">
        <f t="shared" si="10"/>
        <v>239904</v>
      </c>
      <c r="CI33" s="89">
        <f>' I КВАРТАЛ'!X33+'II КВАРТАЛ '!X33+' III КВАРТАЛ '!X33+'IV КВАРТАЛ и СВОД V-мов и $$ '!X33</f>
        <v>22176</v>
      </c>
      <c r="CJ33" s="89">
        <f>' I КВАРТАЛ'!Y33+'II КВАРТАЛ '!Y33+' III КВАРТАЛ '!Y33+'IV КВАРТАЛ и СВОД V-мов и $$ '!Y33</f>
        <v>217728</v>
      </c>
      <c r="CK33" s="115">
        <f>' I КВАРТАЛ'!Z33+'II КВАРТАЛ '!Z33+' III КВАРТАЛ '!Z33+'IV КВАРТАЛ и СВОД V-мов и $$ '!Z33</f>
        <v>176503650.31999999</v>
      </c>
      <c r="CL33" s="51">
        <f>' I КВАРТАЛ'!AA33+'II КВАРТАЛ '!AA33+' III КВАРТАЛ '!AA33+'IV КВАРТАЛ и СВОД V-мов и $$ '!AA33</f>
        <v>16315583.93</v>
      </c>
      <c r="CM33" s="51">
        <f>' I КВАРТАЛ'!AB33+'II КВАРТАЛ '!AB33+' III КВАРТАЛ '!AB33+'IV КВАРТАЛ и СВОД V-мов и $$ '!AB33</f>
        <v>160188066.39000002</v>
      </c>
      <c r="CN33" s="90">
        <f t="shared" si="11"/>
        <v>71043</v>
      </c>
      <c r="CO33" s="89">
        <f>' I КВАРТАЛ'!AD33+'II КВАРТАЛ '!AD33+' III КВАРТАЛ '!AD33+'IV КВАРТАЛ и СВОД V-мов и $$ '!AD33</f>
        <v>7143</v>
      </c>
      <c r="CP33" s="89">
        <f>' I КВАРТАЛ'!AE33+'II КВАРТАЛ '!AE33+' III КВАРТАЛ '!AE33+'IV КВАРТАЛ и СВОД V-мов и $$ '!AE33</f>
        <v>63900</v>
      </c>
      <c r="CQ33" s="115">
        <f>' I КВАРТАЛ'!AF33+'II КВАРТАЛ '!AF33+' III КВАРТАЛ '!AF33+'IV КВАРТАЛ и СВОД V-мов и $$ '!AF33</f>
        <v>24518675.660000004</v>
      </c>
      <c r="CR33" s="51">
        <f>' I КВАРТАЛ'!AG33+'II КВАРТАЛ '!AG33+' III КВАРТАЛ '!AG33+'IV КВАРТАЛ и СВОД V-мов и $$ '!AG33</f>
        <v>2465224.6800000002</v>
      </c>
      <c r="CS33" s="51">
        <f>' I КВАРТАЛ'!AH33+'II КВАРТАЛ '!AH33+' III КВАРТАЛ '!AH33+'IV КВАРТАЛ и СВОД V-мов и $$ '!AH33</f>
        <v>22053450.98</v>
      </c>
      <c r="CT33" s="90">
        <f t="shared" si="12"/>
        <v>15635</v>
      </c>
      <c r="CU33" s="89">
        <f>' I КВАРТАЛ'!AJ33+'II КВАРТАЛ '!AJ33+' III КВАРТАЛ '!AJ33+'IV КВАРТАЛ и СВОД V-мов и $$ '!AJ33</f>
        <v>1403</v>
      </c>
      <c r="CV33" s="89">
        <f>' I КВАРТАЛ'!AK33+'II КВАРТАЛ '!AK33+' III КВАРТАЛ '!AK33+'IV КВАРТАЛ и СВОД V-мов и $$ '!AK33</f>
        <v>14232</v>
      </c>
      <c r="CW33" s="115">
        <f>' I КВАРТАЛ'!AL33+'II КВАРТАЛ '!AL33+' III КВАРТАЛ '!AL33+'IV КВАРТАЛ и СВОД V-мов и $$ '!AL33</f>
        <v>258204980.49000001</v>
      </c>
      <c r="CX33" s="51">
        <f>' I КВАРТАЛ'!AM33+'II КВАРТАЛ '!AM33+' III КВАРТАЛ '!AM33+'IV КВАРТАЛ и СВОД V-мов и $$ '!AM33</f>
        <v>23172615.629999999</v>
      </c>
      <c r="CY33" s="51">
        <f>' I КВАРТАЛ'!AN33+'II КВАРТАЛ '!AN33+' III КВАРТАЛ '!AN33+'IV КВАРТАЛ и СВОД V-мов и $$ '!AN33</f>
        <v>235032364.85999998</v>
      </c>
      <c r="CZ33" s="90">
        <f t="shared" si="13"/>
        <v>7487</v>
      </c>
      <c r="DA33" s="89">
        <f>' I КВАРТАЛ'!AP33+'II КВАРТАЛ '!AP33+' III КВАРТАЛ '!AP33+'IV КВАРТАЛ и СВОД V-мов и $$ '!AP33</f>
        <v>624</v>
      </c>
      <c r="DB33" s="89">
        <f>' I КВАРТАЛ'!AQ33+'II КВАРТАЛ '!AQ33+' III КВАРТАЛ '!AQ33+'IV КВАРТАЛ и СВОД V-мов и $$ '!AQ33</f>
        <v>6863</v>
      </c>
      <c r="DC33" s="115">
        <f>' I КВАРТАЛ'!AR33+'II КВАРТАЛ '!AR33+' III КВАРТАЛ '!AR33+'IV КВАРТАЛ и СВОД V-мов и $$ '!AR33</f>
        <v>56740179.760000005</v>
      </c>
      <c r="DD33" s="51">
        <f>' I КВАРТАЛ'!AS33+'II КВАРТАЛ '!AS33+' III КВАРТАЛ '!AS33+'IV КВАРТАЛ и СВОД V-мов и $$ '!AS33</f>
        <v>4730954.26</v>
      </c>
      <c r="DE33" s="51">
        <f>' I КВАРТАЛ'!AT33+'II КВАРТАЛ '!AT33+' III КВАРТАЛ '!AT33+'IV КВАРТАЛ и СВОД V-мов и $$ '!AT33</f>
        <v>52009225.5</v>
      </c>
      <c r="DF33" s="90">
        <f t="shared" si="14"/>
        <v>59704</v>
      </c>
      <c r="DG33" s="89">
        <f>' I КВАРТАЛ'!AV33+'II КВАРТАЛ '!AV33+' III КВАРТАЛ '!AV33+'IV КВАРТАЛ и СВОД V-мов и $$ '!AV33</f>
        <v>5020</v>
      </c>
      <c r="DH33" s="89">
        <f>' I КВАРТАЛ'!AW33+'II КВАРТАЛ '!AW33+' III КВАРТАЛ '!AW33+'IV КВАРТАЛ и СВОД V-мов и $$ '!AW33</f>
        <v>54684</v>
      </c>
      <c r="DI33" s="115">
        <f>' I КВАРТАЛ'!AX33+'II КВАРТАЛ '!AX33+' III КВАРТАЛ '!AX33+'IV КВАРТАЛ и СВОД V-мов и $$ '!AX33</f>
        <v>8314449.3599999994</v>
      </c>
      <c r="DJ33" s="51">
        <f>' I КВАРТАЛ'!AY33+'II КВАРТАЛ '!AY33+' III КВАРТАЛ '!AY33+'IV КВАРТАЛ и СВОД V-мов и $$ '!AY33</f>
        <v>699129.74000000011</v>
      </c>
      <c r="DK33" s="51">
        <f>' I КВАРТАЛ'!AZ33+'II КВАРТАЛ '!AZ33+' III КВАРТАЛ '!AZ33+'IV КВАРТАЛ и СВОД V-мов и $$ '!AZ33</f>
        <v>7615319.6200000001</v>
      </c>
      <c r="DL33" s="90">
        <f t="shared" si="15"/>
        <v>20126</v>
      </c>
      <c r="DM33" s="89">
        <f>' I КВАРТАЛ'!BB33+'II КВАРТАЛ '!BB33+' III КВАРТАЛ '!BB33+'IV КВАРТАЛ и СВОД V-мов и $$ '!BB33</f>
        <v>3950</v>
      </c>
      <c r="DN33" s="89">
        <f>' I КВАРТАЛ'!BC33+'II КВАРТАЛ '!BC33+' III КВАРТАЛ '!BC33+'IV КВАРТАЛ и СВОД V-мов и $$ '!BC33</f>
        <v>16176</v>
      </c>
      <c r="DO33" s="115">
        <f>' I КВАРТАЛ'!BD33+'II КВАРТАЛ '!BD33+' III КВАРТАЛ '!BD33+'IV КВАРТАЛ и СВОД V-мов и $$ '!BD33</f>
        <v>39566614.149999999</v>
      </c>
      <c r="DP33" s="51">
        <f>' I КВАРТАЛ'!BE33+'II КВАРТАЛ '!BE33+' III КВАРТАЛ '!BE33+'IV КВАРТАЛ и СВОД V-мов и $$ '!BE33</f>
        <v>7765183.9299999997</v>
      </c>
      <c r="DQ33" s="51">
        <f>' I КВАРТАЛ'!BF33+'II КВАРТАЛ '!BF33+' III КВАРТАЛ '!BF33+'IV КВАРТАЛ и СВОД V-мов и $$ '!BF33</f>
        <v>31801430.220000003</v>
      </c>
      <c r="DS33" s="72">
        <f t="shared" si="16"/>
        <v>605817</v>
      </c>
      <c r="DT33" s="97">
        <f t="shared" si="17"/>
        <v>56933</v>
      </c>
      <c r="DU33" s="97">
        <f t="shared" si="18"/>
        <v>548884</v>
      </c>
      <c r="DV33" s="63">
        <f t="shared" si="1"/>
        <v>710757265.10000002</v>
      </c>
      <c r="DW33" s="51">
        <f t="shared" si="2"/>
        <v>67075670.979999997</v>
      </c>
      <c r="DX33" s="51">
        <f t="shared" si="3"/>
        <v>643681594.12000012</v>
      </c>
      <c r="DY33" s="116">
        <f t="shared" si="4"/>
        <v>0</v>
      </c>
      <c r="DZ33" s="100">
        <f t="shared" si="19"/>
        <v>605817</v>
      </c>
      <c r="EA33" s="101">
        <f t="shared" si="20"/>
        <v>0</v>
      </c>
    </row>
    <row r="34" spans="1:131" s="35" customFormat="1" ht="45" x14ac:dyDescent="0.25">
      <c r="A34" s="21" t="s">
        <v>65</v>
      </c>
      <c r="B34" s="57"/>
      <c r="C34" s="33"/>
      <c r="D34" s="33"/>
      <c r="E34" s="60"/>
      <c r="F34" s="34"/>
      <c r="G34" s="34"/>
      <c r="H34" s="57">
        <f t="shared" si="36"/>
        <v>2907</v>
      </c>
      <c r="I34" s="33">
        <v>143</v>
      </c>
      <c r="J34" s="33">
        <v>2764</v>
      </c>
      <c r="K34" s="60">
        <f t="shared" si="40"/>
        <v>482360.99</v>
      </c>
      <c r="L34" s="3">
        <v>23728.11</v>
      </c>
      <c r="M34" s="3">
        <v>458632.88</v>
      </c>
      <c r="N34" s="57"/>
      <c r="O34" s="34"/>
      <c r="P34" s="34"/>
      <c r="Q34" s="60"/>
      <c r="R34" s="34"/>
      <c r="S34" s="34"/>
      <c r="T34" s="60"/>
      <c r="U34" s="34"/>
      <c r="V34" s="34"/>
      <c r="W34" s="57">
        <f t="shared" si="30"/>
        <v>1565</v>
      </c>
      <c r="X34" s="33">
        <v>96</v>
      </c>
      <c r="Y34" s="33">
        <v>1469</v>
      </c>
      <c r="Z34" s="60">
        <f t="shared" si="41"/>
        <v>1188143.1499999999</v>
      </c>
      <c r="AA34" s="3">
        <v>72882.899999999994</v>
      </c>
      <c r="AB34" s="3">
        <v>1115260.25</v>
      </c>
      <c r="AC34" s="57">
        <f t="shared" si="46"/>
        <v>0</v>
      </c>
      <c r="AD34" s="33"/>
      <c r="AE34" s="33"/>
      <c r="AF34" s="60"/>
      <c r="AG34" s="34"/>
      <c r="AH34" s="34"/>
      <c r="AI34" s="57">
        <f t="shared" si="23"/>
        <v>479</v>
      </c>
      <c r="AJ34" s="33">
        <v>14</v>
      </c>
      <c r="AK34" s="33">
        <v>465</v>
      </c>
      <c r="AL34" s="60">
        <f>AM34+AN34</f>
        <v>7682265.8399999999</v>
      </c>
      <c r="AM34" s="3">
        <v>224533.87</v>
      </c>
      <c r="AN34" s="3">
        <v>7457731.9699999997</v>
      </c>
      <c r="AO34" s="57">
        <f t="shared" si="5"/>
        <v>17</v>
      </c>
      <c r="AP34" s="33">
        <v>1</v>
      </c>
      <c r="AQ34" s="33">
        <v>16</v>
      </c>
      <c r="AR34" s="60">
        <f t="shared" si="42"/>
        <v>91454.36</v>
      </c>
      <c r="AS34" s="3">
        <v>5379.67</v>
      </c>
      <c r="AT34" s="3">
        <v>86074.69</v>
      </c>
      <c r="AU34" s="57">
        <f t="shared" si="47"/>
        <v>5938</v>
      </c>
      <c r="AV34" s="33">
        <v>424</v>
      </c>
      <c r="AW34" s="33">
        <v>5514</v>
      </c>
      <c r="AX34" s="60">
        <f>AY34+AZ34</f>
        <v>763278.45000000007</v>
      </c>
      <c r="AY34" s="3">
        <v>54501.53</v>
      </c>
      <c r="AZ34" s="3">
        <v>708776.92</v>
      </c>
      <c r="BA34" s="57">
        <f t="shared" si="48"/>
        <v>604</v>
      </c>
      <c r="BB34" s="33">
        <v>23</v>
      </c>
      <c r="BC34" s="33">
        <v>581</v>
      </c>
      <c r="BD34" s="60">
        <f>BE34+BF34</f>
        <v>700916.61</v>
      </c>
      <c r="BE34" s="3">
        <v>26690.53</v>
      </c>
      <c r="BF34" s="3">
        <v>674226.08</v>
      </c>
      <c r="BH34" s="62">
        <f t="shared" si="0"/>
        <v>10908419.399999999</v>
      </c>
      <c r="BI34" s="65">
        <f>' I КВАРТАЛ'!BH34+'II КВАРТАЛ '!BH34+' III КВАРТАЛ '!BH34+'IV КВАРТАЛ и СВОД V-мов и $$ '!BH34</f>
        <v>45618310.960000001</v>
      </c>
      <c r="BJ34" s="51">
        <v>53009708.311285309</v>
      </c>
      <c r="BK34" s="52">
        <f t="shared" si="6"/>
        <v>-7391397.3512853086</v>
      </c>
      <c r="BL34" s="107"/>
      <c r="BM34" s="90">
        <f t="shared" si="7"/>
        <v>0</v>
      </c>
      <c r="BN34" s="89">
        <f>' I КВАРТАЛ'!C34+'II КВАРТАЛ '!C34+' III КВАРТАЛ '!C34+'IV КВАРТАЛ и СВОД V-мов и $$ '!C34</f>
        <v>0</v>
      </c>
      <c r="BO34" s="89">
        <f>' I КВАРТАЛ'!D34+'II КВАРТАЛ '!D34+' III КВАРТАЛ '!D34+'IV КВАРТАЛ и СВОД V-мов и $$ '!D34</f>
        <v>0</v>
      </c>
      <c r="BP34" s="115">
        <f>' I КВАРТАЛ'!E34+'II КВАРТАЛ '!E34+' III КВАРТАЛ '!E34+'IV КВАРТАЛ и СВОД V-мов и $$ '!E34</f>
        <v>0</v>
      </c>
      <c r="BQ34" s="51">
        <f>' I КВАРТАЛ'!F34+'II КВАРТАЛ '!F34+' III КВАРТАЛ '!F34+'IV КВАРТАЛ и СВОД V-мов и $$ '!F34</f>
        <v>0</v>
      </c>
      <c r="BR34" s="51">
        <f>' I КВАРТАЛ'!G34+'II КВАРТАЛ '!G34+' III КВАРТАЛ '!G34+'IV КВАРТАЛ и СВОД V-мов и $$ '!G34</f>
        <v>0</v>
      </c>
      <c r="BS34" s="90">
        <f t="shared" si="8"/>
        <v>11762</v>
      </c>
      <c r="BT34" s="89">
        <f>' I КВАРТАЛ'!I34+'II КВАРТАЛ '!I34+' III КВАРТАЛ '!I34+'IV КВАРТАЛ и СВОД V-мов и $$ '!I34</f>
        <v>621</v>
      </c>
      <c r="BU34" s="89">
        <f>' I КВАРТАЛ'!J34+'II КВАРТАЛ '!J34+' III КВАРТАЛ '!J34+'IV КВАРТАЛ и СВОД V-мов и $$ '!J34</f>
        <v>11141</v>
      </c>
      <c r="BV34" s="115">
        <f>' I КВАРТАЛ'!K34+'II КВАРТАЛ '!K34+' III КВАРТАЛ '!K34+'IV КВАРТАЛ и СВОД V-мов и $$ '!K34</f>
        <v>1940712.28</v>
      </c>
      <c r="BW34" s="51">
        <f>' I КВАРТАЛ'!L34+'II КВАРТАЛ '!L34+' III КВАРТАЛ '!L34+'IV КВАРТАЛ и СВОД V-мов и $$ '!L34</f>
        <v>102451.3</v>
      </c>
      <c r="BX34" s="51">
        <f>' I КВАРТАЛ'!M34+'II КВАРТАЛ '!M34+' III КВАРТАЛ '!M34+'IV КВАРТАЛ и СВОД V-мов и $$ '!M34</f>
        <v>1838260.98</v>
      </c>
      <c r="BY34" s="90">
        <f t="shared" si="9"/>
        <v>0</v>
      </c>
      <c r="BZ34" s="89">
        <f>' I КВАРТАЛ'!O34+'II КВАРТАЛ '!O34+' III КВАРТАЛ '!O34+'IV КВАРТАЛ и СВОД V-мов и $$ '!O34</f>
        <v>0</v>
      </c>
      <c r="CA34" s="89">
        <f>' I КВАРТАЛ'!P34+'II КВАРТАЛ '!P34+' III КВАРТАЛ '!P34+'IV КВАРТАЛ и СВОД V-мов и $$ '!P34</f>
        <v>0</v>
      </c>
      <c r="CB34" s="115">
        <f>' I КВАРТАЛ'!Q34+'II КВАРТАЛ '!Q34+' III КВАРТАЛ '!Q34+'IV КВАРТАЛ и СВОД V-мов и $$ '!Q34</f>
        <v>0</v>
      </c>
      <c r="CC34" s="51">
        <f>' I КВАРТАЛ'!R34+'II КВАРТАЛ '!R34+' III КВАРТАЛ '!R34+'IV КВАРТАЛ и СВОД V-мов и $$ '!R34</f>
        <v>0</v>
      </c>
      <c r="CD34" s="51">
        <f>' I КВАРТАЛ'!S34+'II КВАРТАЛ '!S34+' III КВАРТАЛ '!S34+'IV КВАРТАЛ и СВОД V-мов и $$ '!S34</f>
        <v>0</v>
      </c>
      <c r="CE34" s="115">
        <f>' I КВАРТАЛ'!T34+'II КВАРТАЛ '!T34+' III КВАРТАЛ '!T34+'IV КВАРТАЛ и СВОД V-мов и $$ '!T34</f>
        <v>0</v>
      </c>
      <c r="CF34" s="51">
        <f>' I КВАРТАЛ'!U34+'II КВАРТАЛ '!U34+' III КВАРТАЛ '!U34+'IV КВАРТАЛ и СВОД V-мов и $$ '!U34</f>
        <v>0</v>
      </c>
      <c r="CG34" s="51">
        <f>' I КВАРТАЛ'!V34+'II КВАРТАЛ '!V34+' III КВАРТАЛ '!V34+'IV КВАРТАЛ и СВОД V-мов и $$ '!V34</f>
        <v>0</v>
      </c>
      <c r="CH34" s="90">
        <f t="shared" si="10"/>
        <v>6405</v>
      </c>
      <c r="CI34" s="89">
        <f>' I КВАРТАЛ'!X34+'II КВАРТАЛ '!X34+' III КВАРТАЛ '!X34+'IV КВАРТАЛ и СВОД V-мов и $$ '!X34</f>
        <v>415</v>
      </c>
      <c r="CJ34" s="89">
        <f>' I КВАРТАЛ'!Y34+'II КВАРТАЛ '!Y34+' III КВАРТАЛ '!Y34+'IV КВАРТАЛ и СВОД V-мов и $$ '!Y34</f>
        <v>5990</v>
      </c>
      <c r="CK34" s="115">
        <f>' I КВАРТАЛ'!Z34+'II КВАРТАЛ '!Z34+' III КВАРТАЛ '!Z34+'IV КВАРТАЛ и СВОД V-мов и $$ '!Z34</f>
        <v>4867961.4700000007</v>
      </c>
      <c r="CL34" s="51">
        <f>' I КВАРТАЛ'!AA34+'II КВАРТАЛ '!AA34+' III КВАРТАЛ '!AA34+'IV КВАРТАЛ и СВОД V-мов и $$ '!AA34</f>
        <v>315412.39</v>
      </c>
      <c r="CM34" s="51">
        <f>' I КВАРТАЛ'!AB34+'II КВАРТАЛ '!AB34+' III КВАРТАЛ '!AB34+'IV КВАРТАЛ и СВОД V-мов и $$ '!AB34</f>
        <v>4552549.08</v>
      </c>
      <c r="CN34" s="90">
        <f t="shared" si="11"/>
        <v>0</v>
      </c>
      <c r="CO34" s="89">
        <f>' I КВАРТАЛ'!AD34+'II КВАРТАЛ '!AD34+' III КВАРТАЛ '!AD34+'IV КВАРТАЛ и СВОД V-мов и $$ '!AD34</f>
        <v>0</v>
      </c>
      <c r="CP34" s="89">
        <f>' I КВАРТАЛ'!AE34+'II КВАРТАЛ '!AE34+' III КВАРТАЛ '!AE34+'IV КВАРТАЛ и СВОД V-мов и $$ '!AE34</f>
        <v>0</v>
      </c>
      <c r="CQ34" s="115">
        <f>' I КВАРТАЛ'!AF34+'II КВАРТАЛ '!AF34+' III КВАРТАЛ '!AF34+'IV КВАРТАЛ и СВОД V-мов и $$ '!AF34</f>
        <v>0</v>
      </c>
      <c r="CR34" s="51">
        <f>' I КВАРТАЛ'!AG34+'II КВАРТАЛ '!AG34+' III КВАРТАЛ '!AG34+'IV КВАРТАЛ и СВОД V-мов и $$ '!AG34</f>
        <v>0</v>
      </c>
      <c r="CS34" s="51">
        <f>' I КВАРТАЛ'!AH34+'II КВАРТАЛ '!AH34+' III КВАРТАЛ '!AH34+'IV КВАРТАЛ и СВОД V-мов и $$ '!AH34</f>
        <v>0</v>
      </c>
      <c r="CT34" s="90">
        <f t="shared" si="12"/>
        <v>2015</v>
      </c>
      <c r="CU34" s="89">
        <f>' I КВАРТАЛ'!AJ34+'II КВАРТАЛ '!AJ34+' III КВАРТАЛ '!AJ34+'IV КВАРТАЛ и СВОД V-мов и $$ '!AJ34</f>
        <v>71</v>
      </c>
      <c r="CV34" s="89">
        <f>' I КВАРТАЛ'!AK34+'II КВАРТАЛ '!AK34+' III КВАРТАЛ '!AK34+'IV КВАРТАЛ и СВОД V-мов и $$ '!AK34</f>
        <v>1944</v>
      </c>
      <c r="CW34" s="115">
        <f>' I КВАРТАЛ'!AL34+'II КВАРТАЛ '!AL34+' III КВАРТАЛ '!AL34+'IV КВАРТАЛ и СВОД V-мов и $$ '!AL34</f>
        <v>32259140.539999999</v>
      </c>
      <c r="CX34" s="51">
        <f>' I КВАРТАЛ'!AM34+'II КВАРТАЛ '!AM34+' III КВАРТАЛ '!AM34+'IV КВАРТАЛ и СВОД V-мов и $$ '!AM34</f>
        <v>1135946.4500000002</v>
      </c>
      <c r="CY34" s="51">
        <f>' I КВАРТАЛ'!AN34+'II КВАРТАЛ '!AN34+' III КВАРТАЛ '!AN34+'IV КВАРТАЛ и СВОД V-мов и $$ '!AN34</f>
        <v>31123194.09</v>
      </c>
      <c r="CZ34" s="90">
        <f t="shared" si="13"/>
        <v>115</v>
      </c>
      <c r="DA34" s="89">
        <f>' I КВАРТАЛ'!AP34+'II КВАРТАЛ '!AP34+' III КВАРТАЛ '!AP34+'IV КВАРТАЛ и СВОД V-мов и $$ '!AP34</f>
        <v>18</v>
      </c>
      <c r="DB34" s="89">
        <f>' I КВАРТАЛ'!AQ34+'II КВАРТАЛ '!AQ34+' III КВАРТАЛ '!AQ34+'IV КВАРТАЛ и СВОД V-мов и $$ '!AQ34</f>
        <v>97</v>
      </c>
      <c r="DC34" s="115">
        <f>' I КВАРТАЛ'!AR34+'II КВАРТАЛ '!AR34+' III КВАРТАЛ '!AR34+'IV КВАРТАЛ и СВОД V-мов и $$ '!AR34</f>
        <v>666032.54999999993</v>
      </c>
      <c r="DD34" s="51">
        <f>' I КВАРТАЛ'!AS34+'II КВАРТАЛ '!AS34+' III КВАРТАЛ '!AS34+'IV КВАРТАЛ и СВОД V-мов и $$ '!AS34</f>
        <v>105007.45</v>
      </c>
      <c r="DE34" s="51">
        <f>' I КВАРТАЛ'!AT34+'II КВАРТАЛ '!AT34+' III КВАРТАЛ '!AT34+'IV КВАРТАЛ и СВОД V-мов и $$ '!AT34</f>
        <v>561025.1</v>
      </c>
      <c r="DF34" s="90">
        <f t="shared" si="14"/>
        <v>23778</v>
      </c>
      <c r="DG34" s="89">
        <f>' I КВАРТАЛ'!AV34+'II КВАРТАЛ '!AV34+' III КВАРТАЛ '!AV34+'IV КВАРТАЛ и СВОД V-мов и $$ '!AV34</f>
        <v>1254</v>
      </c>
      <c r="DH34" s="89">
        <f>' I КВАРТАЛ'!AW34+'II КВАРТАЛ '!AW34+' III КВАРТАЛ '!AW34+'IV КВАРТАЛ и СВОД V-мов и $$ '!AW34</f>
        <v>22524</v>
      </c>
      <c r="DI34" s="115">
        <f>' I КВАРТАЛ'!AX34+'II КВАРТАЛ '!AX34+' III КВАРТАЛ '!AX34+'IV КВАРТАЛ и СВОД V-мов и $$ '!AX34</f>
        <v>3056627.3200000003</v>
      </c>
      <c r="DJ34" s="51">
        <f>' I КВАРТАЛ'!AY34+'II КВАРТАЛ '!AY34+' III КВАРТАЛ '!AY34+'IV КВАРТАЛ и СВОД V-мов и $$ '!AY34</f>
        <v>161201.34</v>
      </c>
      <c r="DK34" s="51">
        <f>' I КВАРТАЛ'!AZ34+'II КВАРТАЛ '!AZ34+' III КВАРТАЛ '!AZ34+'IV КВАРТАЛ и СВОД V-мов и $$ '!AZ34</f>
        <v>2895425.98</v>
      </c>
      <c r="DL34" s="90">
        <f t="shared" si="15"/>
        <v>2433</v>
      </c>
      <c r="DM34" s="89">
        <f>' I КВАРТАЛ'!BB34+'II КВАРТАЛ '!BB34+' III КВАРТАЛ '!BB34+'IV КВАРТАЛ и СВОД V-мов и $$ '!BB34</f>
        <v>64</v>
      </c>
      <c r="DN34" s="89">
        <f>' I КВАРТАЛ'!BC34+'II КВАРТАЛ '!BC34+' III КВАРТАЛ '!BC34+'IV КВАРТАЛ и СВОД V-мов и $$ '!BC34</f>
        <v>2369</v>
      </c>
      <c r="DO34" s="115">
        <f>' I КВАРТАЛ'!BD34+'II КВАРТАЛ '!BD34+' III КВАРТАЛ '!BD34+'IV КВАРТАЛ и СВОД V-мов и $$ '!BD34</f>
        <v>2827836.8</v>
      </c>
      <c r="DP34" s="51">
        <f>' I КВАРТАЛ'!BE34+'II КВАРТАЛ '!BE34+' III КВАРТАЛ '!BE34+'IV КВАРТАЛ и СВОД V-мов и $$ '!BE34</f>
        <v>74303.83</v>
      </c>
      <c r="DQ34" s="51">
        <f>' I КВАРТАЛ'!BF34+'II КВАРТАЛ '!BF34+' III КВАРТАЛ '!BF34+'IV КВАРТАЛ и СВОД V-мов и $$ '!BF34</f>
        <v>2753532.97</v>
      </c>
      <c r="DS34" s="72">
        <f t="shared" si="16"/>
        <v>46508</v>
      </c>
      <c r="DT34" s="97">
        <f t="shared" si="17"/>
        <v>2443</v>
      </c>
      <c r="DU34" s="97">
        <f t="shared" si="18"/>
        <v>44065</v>
      </c>
      <c r="DV34" s="63">
        <f t="shared" si="1"/>
        <v>45618310.959999993</v>
      </c>
      <c r="DW34" s="51">
        <f t="shared" si="2"/>
        <v>1894322.7600000002</v>
      </c>
      <c r="DX34" s="51">
        <f t="shared" si="3"/>
        <v>43723988.199999996</v>
      </c>
      <c r="DY34" s="116">
        <f t="shared" si="4"/>
        <v>0</v>
      </c>
      <c r="DZ34" s="100">
        <f t="shared" si="19"/>
        <v>46508</v>
      </c>
      <c r="EA34" s="101">
        <f t="shared" si="20"/>
        <v>0</v>
      </c>
    </row>
    <row r="35" spans="1:131" s="35" customFormat="1" ht="15" x14ac:dyDescent="0.25">
      <c r="A35" s="21" t="s">
        <v>29</v>
      </c>
      <c r="B35" s="57">
        <f t="shared" si="45"/>
        <v>483</v>
      </c>
      <c r="C35" s="33">
        <v>16</v>
      </c>
      <c r="D35" s="33">
        <v>467</v>
      </c>
      <c r="E35" s="60">
        <f t="shared" ref="E35:E41" si="49">F35+G35</f>
        <v>798676.72</v>
      </c>
      <c r="F35" s="3">
        <v>26457.200000000001</v>
      </c>
      <c r="G35" s="3">
        <v>772219.52</v>
      </c>
      <c r="H35" s="57">
        <f t="shared" si="36"/>
        <v>645</v>
      </c>
      <c r="I35" s="33">
        <v>13</v>
      </c>
      <c r="J35" s="33">
        <v>632</v>
      </c>
      <c r="K35" s="60">
        <f t="shared" si="40"/>
        <v>101378.81999999999</v>
      </c>
      <c r="L35" s="3">
        <v>2043.29</v>
      </c>
      <c r="M35" s="3">
        <v>99335.53</v>
      </c>
      <c r="N35" s="57"/>
      <c r="O35" s="34"/>
      <c r="P35" s="34"/>
      <c r="Q35" s="60"/>
      <c r="R35" s="34"/>
      <c r="S35" s="34"/>
      <c r="T35" s="60">
        <f t="shared" ref="T35:T41" si="50">U35+V35</f>
        <v>734330.81</v>
      </c>
      <c r="U35" s="3">
        <v>39768.550000000003</v>
      </c>
      <c r="V35" s="3">
        <v>694562.26</v>
      </c>
      <c r="W35" s="57">
        <f t="shared" si="30"/>
        <v>2054</v>
      </c>
      <c r="X35" s="33">
        <v>34</v>
      </c>
      <c r="Y35" s="33">
        <v>2020</v>
      </c>
      <c r="Z35" s="60">
        <f t="shared" si="41"/>
        <v>1449027.84</v>
      </c>
      <c r="AA35" s="3">
        <v>23985.86</v>
      </c>
      <c r="AB35" s="3">
        <v>1425041.98</v>
      </c>
      <c r="AC35" s="57">
        <f t="shared" si="46"/>
        <v>939</v>
      </c>
      <c r="AD35" s="33">
        <v>24</v>
      </c>
      <c r="AE35" s="33">
        <v>915</v>
      </c>
      <c r="AF35" s="60">
        <f t="shared" ref="AF35:AF41" si="51">AG35+AH35</f>
        <v>457228.51999999996</v>
      </c>
      <c r="AG35" s="3">
        <v>11686.35</v>
      </c>
      <c r="AH35" s="3">
        <v>445542.17</v>
      </c>
      <c r="AI35" s="57">
        <f t="shared" si="23"/>
        <v>132</v>
      </c>
      <c r="AJ35" s="33">
        <v>3</v>
      </c>
      <c r="AK35" s="33">
        <v>129</v>
      </c>
      <c r="AL35" s="60">
        <f>AM35+AN35</f>
        <v>2439769.38</v>
      </c>
      <c r="AM35" s="3">
        <v>55449.3</v>
      </c>
      <c r="AN35" s="3">
        <v>2384320.08</v>
      </c>
      <c r="AO35" s="57">
        <f t="shared" si="5"/>
        <v>63</v>
      </c>
      <c r="AP35" s="33">
        <v>0</v>
      </c>
      <c r="AQ35" s="33">
        <v>63</v>
      </c>
      <c r="AR35" s="60">
        <f t="shared" si="42"/>
        <v>305386.73</v>
      </c>
      <c r="AS35" s="3">
        <v>0</v>
      </c>
      <c r="AT35" s="3">
        <v>305386.73</v>
      </c>
      <c r="AU35" s="57"/>
      <c r="AV35" s="33"/>
      <c r="AW35" s="33"/>
      <c r="AX35" s="60"/>
      <c r="AY35" s="34"/>
      <c r="AZ35" s="34"/>
      <c r="BA35" s="57">
        <f t="shared" si="48"/>
        <v>42</v>
      </c>
      <c r="BB35" s="33">
        <v>0</v>
      </c>
      <c r="BC35" s="33">
        <v>42</v>
      </c>
      <c r="BD35" s="60">
        <f>BE35+BF35</f>
        <v>29455.439999999999</v>
      </c>
      <c r="BE35" s="3">
        <v>0</v>
      </c>
      <c r="BF35" s="3">
        <v>29455.439999999999</v>
      </c>
      <c r="BH35" s="62">
        <f t="shared" si="0"/>
        <v>6315254.2600000007</v>
      </c>
      <c r="BI35" s="65">
        <f>' I КВАРТАЛ'!BH35+'II КВАРТАЛ '!BH35+' III КВАРТАЛ '!BH35+'IV КВАРТАЛ и СВОД V-мов и $$ '!BH35</f>
        <v>25156010.700000003</v>
      </c>
      <c r="BJ35" s="51">
        <v>23391219.006132722</v>
      </c>
      <c r="BK35" s="52">
        <f t="shared" si="6"/>
        <v>1764791.6938672811</v>
      </c>
      <c r="BL35" s="107"/>
      <c r="BM35" s="90">
        <f t="shared" si="7"/>
        <v>1940</v>
      </c>
      <c r="BN35" s="89">
        <f>' I КВАРТАЛ'!C35+'II КВАРТАЛ '!C35+' III КВАРТАЛ '!C35+'IV КВАРТАЛ и СВОД V-мов и $$ '!C35</f>
        <v>67</v>
      </c>
      <c r="BO35" s="89">
        <f>' I КВАРТАЛ'!D35+'II КВАРТАЛ '!D35+' III КВАРТАЛ '!D35+'IV КВАРТАЛ и СВОД V-мов и $$ '!D35</f>
        <v>1873</v>
      </c>
      <c r="BP35" s="115">
        <f>' I КВАРТАЛ'!E35+'II КВАРТАЛ '!E35+' III КВАРТАЛ '!E35+'IV КВАРТАЛ и СВОД V-мов и $$ '!E35</f>
        <v>3207935.5</v>
      </c>
      <c r="BQ35" s="51">
        <f>' I КВАРТАЛ'!F35+'II КВАРТАЛ '!F35+' III КВАРТАЛ '!F35+'IV КВАРТАЛ и СВОД V-мов и $$ '!F35</f>
        <v>110789.53</v>
      </c>
      <c r="BR35" s="51">
        <f>' I КВАРТАЛ'!G35+'II КВАРТАЛ '!G35+' III КВАРТАЛ '!G35+'IV КВАРТАЛ и СВОД V-мов и $$ '!G35</f>
        <v>3097145.97</v>
      </c>
      <c r="BS35" s="90">
        <f t="shared" si="8"/>
        <v>2639</v>
      </c>
      <c r="BT35" s="89">
        <f>' I КВАРТАЛ'!I35+'II КВАРТАЛ '!I35+' III КВАРТАЛ '!I35+'IV КВАРТАЛ и СВОД V-мов и $$ '!I35</f>
        <v>79</v>
      </c>
      <c r="BU35" s="89">
        <f>' I КВАРТАЛ'!J35+'II КВАРТАЛ '!J35+' III КВАРТАЛ '!J35+'IV КВАРТАЛ и СВОД V-мов и $$ '!J35</f>
        <v>2560</v>
      </c>
      <c r="BV35" s="115">
        <f>' I КВАРТАЛ'!K35+'II КВАРТАЛ '!K35+' III КВАРТАЛ '!K35+'IV КВАРТАЛ и СВОД V-мов и $$ '!K35</f>
        <v>412674.71</v>
      </c>
      <c r="BW35" s="51">
        <f>' I КВАРТАЛ'!L35+'II КВАРТАЛ '!L35+' III КВАРТАЛ '!L35+'IV КВАРТАЛ и СВОД V-мов и $$ '!L35</f>
        <v>12356.25</v>
      </c>
      <c r="BX35" s="51">
        <f>' I КВАРТАЛ'!M35+'II КВАРТАЛ '!M35+' III КВАРТАЛ '!M35+'IV КВАРТАЛ и СВОД V-мов и $$ '!M35</f>
        <v>400318.45999999996</v>
      </c>
      <c r="BY35" s="90">
        <f t="shared" si="9"/>
        <v>0</v>
      </c>
      <c r="BZ35" s="89">
        <f>' I КВАРТАЛ'!O35+'II КВАРТАЛ '!O35+' III КВАРТАЛ '!O35+'IV КВАРТАЛ и СВОД V-мов и $$ '!O35</f>
        <v>0</v>
      </c>
      <c r="CA35" s="89">
        <f>' I КВАРТАЛ'!P35+'II КВАРТАЛ '!P35+' III КВАРТАЛ '!P35+'IV КВАРТАЛ и СВОД V-мов и $$ '!P35</f>
        <v>0</v>
      </c>
      <c r="CB35" s="115">
        <f>' I КВАРТАЛ'!Q35+'II КВАРТАЛ '!Q35+' III КВАРТАЛ '!Q35+'IV КВАРТАЛ и СВОД V-мов и $$ '!Q35</f>
        <v>0</v>
      </c>
      <c r="CC35" s="51">
        <f>' I КВАРТАЛ'!R35+'II КВАРТАЛ '!R35+' III КВАРТАЛ '!R35+'IV КВАРТАЛ и СВОД V-мов и $$ '!R35</f>
        <v>0</v>
      </c>
      <c r="CD35" s="51">
        <f>' I КВАРТАЛ'!S35+'II КВАРТАЛ '!S35+' III КВАРТАЛ '!S35+'IV КВАРТАЛ и СВОД V-мов и $$ '!S35</f>
        <v>0</v>
      </c>
      <c r="CE35" s="115">
        <f>' I КВАРТАЛ'!T35+'II КВАРТАЛ '!T35+' III КВАРТАЛ '!T35+'IV КВАРТАЛ и СВОД V-мов и $$ '!T35</f>
        <v>2991191.71</v>
      </c>
      <c r="CF35" s="51">
        <f>' I КВАРТАЛ'!U35+'II КВАРТАЛ '!U35+' III КВАРТАЛ '!U35+'IV КВАРТАЛ и СВОД V-мов и $$ '!U35</f>
        <v>164667.46000000002</v>
      </c>
      <c r="CG35" s="51">
        <f>' I КВАРТАЛ'!V35+'II КВАРТАЛ '!V35+' III КВАРТАЛ '!V35+'IV КВАРТАЛ и СВОД V-мов и $$ '!V35</f>
        <v>2826524.25</v>
      </c>
      <c r="CH35" s="90">
        <f t="shared" si="10"/>
        <v>7664</v>
      </c>
      <c r="CI35" s="89">
        <f>' I КВАРТАЛ'!X35+'II КВАРТАЛ '!X35+' III КВАРТАЛ '!X35+'IV КВАРТАЛ и СВОД V-мов и $$ '!X35</f>
        <v>191</v>
      </c>
      <c r="CJ35" s="89">
        <f>' I КВАРТАЛ'!Y35+'II КВАРТАЛ '!Y35+' III КВАРТАЛ '!Y35+'IV КВАРТАЛ и СВОД V-мов и $$ '!Y35</f>
        <v>7473</v>
      </c>
      <c r="CK35" s="115">
        <f>' I КВАРТАЛ'!Z35+'II КВАРТАЛ '!Z35+' III КВАРТАЛ '!Z35+'IV КВАРТАЛ и СВОД V-мов и $$ '!Z35</f>
        <v>5356956.38</v>
      </c>
      <c r="CL35" s="51">
        <f>' I КВАРТАЛ'!AA35+'II КВАРТАЛ '!AA35+' III КВАРТАЛ '!AA35+'IV КВАРТАЛ и СВОД V-мов и $$ '!AA35</f>
        <v>133633.85999999999</v>
      </c>
      <c r="CM35" s="51">
        <f>' I КВАРТАЛ'!AB35+'II КВАРТАЛ '!AB35+' III КВАРТАЛ '!AB35+'IV КВАРТАЛ и СВОД V-мов и $$ '!AB35</f>
        <v>5223322.5200000005</v>
      </c>
      <c r="CN35" s="90">
        <f t="shared" si="11"/>
        <v>3788</v>
      </c>
      <c r="CO35" s="89">
        <f>' I КВАРТАЛ'!AD35+'II КВАРТАЛ '!AD35+' III КВАРТАЛ '!AD35+'IV КВАРТАЛ и СВОД V-мов и $$ '!AD35</f>
        <v>76</v>
      </c>
      <c r="CP35" s="89">
        <f>' I КВАРТАЛ'!AE35+'II КВАРТАЛ '!AE35+' III КВАРТАЛ '!AE35+'IV КВАРТАЛ и СВОД V-мов и $$ '!AE35</f>
        <v>3712</v>
      </c>
      <c r="CQ35" s="115">
        <f>' I КВАРТАЛ'!AF35+'II КВАРТАЛ '!AF35+' III КВАРТАЛ '!AF35+'IV КВАРТАЛ и СВОД V-мов и $$ '!AF35</f>
        <v>1845738.56</v>
      </c>
      <c r="CR35" s="51">
        <f>' I КВАРТАЛ'!AG35+'II КВАРТАЛ '!AG35+' III КВАРТАЛ '!AG35+'IV КВАРТАЛ и СВОД V-мов и $$ '!AG35</f>
        <v>37028.409999999996</v>
      </c>
      <c r="CS35" s="51">
        <f>' I КВАРТАЛ'!AH35+'II КВАРТАЛ '!AH35+' III КВАРТАЛ '!AH35+'IV КВАРТАЛ и СВОД V-мов и $$ '!AH35</f>
        <v>1808710.15</v>
      </c>
      <c r="CT35" s="90">
        <f t="shared" si="12"/>
        <v>536</v>
      </c>
      <c r="CU35" s="89">
        <f>' I КВАРТАЛ'!AJ35+'II КВАРТАЛ '!AJ35+' III КВАРТАЛ '!AJ35+'IV КВАРТАЛ и СВОД V-мов и $$ '!AJ35</f>
        <v>11</v>
      </c>
      <c r="CV35" s="89">
        <f>' I КВАРТАЛ'!AK35+'II КВАРТАЛ '!AK35+' III КВАРТАЛ '!AK35+'IV КВАРТАЛ и СВОД V-мов и $$ '!AK35</f>
        <v>525</v>
      </c>
      <c r="CW35" s="115">
        <f>' I КВАРТАЛ'!AL35+'II КВАРТАЛ '!AL35+' III КВАРТАЛ '!AL35+'IV КВАРТАЛ и СВОД V-мов и $$ '!AL35</f>
        <v>9907106.1000000015</v>
      </c>
      <c r="CX35" s="51">
        <f>' I КВАРТАЛ'!AM35+'II КВАРТАЛ '!AM35+' III КВАРТАЛ '!AM35+'IV КВАРТАЛ и СВОД V-мов и $$ '!AM35</f>
        <v>203265.94</v>
      </c>
      <c r="CY35" s="51">
        <f>' I КВАРТАЛ'!AN35+'II КВАРТАЛ '!AN35+' III КВАРТАЛ '!AN35+'IV КВАРТАЛ и СВОД V-мов и $$ '!AN35</f>
        <v>9703840.1600000001</v>
      </c>
      <c r="CZ35" s="90">
        <f t="shared" si="13"/>
        <v>270</v>
      </c>
      <c r="DA35" s="89">
        <f>' I КВАРТАЛ'!AP35+'II КВАРТАЛ '!AP35+' III КВАРТАЛ '!AP35+'IV КВАРТАЛ и СВОД V-мов и $$ '!AP35</f>
        <v>3</v>
      </c>
      <c r="DB35" s="89">
        <f>' I КВАРТАЛ'!AQ35+'II КВАРТАЛ '!AQ35+' III КВАРТАЛ '!AQ35+'IV КВАРТАЛ и СВОД V-мов и $$ '!AQ35</f>
        <v>267</v>
      </c>
      <c r="DC35" s="115">
        <f>' I КВАРТАЛ'!AR35+'II КВАРТАЛ '!AR35+' III КВАРТАЛ '!AR35+'IV КВАРТАЛ и СВОД V-мов и $$ '!AR35</f>
        <v>1308170.1400000001</v>
      </c>
      <c r="DD35" s="51">
        <f>' I КВАРТАЛ'!AS35+'II КВАРТАЛ '!AS35+' III КВАРТАЛ '!AS35+'IV КВАРТАЛ и СВОД V-мов и $$ '!AS35</f>
        <v>14537.849999999999</v>
      </c>
      <c r="DE35" s="51">
        <f>' I КВАРТАЛ'!AT35+'II КВАРТАЛ '!AT35+' III КВАРТАЛ '!AT35+'IV КВАРТАЛ и СВОД V-мов и $$ '!AT35</f>
        <v>1293632.29</v>
      </c>
      <c r="DF35" s="90">
        <f t="shared" si="14"/>
        <v>0</v>
      </c>
      <c r="DG35" s="89">
        <f>' I КВАРТАЛ'!AV35+'II КВАРТАЛ '!AV35+' III КВАРТАЛ '!AV35+'IV КВАРТАЛ и СВОД V-мов и $$ '!AV35</f>
        <v>0</v>
      </c>
      <c r="DH35" s="89">
        <f>' I КВАРТАЛ'!AW35+'II КВАРТАЛ '!AW35+' III КВАРТАЛ '!AW35+'IV КВАРТАЛ и СВОД V-мов и $$ '!AW35</f>
        <v>0</v>
      </c>
      <c r="DI35" s="115">
        <f>' I КВАРТАЛ'!AX35+'II КВАРТАЛ '!AX35+' III КВАРТАЛ '!AX35+'IV КВАРТАЛ и СВОД V-мов и $$ '!AX35</f>
        <v>0</v>
      </c>
      <c r="DJ35" s="51">
        <f>' I КВАРТАЛ'!AY35+'II КВАРТАЛ '!AY35+' III КВАРТАЛ '!AY35+'IV КВАРТАЛ и СВОД V-мов и $$ '!AY35</f>
        <v>0</v>
      </c>
      <c r="DK35" s="51">
        <f>' I КВАРТАЛ'!AZ35+'II КВАРТАЛ '!AZ35+' III КВАРТАЛ '!AZ35+'IV КВАРТАЛ и СВОД V-мов и $$ '!AZ35</f>
        <v>0</v>
      </c>
      <c r="DL35" s="90">
        <f t="shared" si="15"/>
        <v>180</v>
      </c>
      <c r="DM35" s="89">
        <f>' I КВАРТАЛ'!BB35+'II КВАРТАЛ '!BB35+' III КВАРТАЛ '!BB35+'IV КВАРТАЛ и СВОД V-мов и $$ '!BB35</f>
        <v>0</v>
      </c>
      <c r="DN35" s="89">
        <f>' I КВАРТАЛ'!BC35+'II КВАРТАЛ '!BC35+' III КВАРТАЛ '!BC35+'IV КВАРТАЛ и СВОД V-мов и $$ '!BC35</f>
        <v>180</v>
      </c>
      <c r="DO35" s="115">
        <f>' I КВАРТАЛ'!BD35+'II КВАРТАЛ '!BD35+' III КВАРТАЛ '!BD35+'IV КВАРТАЛ и СВОД V-мов и $$ '!BD35</f>
        <v>126237.6</v>
      </c>
      <c r="DP35" s="51">
        <f>' I КВАРТАЛ'!BE35+'II КВАРТАЛ '!BE35+' III КВАРТАЛ '!BE35+'IV КВАРТАЛ и СВОД V-мов и $$ '!BE35</f>
        <v>0</v>
      </c>
      <c r="DQ35" s="51">
        <f>' I КВАРТАЛ'!BF35+'II КВАРТАЛ '!BF35+' III КВАРТАЛ '!BF35+'IV КВАРТАЛ и СВОД V-мов и $$ '!BF35</f>
        <v>126237.6</v>
      </c>
      <c r="DS35" s="72">
        <f t="shared" si="16"/>
        <v>17017</v>
      </c>
      <c r="DT35" s="97">
        <f t="shared" si="17"/>
        <v>427</v>
      </c>
      <c r="DU35" s="97">
        <f t="shared" si="18"/>
        <v>16590</v>
      </c>
      <c r="DV35" s="63">
        <f t="shared" si="1"/>
        <v>25156010.700000003</v>
      </c>
      <c r="DW35" s="51">
        <f t="shared" si="2"/>
        <v>676279.29999999993</v>
      </c>
      <c r="DX35" s="51">
        <f t="shared" si="3"/>
        <v>24479731.399999999</v>
      </c>
      <c r="DY35" s="116">
        <f t="shared" si="4"/>
        <v>0</v>
      </c>
      <c r="DZ35" s="100">
        <f t="shared" si="19"/>
        <v>17017</v>
      </c>
      <c r="EA35" s="101">
        <f t="shared" si="20"/>
        <v>0</v>
      </c>
    </row>
    <row r="36" spans="1:131" s="35" customFormat="1" ht="15" x14ac:dyDescent="0.25">
      <c r="A36" s="21" t="s">
        <v>122</v>
      </c>
      <c r="B36" s="57">
        <f t="shared" si="45"/>
        <v>1878</v>
      </c>
      <c r="C36" s="33">
        <v>462</v>
      </c>
      <c r="D36" s="33">
        <v>1416</v>
      </c>
      <c r="E36" s="60">
        <f t="shared" si="49"/>
        <v>3105413.84</v>
      </c>
      <c r="F36" s="3">
        <v>763951.65</v>
      </c>
      <c r="G36" s="3">
        <v>2341462.19</v>
      </c>
      <c r="H36" s="57">
        <f t="shared" si="36"/>
        <v>2835</v>
      </c>
      <c r="I36" s="33">
        <v>553</v>
      </c>
      <c r="J36" s="33">
        <v>2282</v>
      </c>
      <c r="K36" s="60">
        <f t="shared" si="40"/>
        <v>304047.14</v>
      </c>
      <c r="L36" s="3">
        <v>59307.96</v>
      </c>
      <c r="M36" s="3">
        <v>244739.18</v>
      </c>
      <c r="N36" s="57"/>
      <c r="O36" s="34"/>
      <c r="P36" s="34"/>
      <c r="Q36" s="60"/>
      <c r="R36" s="34"/>
      <c r="S36" s="34"/>
      <c r="T36" s="60">
        <f t="shared" si="50"/>
        <v>2727823</v>
      </c>
      <c r="U36" s="3">
        <v>856881.2</v>
      </c>
      <c r="V36" s="3">
        <v>1870941.8</v>
      </c>
      <c r="W36" s="57">
        <f t="shared" si="30"/>
        <v>8379</v>
      </c>
      <c r="X36" s="33">
        <v>2089</v>
      </c>
      <c r="Y36" s="33">
        <v>6290</v>
      </c>
      <c r="Z36" s="60">
        <f t="shared" si="41"/>
        <v>6168794.75</v>
      </c>
      <c r="AA36" s="3">
        <v>1537965.42</v>
      </c>
      <c r="AB36" s="3">
        <v>4630829.33</v>
      </c>
      <c r="AC36" s="57">
        <f t="shared" si="46"/>
        <v>3526</v>
      </c>
      <c r="AD36" s="33">
        <v>823</v>
      </c>
      <c r="AE36" s="33">
        <v>2703</v>
      </c>
      <c r="AF36" s="60">
        <f t="shared" si="51"/>
        <v>1344928.95</v>
      </c>
      <c r="AG36" s="3">
        <v>313918.46999999997</v>
      </c>
      <c r="AH36" s="3">
        <v>1031010.48</v>
      </c>
      <c r="AI36" s="57">
        <f t="shared" si="23"/>
        <v>996</v>
      </c>
      <c r="AJ36" s="33">
        <v>251</v>
      </c>
      <c r="AK36" s="33">
        <v>745</v>
      </c>
      <c r="AL36" s="60">
        <f>AM36+AN36</f>
        <v>16951339.939999998</v>
      </c>
      <c r="AM36" s="3">
        <v>4271873.82</v>
      </c>
      <c r="AN36" s="3">
        <v>12679466.119999999</v>
      </c>
      <c r="AO36" s="57">
        <f t="shared" si="5"/>
        <v>294</v>
      </c>
      <c r="AP36" s="33">
        <v>73</v>
      </c>
      <c r="AQ36" s="33">
        <v>221</v>
      </c>
      <c r="AR36" s="60">
        <f t="shared" si="42"/>
        <v>1957490.31</v>
      </c>
      <c r="AS36" s="3">
        <v>486043.51</v>
      </c>
      <c r="AT36" s="3">
        <v>1471446.8</v>
      </c>
      <c r="AU36" s="57">
        <f>AV36+AW36</f>
        <v>3975</v>
      </c>
      <c r="AV36" s="33">
        <v>1000</v>
      </c>
      <c r="AW36" s="33">
        <v>2975</v>
      </c>
      <c r="AX36" s="60">
        <f>AY36+AZ36</f>
        <v>395274</v>
      </c>
      <c r="AY36" s="3">
        <v>99440</v>
      </c>
      <c r="AZ36" s="3">
        <v>295834</v>
      </c>
      <c r="BA36" s="57">
        <f t="shared" si="48"/>
        <v>372</v>
      </c>
      <c r="BB36" s="33">
        <v>75</v>
      </c>
      <c r="BC36" s="33">
        <v>297</v>
      </c>
      <c r="BD36" s="60">
        <f>BE36+BF36</f>
        <v>260891.04</v>
      </c>
      <c r="BE36" s="3">
        <v>52599</v>
      </c>
      <c r="BF36" s="3">
        <v>208292.04</v>
      </c>
      <c r="BH36" s="62">
        <f t="shared" si="0"/>
        <v>33216002.969999995</v>
      </c>
      <c r="BI36" s="65">
        <f>' I КВАРТАЛ'!BH36+'II КВАРТАЛ '!BH36+' III КВАРТАЛ '!BH36+'IV КВАРТАЛ и СВОД V-мов и $$ '!BH36</f>
        <v>133611554.75999999</v>
      </c>
      <c r="BJ36" s="51">
        <v>125463589.87938368</v>
      </c>
      <c r="BK36" s="52">
        <f t="shared" si="6"/>
        <v>8147964.8806163073</v>
      </c>
      <c r="BL36" s="107"/>
      <c r="BM36" s="90">
        <f t="shared" si="7"/>
        <v>7530</v>
      </c>
      <c r="BN36" s="89">
        <f>' I КВАРТАЛ'!C36+'II КВАРТАЛ '!C36+' III КВАРТАЛ '!C36+'IV КВАРТАЛ и СВОД V-мов и $$ '!C36</f>
        <v>2565</v>
      </c>
      <c r="BO36" s="89">
        <f>' I КВАРТАЛ'!D36+'II КВАРТАЛ '!D36+' III КВАРТАЛ '!D36+'IV КВАРТАЛ и СВОД V-мов и $$ '!D36</f>
        <v>4965</v>
      </c>
      <c r="BP36" s="115">
        <f>' I КВАРТАЛ'!E36+'II КВАРТАЛ '!E36+' III КВАРТАЛ '!E36+'IV КВАРТАЛ и СВОД V-мов и $$ '!E36</f>
        <v>12451419.719999999</v>
      </c>
      <c r="BQ36" s="51">
        <f>' I КВАРТАЛ'!F36+'II КВАРТАЛ '!F36+' III КВАРТАЛ '!F36+'IV КВАРТАЛ и СВОД V-мов и $$ '!F36</f>
        <v>4241419.87</v>
      </c>
      <c r="BR36" s="51">
        <f>' I КВАРТАЛ'!G36+'II КВАРТАЛ '!G36+' III КВАРТАЛ '!G36+'IV КВАРТАЛ и СВОД V-мов и $$ '!G36</f>
        <v>8209999.8499999996</v>
      </c>
      <c r="BS36" s="90">
        <f t="shared" si="8"/>
        <v>11421</v>
      </c>
      <c r="BT36" s="89">
        <f>' I КВАРТАЛ'!I36+'II КВАРТАЛ '!I36+' III КВАРТАЛ '!I36+'IV КВАРТАЛ и СВОД V-мов и $$ '!I36</f>
        <v>2446</v>
      </c>
      <c r="BU36" s="89">
        <f>' I КВАРТАЛ'!J36+'II КВАРТАЛ '!J36+' III КВАРТАЛ '!J36+'IV КВАРТАЛ и СВОД V-мов и $$ '!J36</f>
        <v>8975</v>
      </c>
      <c r="BV36" s="115">
        <f>' I КВАРТАЛ'!K36+'II КВАРТАЛ '!K36+' III КВАРТАЛ '!K36+'IV КВАРТАЛ и СВОД V-мов и $$ '!K36</f>
        <v>1222730.6800000002</v>
      </c>
      <c r="BW36" s="51">
        <f>' I КВАРТАЛ'!L36+'II КВАРТАЛ '!L36+' III КВАРТАЛ '!L36+'IV КВАРТАЛ и СВОД V-мов и $$ '!L36</f>
        <v>261906.19</v>
      </c>
      <c r="BX36" s="51">
        <f>' I КВАРТАЛ'!M36+'II КВАРТАЛ '!M36+' III КВАРТАЛ '!M36+'IV КВАРТАЛ и СВОД V-мов и $$ '!M36</f>
        <v>960824.49</v>
      </c>
      <c r="BY36" s="90">
        <f t="shared" si="9"/>
        <v>0</v>
      </c>
      <c r="BZ36" s="89">
        <f>' I КВАРТАЛ'!O36+'II КВАРТАЛ '!O36+' III КВАРТАЛ '!O36+'IV КВАРТАЛ и СВОД V-мов и $$ '!O36</f>
        <v>0</v>
      </c>
      <c r="CA36" s="89">
        <f>' I КВАРТАЛ'!P36+'II КВАРТАЛ '!P36+' III КВАРТАЛ '!P36+'IV КВАРТАЛ и СВОД V-мов и $$ '!P36</f>
        <v>0</v>
      </c>
      <c r="CB36" s="115">
        <f>' I КВАРТАЛ'!Q36+'II КВАРТАЛ '!Q36+' III КВАРТАЛ '!Q36+'IV КВАРТАЛ и СВОД V-мов и $$ '!Q36</f>
        <v>0</v>
      </c>
      <c r="CC36" s="51">
        <f>' I КВАРТАЛ'!R36+'II КВАРТАЛ '!R36+' III КВАРТАЛ '!R36+'IV КВАРТАЛ и СВОД V-мов и $$ '!R36</f>
        <v>0</v>
      </c>
      <c r="CD36" s="51">
        <f>' I КВАРТАЛ'!S36+'II КВАРТАЛ '!S36+' III КВАРТАЛ '!S36+'IV КВАРТАЛ и СВОД V-мов и $$ '!S36</f>
        <v>0</v>
      </c>
      <c r="CE36" s="115">
        <f>' I КВАРТАЛ'!T36+'II КВАРТАЛ '!T36+' III КВАРТАЛ '!T36+'IV КВАРТАЛ и СВОД V-мов и $$ '!T36</f>
        <v>11060744.25</v>
      </c>
      <c r="CF36" s="51">
        <f>' I КВАРТАЛ'!U36+'II КВАРТАЛ '!U36+' III КВАРТАЛ '!U36+'IV КВАРТАЛ и СВОД V-мов и $$ '!U36</f>
        <v>3475553.34</v>
      </c>
      <c r="CG36" s="51">
        <f>' I КВАРТАЛ'!V36+'II КВАРТАЛ '!V36+' III КВАРТАЛ '!V36+'IV КВАРТАЛ и СВОД V-мов и $$ '!V36</f>
        <v>7585190.9100000001</v>
      </c>
      <c r="CH36" s="90">
        <f t="shared" si="10"/>
        <v>33133</v>
      </c>
      <c r="CI36" s="109">
        <f>' I КВАРТАЛ'!X36+'II КВАРТАЛ '!X36+' III КВАРТАЛ '!X36+'IV КВАРТАЛ и СВОД V-мов и $$ '!X36</f>
        <v>9495</v>
      </c>
      <c r="CJ36" s="89">
        <f>' I КВАРТАЛ'!Y36+'II КВАРТАЛ '!Y36+' III КВАРТАЛ '!Y36+'IV КВАРТАЛ и СВОД V-мов и $$ '!Y36</f>
        <v>23638</v>
      </c>
      <c r="CK36" s="115">
        <f>' I КВАРТАЛ'!Z36+'II КВАРТАЛ '!Z36+' III КВАРТАЛ '!Z36+'IV КВАРТАЛ и СВОД V-мов и $$ '!Z36</f>
        <v>24393906.890000001</v>
      </c>
      <c r="CL36" s="51">
        <f>' I КВАРТАЛ'!AA36+'II КВАРТАЛ '!AA36+' III КВАРТАЛ '!AA36+'IV КВАРТАЛ и СВОД V-мов и $$ '!AA36</f>
        <v>6990889.2799999993</v>
      </c>
      <c r="CM36" s="51">
        <f>' I КВАРТАЛ'!AB36+'II КВАРТАЛ '!AB36+' III КВАРТАЛ '!AB36+'IV КВАРТАЛ и СВОД V-мов и $$ '!AB36</f>
        <v>17403017.609999999</v>
      </c>
      <c r="CN36" s="90">
        <f t="shared" si="11"/>
        <v>14144</v>
      </c>
      <c r="CO36" s="89">
        <f>' I КВАРТАЛ'!AD36+'II КВАРТАЛ '!AD36+' III КВАРТАЛ '!AD36+'IV КВАРТАЛ и СВОД V-мов и $$ '!AD36</f>
        <v>3634</v>
      </c>
      <c r="CP36" s="89">
        <f>' I КВАРТАЛ'!AE36+'II КВАРТАЛ '!AE36+' III КВАРТАЛ '!AE36+'IV КВАРТАЛ и СВОД V-мов и $$ '!AE36</f>
        <v>10510</v>
      </c>
      <c r="CQ36" s="115">
        <f>' I КВАРТАЛ'!AF36+'II КВАРТАЛ '!AF36+' III КВАРТАЛ '!AF36+'IV КВАРТАЛ и СВОД V-мов и $$ '!AF36</f>
        <v>5393654.4700000007</v>
      </c>
      <c r="CR36" s="51">
        <f>' I КВАРТАЛ'!AG36+'II КВАРТАЛ '!AG36+' III КВАРТАЛ '!AG36+'IV КВАРТАЛ и СВОД V-мов и $$ '!AG36</f>
        <v>1385764</v>
      </c>
      <c r="CS36" s="51">
        <f>' I КВАРТАЛ'!AH36+'II КВАРТАЛ '!AH36+' III КВАРТАЛ '!AH36+'IV КВАРТАЛ и СВОД V-мов и $$ '!AH36</f>
        <v>4007890.47</v>
      </c>
      <c r="CT36" s="90">
        <f t="shared" si="12"/>
        <v>4024</v>
      </c>
      <c r="CU36" s="89">
        <f>' I КВАРТАЛ'!AJ36+'II КВАРТАЛ '!AJ36+' III КВАРТАЛ '!AJ36+'IV КВАРТАЛ и СВОД V-мов и $$ '!AJ36</f>
        <v>1108</v>
      </c>
      <c r="CV36" s="89">
        <f>' I КВАРТАЛ'!AK36+'II КВАРТАЛ '!AK36+' III КВАРТАЛ '!AK36+'IV КВАРТАЛ и СВОД V-мов и $$ '!AK36</f>
        <v>2916</v>
      </c>
      <c r="CW36" s="115">
        <f>' I КВАРТАЛ'!AL36+'II КВАРТАЛ '!AL36+' III КВАРТАЛ '!AL36+'IV КВАРТАЛ и СВОД V-мов и $$ '!AL36</f>
        <v>68524184.629999995</v>
      </c>
      <c r="CX36" s="51">
        <f>' I КВАРТАЛ'!AM36+'II КВАРТАЛ '!AM36+' III КВАРТАЛ '!AM36+'IV КВАРТАЛ и СВОД V-мов и $$ '!AM36</f>
        <v>18868531.32</v>
      </c>
      <c r="CY36" s="51">
        <f>' I КВАРТАЛ'!AN36+'II КВАРТАЛ '!AN36+' III КВАРТАЛ '!AN36+'IV КВАРТАЛ и СВОД V-мов и $$ '!AN36</f>
        <v>49655653.309999995</v>
      </c>
      <c r="CZ36" s="90">
        <f t="shared" si="13"/>
        <v>1190</v>
      </c>
      <c r="DA36" s="89">
        <f>' I КВАРТАЛ'!AP36+'II КВАРТАЛ '!AP36+' III КВАРТАЛ '!AP36+'IV КВАРТАЛ и СВОД V-мов и $$ '!AP36</f>
        <v>355</v>
      </c>
      <c r="DB36" s="89">
        <f>' I КВАРТАЛ'!AQ36+'II КВАРТАЛ '!AQ36+' III КВАРТАЛ '!AQ36+'IV КВАРТАЛ и СВОД V-мов и $$ '!AQ36</f>
        <v>835</v>
      </c>
      <c r="DC36" s="115">
        <f>' I КВАРТАЛ'!AR36+'II КВАРТАЛ '!AR36+' III КВАРТАЛ '!AR36+'IV КВАРТАЛ и СВОД V-мов и $$ '!AR36</f>
        <v>7931838.120000001</v>
      </c>
      <c r="DD36" s="51">
        <f>' I КВАРТАЛ'!AS36+'II КВАРТАЛ '!AS36+' III КВАРТАЛ '!AS36+'IV КВАРТАЛ и СВОД V-мов и $$ '!AS36</f>
        <v>2364749.7400000002</v>
      </c>
      <c r="DE36" s="51">
        <f>' I КВАРТАЛ'!AT36+'II КВАРТАЛ '!AT36+' III КВАРТАЛ '!AT36+'IV КВАРТАЛ и СВОД V-мов и $$ '!AT36</f>
        <v>5567088.3799999999</v>
      </c>
      <c r="DF36" s="90">
        <f t="shared" si="14"/>
        <v>15900</v>
      </c>
      <c r="DG36" s="89">
        <f>' I КВАРТАЛ'!AV36+'II КВАРТАЛ '!AV36+' III КВАРТАЛ '!AV36+'IV КВАРТАЛ и СВОД V-мов и $$ '!AV36</f>
        <v>5101</v>
      </c>
      <c r="DH36" s="89">
        <f>' I КВАРТАЛ'!AW36+'II КВАРТАЛ '!AW36+' III КВАРТАЛ '!AW36+'IV КВАРТАЛ и СВОД V-мов и $$ '!AW36</f>
        <v>10799</v>
      </c>
      <c r="DI36" s="115">
        <f>' I КВАРТАЛ'!AX36+'II КВАРТАЛ '!AX36+' III КВАРТАЛ '!AX36+'IV КВАРТАЛ и СВОД V-мов и $$ '!AX36</f>
        <v>1581096</v>
      </c>
      <c r="DJ36" s="51">
        <f>' I КВАРТАЛ'!AY36+'II КВАРТАЛ '!AY36+' III КВАРТАЛ '!AY36+'IV КВАРТАЛ и СВОД V-мов и $$ '!AY36</f>
        <v>507243.44</v>
      </c>
      <c r="DK36" s="51">
        <f>' I КВАРТАЛ'!AZ36+'II КВАРТАЛ '!AZ36+' III КВАРТАЛ '!AZ36+'IV КВАРТАЛ и СВОД V-мов и $$ '!AZ36</f>
        <v>1073852.56</v>
      </c>
      <c r="DL36" s="90">
        <f t="shared" si="15"/>
        <v>1500</v>
      </c>
      <c r="DM36" s="89">
        <f>' I КВАРТАЛ'!BB36+'II КВАРТАЛ '!BB36+' III КВАРТАЛ '!BB36+'IV КВАРТАЛ и СВОД V-мов и $$ '!BB36</f>
        <v>287</v>
      </c>
      <c r="DN36" s="89">
        <f>' I КВАРТАЛ'!BC36+'II КВАРТАЛ '!BC36+' III КВАРТАЛ '!BC36+'IV КВАРТАЛ и СВОД V-мов и $$ '!BC36</f>
        <v>1213</v>
      </c>
      <c r="DO36" s="115">
        <f>' I КВАРТАЛ'!BD36+'II КВАРТАЛ '!BD36+' III КВАРТАЛ '!BD36+'IV КВАРТАЛ и СВОД V-мов и $$ '!BD36</f>
        <v>1051980</v>
      </c>
      <c r="DP36" s="51">
        <f>' I КВАРТАЛ'!BE36+'II КВАРТАЛ '!BE36+' III КВАРТАЛ '!BE36+'IV КВАРТАЛ и СВОД V-мов и $$ '!BE36</f>
        <v>201278.84000000003</v>
      </c>
      <c r="DQ36" s="51">
        <f>' I КВАРТАЛ'!BF36+'II КВАРТАЛ '!BF36+' III КВАРТАЛ '!BF36+'IV КВАРТАЛ и СВОД V-мов и $$ '!BF36</f>
        <v>850701.16</v>
      </c>
      <c r="DS36" s="72">
        <f t="shared" si="16"/>
        <v>88842</v>
      </c>
      <c r="DT36" s="97">
        <f t="shared" si="17"/>
        <v>24991</v>
      </c>
      <c r="DU36" s="97">
        <f t="shared" si="18"/>
        <v>63851</v>
      </c>
      <c r="DV36" s="63">
        <f t="shared" si="1"/>
        <v>133611554.75999999</v>
      </c>
      <c r="DW36" s="51">
        <f t="shared" si="2"/>
        <v>38297336.020000003</v>
      </c>
      <c r="DX36" s="51">
        <f t="shared" si="3"/>
        <v>95314218.73999998</v>
      </c>
      <c r="DY36" s="116">
        <f t="shared" si="4"/>
        <v>0</v>
      </c>
      <c r="DZ36" s="100">
        <f t="shared" si="19"/>
        <v>88842</v>
      </c>
      <c r="EA36" s="101">
        <f t="shared" si="20"/>
        <v>0</v>
      </c>
    </row>
    <row r="37" spans="1:131" s="35" customFormat="1" ht="15" x14ac:dyDescent="0.25">
      <c r="A37" s="21" t="s">
        <v>30</v>
      </c>
      <c r="B37" s="57">
        <f t="shared" si="45"/>
        <v>171</v>
      </c>
      <c r="C37" s="33">
        <v>16</v>
      </c>
      <c r="D37" s="33">
        <v>155</v>
      </c>
      <c r="E37" s="60">
        <f t="shared" si="49"/>
        <v>282761.32</v>
      </c>
      <c r="F37" s="3">
        <v>26457.200000000001</v>
      </c>
      <c r="G37" s="3">
        <v>256304.12</v>
      </c>
      <c r="H37" s="57">
        <f t="shared" si="36"/>
        <v>222</v>
      </c>
      <c r="I37" s="33">
        <v>18</v>
      </c>
      <c r="J37" s="33">
        <v>204</v>
      </c>
      <c r="K37" s="60">
        <f t="shared" si="40"/>
        <v>62681.61</v>
      </c>
      <c r="L37" s="3">
        <v>5082.29</v>
      </c>
      <c r="M37" s="3">
        <v>57599.32</v>
      </c>
      <c r="N37" s="57"/>
      <c r="O37" s="34"/>
      <c r="P37" s="34"/>
      <c r="Q37" s="60"/>
      <c r="R37" s="34"/>
      <c r="S37" s="34"/>
      <c r="T37" s="60">
        <f t="shared" si="50"/>
        <v>257111</v>
      </c>
      <c r="U37" s="3">
        <v>26011.23</v>
      </c>
      <c r="V37" s="3">
        <v>231099.77</v>
      </c>
      <c r="W37" s="57">
        <f t="shared" si="30"/>
        <v>770</v>
      </c>
      <c r="X37" s="33">
        <v>67</v>
      </c>
      <c r="Y37" s="33">
        <v>703</v>
      </c>
      <c r="Z37" s="60">
        <f t="shared" si="41"/>
        <v>569249.42000000004</v>
      </c>
      <c r="AA37" s="3">
        <v>49532.09</v>
      </c>
      <c r="AB37" s="3">
        <v>519717.33</v>
      </c>
      <c r="AC37" s="57">
        <f t="shared" si="46"/>
        <v>435</v>
      </c>
      <c r="AD37" s="33">
        <v>45</v>
      </c>
      <c r="AE37" s="33">
        <v>390</v>
      </c>
      <c r="AF37" s="60">
        <f t="shared" si="51"/>
        <v>188802.56</v>
      </c>
      <c r="AG37" s="3">
        <v>19531.3</v>
      </c>
      <c r="AH37" s="3">
        <v>169271.26</v>
      </c>
      <c r="AI37" s="57"/>
      <c r="AJ37" s="33"/>
      <c r="AK37" s="33"/>
      <c r="AL37" s="60"/>
      <c r="AM37" s="34"/>
      <c r="AN37" s="34"/>
      <c r="AO37" s="57">
        <f t="shared" si="5"/>
        <v>87</v>
      </c>
      <c r="AP37" s="33">
        <v>10</v>
      </c>
      <c r="AQ37" s="33">
        <v>77</v>
      </c>
      <c r="AR37" s="60">
        <f t="shared" si="42"/>
        <v>614262.67000000004</v>
      </c>
      <c r="AS37" s="3">
        <v>70604.899999999994</v>
      </c>
      <c r="AT37" s="3">
        <v>543657.77</v>
      </c>
      <c r="AU37" s="57"/>
      <c r="AV37" s="33"/>
      <c r="AW37" s="33"/>
      <c r="AX37" s="60"/>
      <c r="AY37" s="34"/>
      <c r="AZ37" s="34"/>
      <c r="BA37" s="57"/>
      <c r="BB37" s="34"/>
      <c r="BC37" s="34"/>
      <c r="BD37" s="60"/>
      <c r="BE37" s="34"/>
      <c r="BF37" s="34"/>
      <c r="BH37" s="62">
        <f t="shared" si="0"/>
        <v>1974868.58</v>
      </c>
      <c r="BI37" s="65">
        <f>' I КВАРТАЛ'!BH37+'II КВАРТАЛ '!BH37+' III КВАРТАЛ '!BH37+'IV КВАРТАЛ и СВОД V-мов и $$ '!BH37</f>
        <v>7950332.2799999993</v>
      </c>
      <c r="BJ37" s="51">
        <v>7876093.2050815411</v>
      </c>
      <c r="BK37" s="52">
        <f t="shared" si="6"/>
        <v>74239.074918458238</v>
      </c>
      <c r="BL37" s="107"/>
      <c r="BM37" s="90">
        <f t="shared" si="7"/>
        <v>690</v>
      </c>
      <c r="BN37" s="89">
        <f>' I КВАРТАЛ'!C37+'II КВАРТАЛ '!C37+' III КВАРТАЛ '!C37+'IV КВАРТАЛ и СВОД V-мов и $$ '!C37</f>
        <v>38</v>
      </c>
      <c r="BO37" s="89">
        <f>' I КВАРТАЛ'!D37+'II КВАРТАЛ '!D37+' III КВАРТАЛ '!D37+'IV КВАРТАЛ и СВОД V-мов и $$ '!D37</f>
        <v>652</v>
      </c>
      <c r="BP37" s="115">
        <f>' I КВАРТАЛ'!E37+'II КВАРТАЛ '!E37+' III КВАРТАЛ '!E37+'IV КВАРТАЛ и СВОД V-мов и $$ '!E37</f>
        <v>1140966.75</v>
      </c>
      <c r="BQ37" s="51">
        <f>' I КВАРТАЛ'!F37+'II КВАРТАЛ '!F37+' III КВАРТАЛ '!F37+'IV КВАРТАЛ и СВОД V-мов и $$ '!F37</f>
        <v>62835.850000000006</v>
      </c>
      <c r="BR37" s="51">
        <f>' I КВАРТАЛ'!G37+'II КВАРТАЛ '!G37+' III КВАРТАЛ '!G37+'IV КВАРТАЛ и СВОД V-мов и $$ '!G37</f>
        <v>1078130.8999999999</v>
      </c>
      <c r="BS37" s="90">
        <f t="shared" si="8"/>
        <v>897</v>
      </c>
      <c r="BT37" s="89">
        <f>' I КВАРТАЛ'!I37+'II КВАРТАЛ '!I37+' III КВАРТАЛ '!I37+'IV КВАРТАЛ и СВОД V-мов и $$ '!I37</f>
        <v>63</v>
      </c>
      <c r="BU37" s="89">
        <f>' I КВАРТАЛ'!J37+'II КВАРТАЛ '!J37+' III КВАРТАЛ '!J37+'IV КВАРТАЛ и СВОД V-мов и $$ '!J37</f>
        <v>834</v>
      </c>
      <c r="BV37" s="115">
        <f>' I КВАРТАЛ'!K37+'II КВАРТАЛ '!K37+' III КВАРТАЛ '!K37+'IV КВАРТАЛ и СВОД V-мов и $$ '!K37</f>
        <v>253520.49</v>
      </c>
      <c r="BW37" s="51">
        <f>' I КВАРТАЛ'!L37+'II КВАРТАЛ '!L37+' III КВАРТАЛ '!L37+'IV КВАРТАЛ и СВОД V-мов и $$ '!L37</f>
        <v>17804.88</v>
      </c>
      <c r="BX37" s="51">
        <f>' I КВАРТАЛ'!M37+'II КВАРТАЛ '!M37+' III КВАРТАЛ '!M37+'IV КВАРТАЛ и СВОД V-мов и $$ '!M37</f>
        <v>235715.61000000002</v>
      </c>
      <c r="BY37" s="90">
        <f t="shared" si="9"/>
        <v>0</v>
      </c>
      <c r="BZ37" s="89">
        <f>' I КВАРТАЛ'!O37+'II КВАРТАЛ '!O37+' III КВАРТАЛ '!O37+'IV КВАРТАЛ и СВОД V-мов и $$ '!O37</f>
        <v>0</v>
      </c>
      <c r="CA37" s="89">
        <f>' I КВАРТАЛ'!P37+'II КВАРТАЛ '!P37+' III КВАРТАЛ '!P37+'IV КВАРТАЛ и СВОД V-мов и $$ '!P37</f>
        <v>0</v>
      </c>
      <c r="CB37" s="115">
        <f>' I КВАРТАЛ'!Q37+'II КВАРТАЛ '!Q37+' III КВАРТАЛ '!Q37+'IV КВАРТАЛ и СВОД V-мов и $$ '!Q37</f>
        <v>0</v>
      </c>
      <c r="CC37" s="51">
        <f>' I КВАРТАЛ'!R37+'II КВАРТАЛ '!R37+' III КВАРТАЛ '!R37+'IV КВАРТАЛ и СВОД V-мов и $$ '!R37</f>
        <v>0</v>
      </c>
      <c r="CD37" s="51">
        <f>' I КВАРТАЛ'!S37+'II КВАРТАЛ '!S37+' III КВАРТАЛ '!S37+'IV КВАРТАЛ и СВОД V-мов и $$ '!S37</f>
        <v>0</v>
      </c>
      <c r="CE37" s="115">
        <f>' I КВАРТАЛ'!T37+'II КВАРТАЛ '!T37+' III КВАРТАЛ '!T37+'IV КВАРТАЛ и СВОД V-мов и $$ '!T37</f>
        <v>995901.67999999993</v>
      </c>
      <c r="CF37" s="51">
        <f>' I КВАРТАЛ'!U37+'II КВАРТАЛ '!U37+' III КВАРТАЛ '!U37+'IV КВАРТАЛ и СВОД V-мов и $$ '!U37</f>
        <v>102954.34</v>
      </c>
      <c r="CG37" s="51">
        <f>' I КВАРТАЛ'!V37+'II КВАРТАЛ '!V37+' III КВАРТАЛ '!V37+'IV КВАРТАЛ и СВОД V-мов и $$ '!V37</f>
        <v>892947.34</v>
      </c>
      <c r="CH37" s="90">
        <f t="shared" si="10"/>
        <v>3087</v>
      </c>
      <c r="CI37" s="89">
        <f>' I КВАРТАЛ'!X37+'II КВАРТАЛ '!X37+' III КВАРТАЛ '!X37+'IV КВАРТАЛ и СВОД V-мов и $$ '!X37</f>
        <v>172</v>
      </c>
      <c r="CJ37" s="89">
        <f>' I КВАРТАЛ'!Y37+'II КВАРТАЛ '!Y37+' III КВАРТАЛ '!Y37+'IV КВАРТАЛ и СВОД V-мов и $$ '!Y37</f>
        <v>2915</v>
      </c>
      <c r="CK37" s="115">
        <f>' I КВАРТАЛ'!Z37+'II КВАРТАЛ '!Z37+' III КВАРТАЛ '!Z37+'IV КВАРТАЛ и СВОД V-мов и $$ '!Z37</f>
        <v>2282343.9</v>
      </c>
      <c r="CL37" s="51">
        <f>' I КВАРТАЛ'!AA37+'II КВАРТАЛ '!AA37+' III КВАРТАЛ '!AA37+'IV КВАРТАЛ и СВОД V-мов и $$ '!AA37</f>
        <v>127132.04999999999</v>
      </c>
      <c r="CM37" s="51">
        <f>' I КВАРТАЛ'!AB37+'II КВАРТАЛ '!AB37+' III КВАРТАЛ '!AB37+'IV КВАРТАЛ и СВОД V-мов и $$ '!AB37</f>
        <v>2155211.85</v>
      </c>
      <c r="CN37" s="90">
        <f t="shared" si="11"/>
        <v>1748</v>
      </c>
      <c r="CO37" s="89">
        <f>' I КВАРТАЛ'!AD37+'II КВАРТАЛ '!AD37+' III КВАРТАЛ '!AD37+'IV КВАРТАЛ и СВОД V-мов и $$ '!AD37</f>
        <v>94</v>
      </c>
      <c r="CP37" s="89">
        <f>' I КВАРТАЛ'!AE37+'II КВАРТАЛ '!AE37+' III КВАРТАЛ '!AE37+'IV КВАРТАЛ и СВОД V-мов и $$ '!AE37</f>
        <v>1654</v>
      </c>
      <c r="CQ37" s="115">
        <f>' I КВАРТАЛ'!AF37+'II КВАРТАЛ '!AF37+' III КВАРТАЛ '!AF37+'IV КВАРТАЛ и СВОД V-мов и $$ '!AF37</f>
        <v>758543.88000000012</v>
      </c>
      <c r="CR37" s="51">
        <f>' I КВАРТАЛ'!AG37+'II КВАРТАЛ '!AG37+' III КВАРТАЛ '!AG37+'IV КВАРТАЛ и СВОД V-мов и $$ '!AG37</f>
        <v>40794.239999999998</v>
      </c>
      <c r="CS37" s="51">
        <f>' I КВАРТАЛ'!AH37+'II КВАРТАЛ '!AH37+' III КВАРТАЛ '!AH37+'IV КВАРТАЛ и СВОД V-мов и $$ '!AH37</f>
        <v>717749.64</v>
      </c>
      <c r="CT37" s="90">
        <f t="shared" si="12"/>
        <v>0</v>
      </c>
      <c r="CU37" s="89">
        <f>' I КВАРТАЛ'!AJ37+'II КВАРТАЛ '!AJ37+' III КВАРТАЛ '!AJ37+'IV КВАРТАЛ и СВОД V-мов и $$ '!AJ37</f>
        <v>0</v>
      </c>
      <c r="CV37" s="89">
        <f>' I КВАРТАЛ'!AK37+'II КВАРТАЛ '!AK37+' III КВАРТАЛ '!AK37+'IV КВАРТАЛ и СВОД V-мов и $$ '!AK37</f>
        <v>0</v>
      </c>
      <c r="CW37" s="115">
        <f>' I КВАРТАЛ'!AL37+'II КВАРТАЛ '!AL37+' III КВАРТАЛ '!AL37+'IV КВАРТАЛ и СВОД V-мов и $$ '!AL37</f>
        <v>0</v>
      </c>
      <c r="CX37" s="51">
        <f>' I КВАРТАЛ'!AM37+'II КВАРТАЛ '!AM37+' III КВАРТАЛ '!AM37+'IV КВАРТАЛ и СВОД V-мов и $$ '!AM37</f>
        <v>0</v>
      </c>
      <c r="CY37" s="51">
        <f>' I КВАРТАЛ'!AN37+'II КВАРТАЛ '!AN37+' III КВАРТАЛ '!AN37+'IV КВАРТАЛ и СВОД V-мов и $$ '!AN37</f>
        <v>0</v>
      </c>
      <c r="CZ37" s="90">
        <f t="shared" si="13"/>
        <v>355</v>
      </c>
      <c r="DA37" s="89">
        <f>' I КВАРТАЛ'!AP37+'II КВАРТАЛ '!AP37+' III КВАРТАЛ '!AP37+'IV КВАРТАЛ и СВОД V-мов и $$ '!AP37</f>
        <v>31</v>
      </c>
      <c r="DB37" s="89">
        <f>' I КВАРТАЛ'!AQ37+'II КВАРТАЛ '!AQ37+' III КВАРТАЛ '!AQ37+'IV КВАРТАЛ и СВОД V-мов и $$ '!AQ37</f>
        <v>324</v>
      </c>
      <c r="DC37" s="115">
        <f>' I КВАРТАЛ'!AR37+'II КВАРТАЛ '!AR37+' III КВАРТАЛ '!AR37+'IV КВАРТАЛ и СВОД V-мов и $$ '!AR37</f>
        <v>2519055.5799999996</v>
      </c>
      <c r="DD37" s="51">
        <f>' I КВАРТАЛ'!AS37+'II КВАРТАЛ '!AS37+' III КВАРТАЛ '!AS37+'IV КВАРТАЛ и СВОД V-мов и $$ '!AS37</f>
        <v>219817.45</v>
      </c>
      <c r="DE37" s="51">
        <f>' I КВАРТАЛ'!AT37+'II КВАРТАЛ '!AT37+' III КВАРТАЛ '!AT37+'IV КВАРТАЛ и СВОД V-мов и $$ '!AT37</f>
        <v>2299238.13</v>
      </c>
      <c r="DF37" s="90">
        <f t="shared" si="14"/>
        <v>0</v>
      </c>
      <c r="DG37" s="89">
        <f>' I КВАРТАЛ'!AV37+'II КВАРТАЛ '!AV37+' III КВАРТАЛ '!AV37+'IV КВАРТАЛ и СВОД V-мов и $$ '!AV37</f>
        <v>0</v>
      </c>
      <c r="DH37" s="89">
        <f>' I КВАРТАЛ'!AW37+'II КВАРТАЛ '!AW37+' III КВАРТАЛ '!AW37+'IV КВАРТАЛ и СВОД V-мов и $$ '!AW37</f>
        <v>0</v>
      </c>
      <c r="DI37" s="115">
        <f>' I КВАРТАЛ'!AX37+'II КВАРТАЛ '!AX37+' III КВАРТАЛ '!AX37+'IV КВАРТАЛ и СВОД V-мов и $$ '!AX37</f>
        <v>0</v>
      </c>
      <c r="DJ37" s="51">
        <f>' I КВАРТАЛ'!AY37+'II КВАРТАЛ '!AY37+' III КВАРТАЛ '!AY37+'IV КВАРТАЛ и СВОД V-мов и $$ '!AY37</f>
        <v>0</v>
      </c>
      <c r="DK37" s="51">
        <f>' I КВАРТАЛ'!AZ37+'II КВАРТАЛ '!AZ37+' III КВАРТАЛ '!AZ37+'IV КВАРТАЛ и СВОД V-мов и $$ '!AZ37</f>
        <v>0</v>
      </c>
      <c r="DL37" s="90">
        <f t="shared" si="15"/>
        <v>0</v>
      </c>
      <c r="DM37" s="89">
        <f>' I КВАРТАЛ'!BB37+'II КВАРТАЛ '!BB37+' III КВАРТАЛ '!BB37+'IV КВАРТАЛ и СВОД V-мов и $$ '!BB37</f>
        <v>0</v>
      </c>
      <c r="DN37" s="89">
        <f>' I КВАРТАЛ'!BC37+'II КВАРТАЛ '!BC37+' III КВАРТАЛ '!BC37+'IV КВАРТАЛ и СВОД V-мов и $$ '!BC37</f>
        <v>0</v>
      </c>
      <c r="DO37" s="115">
        <f>' I КВАРТАЛ'!BD37+'II КВАРТАЛ '!BD37+' III КВАРТАЛ '!BD37+'IV КВАРТАЛ и СВОД V-мов и $$ '!BD37</f>
        <v>0</v>
      </c>
      <c r="DP37" s="51">
        <f>' I КВАРТАЛ'!BE37+'II КВАРТАЛ '!BE37+' III КВАРТАЛ '!BE37+'IV КВАРТАЛ и СВОД V-мов и $$ '!BE37</f>
        <v>0</v>
      </c>
      <c r="DQ37" s="51">
        <f>' I КВАРТАЛ'!BF37+'II КВАРТАЛ '!BF37+' III КВАРТАЛ '!BF37+'IV КВАРТАЛ и СВОД V-мов и $$ '!BF37</f>
        <v>0</v>
      </c>
      <c r="DS37" s="72">
        <f t="shared" si="16"/>
        <v>6777</v>
      </c>
      <c r="DT37" s="97">
        <f t="shared" si="17"/>
        <v>398</v>
      </c>
      <c r="DU37" s="97">
        <f t="shared" si="18"/>
        <v>6379</v>
      </c>
      <c r="DV37" s="63">
        <f t="shared" si="1"/>
        <v>7950332.2799999993</v>
      </c>
      <c r="DW37" s="51">
        <f t="shared" si="2"/>
        <v>571338.81000000006</v>
      </c>
      <c r="DX37" s="51">
        <f t="shared" si="3"/>
        <v>7378993.4699999997</v>
      </c>
      <c r="DY37" s="116">
        <f t="shared" si="4"/>
        <v>0</v>
      </c>
      <c r="DZ37" s="100">
        <f t="shared" si="19"/>
        <v>6777</v>
      </c>
      <c r="EA37" s="101">
        <f t="shared" si="20"/>
        <v>0</v>
      </c>
    </row>
    <row r="38" spans="1:131" s="35" customFormat="1" ht="15" x14ac:dyDescent="0.25">
      <c r="A38" s="21" t="s">
        <v>31</v>
      </c>
      <c r="B38" s="57">
        <f t="shared" si="45"/>
        <v>729</v>
      </c>
      <c r="C38" s="33">
        <v>21</v>
      </c>
      <c r="D38" s="33">
        <v>708</v>
      </c>
      <c r="E38" s="60">
        <f t="shared" si="49"/>
        <v>1205456.1700000002</v>
      </c>
      <c r="F38" s="3">
        <v>34725.07</v>
      </c>
      <c r="G38" s="3">
        <v>1170731.1000000001</v>
      </c>
      <c r="H38" s="57">
        <f t="shared" si="36"/>
        <v>737</v>
      </c>
      <c r="I38" s="33">
        <v>19</v>
      </c>
      <c r="J38" s="33">
        <v>718</v>
      </c>
      <c r="K38" s="60">
        <f t="shared" si="40"/>
        <v>185384.6</v>
      </c>
      <c r="L38" s="3">
        <v>4779.25</v>
      </c>
      <c r="M38" s="3">
        <v>180605.35</v>
      </c>
      <c r="N38" s="57"/>
      <c r="O38" s="34"/>
      <c r="P38" s="34"/>
      <c r="Q38" s="60"/>
      <c r="R38" s="34"/>
      <c r="S38" s="34"/>
      <c r="T38" s="60">
        <f t="shared" si="50"/>
        <v>664133.79</v>
      </c>
      <c r="U38" s="3">
        <v>100842.4</v>
      </c>
      <c r="V38" s="3">
        <v>563291.39</v>
      </c>
      <c r="W38" s="57">
        <f t="shared" si="30"/>
        <v>2934</v>
      </c>
      <c r="X38" s="33">
        <v>76</v>
      </c>
      <c r="Y38" s="33">
        <v>2858</v>
      </c>
      <c r="Z38" s="60">
        <f t="shared" si="41"/>
        <v>2180462.35</v>
      </c>
      <c r="AA38" s="3">
        <v>56480.959999999999</v>
      </c>
      <c r="AB38" s="3">
        <v>2123981.39</v>
      </c>
      <c r="AC38" s="57">
        <f t="shared" si="46"/>
        <v>1381</v>
      </c>
      <c r="AD38" s="33">
        <v>52</v>
      </c>
      <c r="AE38" s="33">
        <v>1329</v>
      </c>
      <c r="AF38" s="60">
        <f t="shared" si="51"/>
        <v>634103.25</v>
      </c>
      <c r="AG38" s="3">
        <v>23876.44</v>
      </c>
      <c r="AH38" s="3">
        <v>610226.81000000006</v>
      </c>
      <c r="AI38" s="57">
        <f t="shared" si="23"/>
        <v>162</v>
      </c>
      <c r="AJ38" s="33">
        <v>3</v>
      </c>
      <c r="AK38" s="33">
        <v>159</v>
      </c>
      <c r="AL38" s="60">
        <f>AM38+AN38</f>
        <v>3279588.66</v>
      </c>
      <c r="AM38" s="3">
        <v>60733.120000000003</v>
      </c>
      <c r="AN38" s="3">
        <v>3218855.54</v>
      </c>
      <c r="AO38" s="57">
        <f t="shared" si="5"/>
        <v>105</v>
      </c>
      <c r="AP38" s="33">
        <v>2</v>
      </c>
      <c r="AQ38" s="33">
        <v>103</v>
      </c>
      <c r="AR38" s="60">
        <f t="shared" si="42"/>
        <v>507814.88999999996</v>
      </c>
      <c r="AS38" s="3">
        <v>9672.66</v>
      </c>
      <c r="AT38" s="3">
        <v>498142.23</v>
      </c>
      <c r="AU38" s="57"/>
      <c r="AV38" s="33"/>
      <c r="AW38" s="33"/>
      <c r="AX38" s="60"/>
      <c r="AY38" s="34"/>
      <c r="AZ38" s="34"/>
      <c r="BA38" s="57"/>
      <c r="BB38" s="33"/>
      <c r="BC38" s="33"/>
      <c r="BD38" s="60"/>
      <c r="BE38" s="34"/>
      <c r="BF38" s="34"/>
      <c r="BH38" s="62">
        <f t="shared" si="0"/>
        <v>8656943.7100000009</v>
      </c>
      <c r="BI38" s="65">
        <f>' I КВАРТАЛ'!BH38+'II КВАРТАЛ '!BH38+' III КВАРТАЛ '!BH38+'IV КВАРТАЛ и СВОД V-мов и $$ '!BH38</f>
        <v>35045917.049999997</v>
      </c>
      <c r="BJ38" s="51">
        <v>34336008.887582913</v>
      </c>
      <c r="BK38" s="52">
        <f t="shared" si="6"/>
        <v>709908.16241708398</v>
      </c>
      <c r="BL38" s="107"/>
      <c r="BM38" s="90">
        <f t="shared" si="7"/>
        <v>2936</v>
      </c>
      <c r="BN38" s="89">
        <f>' I КВАРТАЛ'!C38+'II КВАРТАЛ '!C38+' III КВАРТАЛ '!C38+'IV КВАРТАЛ и СВОД V-мов и $$ '!C38</f>
        <v>107</v>
      </c>
      <c r="BO38" s="89">
        <f>' I КВАРТАЛ'!D38+'II КВАРТАЛ '!D38+' III КВАРТАЛ '!D38+'IV КВАРТАЛ и СВОД V-мов и $$ '!D38</f>
        <v>2829</v>
      </c>
      <c r="BP38" s="115">
        <f>' I КВАРТАЛ'!E38+'II КВАРТАЛ '!E38+' III КВАРТАЛ '!E38+'IV КВАРТАЛ и СВОД V-мов и $$ '!E38</f>
        <v>4854896.21</v>
      </c>
      <c r="BQ38" s="51">
        <f>' I КВАРТАЛ'!F38+'II КВАРТАЛ '!F38+' III КВАРТАЛ '!F38+'IV КВАРТАЛ и СВОД V-мов и $$ '!F38</f>
        <v>176932.53</v>
      </c>
      <c r="BR38" s="51">
        <f>' I КВАРТАЛ'!G38+'II КВАРТАЛ '!G38+' III КВАРТАЛ '!G38+'IV КВАРТАЛ и СВОД V-мов и $$ '!G38</f>
        <v>4677963.68</v>
      </c>
      <c r="BS38" s="90">
        <f t="shared" si="8"/>
        <v>3017</v>
      </c>
      <c r="BT38" s="89">
        <f>' I КВАРТАЛ'!I38+'II КВАРТАЛ '!I38+' III КВАРТАЛ '!I38+'IV КВАРТАЛ и СВОД V-мов и $$ '!I38</f>
        <v>105</v>
      </c>
      <c r="BU38" s="89">
        <f>' I КВАРТАЛ'!J38+'II КВАРТАЛ '!J38+' III КВАРТАЛ '!J38+'IV КВАРТАЛ и СВОД V-мов и $$ '!J38</f>
        <v>2912</v>
      </c>
      <c r="BV38" s="115">
        <f>' I КВАРТАЛ'!K38+'II КВАРТАЛ '!K38+' III КВАРТАЛ '!K38+'IV КВАРТАЛ и СВОД V-мов и $$ '!K38</f>
        <v>748787.35</v>
      </c>
      <c r="BW38" s="51">
        <f>' I КВАРТАЛ'!L38+'II КВАРТАЛ '!L38+' III КВАРТАЛ '!L38+'IV КВАРТАЛ и СВОД V-мов и $$ '!L38</f>
        <v>26014.379999999997</v>
      </c>
      <c r="BX38" s="51">
        <f>' I КВАРТАЛ'!M38+'II КВАРТАЛ '!M38+' III КВАРТАЛ '!M38+'IV КВАРТАЛ и СВОД V-мов и $$ '!M38</f>
        <v>722772.97</v>
      </c>
      <c r="BY38" s="90">
        <f t="shared" si="9"/>
        <v>0</v>
      </c>
      <c r="BZ38" s="89">
        <f>' I КВАРТАЛ'!O38+'II КВАРТАЛ '!O38+' III КВАРТАЛ '!O38+'IV КВАРТАЛ и СВОД V-мов и $$ '!O38</f>
        <v>0</v>
      </c>
      <c r="CA38" s="89">
        <f>' I КВАРТАЛ'!P38+'II КВАРТАЛ '!P38+' III КВАРТАЛ '!P38+'IV КВАРТАЛ и СВОД V-мов и $$ '!P38</f>
        <v>0</v>
      </c>
      <c r="CB38" s="115">
        <f>' I КВАРТАЛ'!Q38+'II КВАРТАЛ '!Q38+' III КВАРТАЛ '!Q38+'IV КВАРТАЛ и СВОД V-мов и $$ '!Q38</f>
        <v>0</v>
      </c>
      <c r="CC38" s="51">
        <f>' I КВАРТАЛ'!R38+'II КВАРТАЛ '!R38+' III КВАРТАЛ '!R38+'IV КВАРТАЛ и СВОД V-мов и $$ '!R38</f>
        <v>0</v>
      </c>
      <c r="CD38" s="51">
        <f>' I КВАРТАЛ'!S38+'II КВАРТАЛ '!S38+' III КВАРТАЛ '!S38+'IV КВАРТАЛ и СВОД V-мов и $$ '!S38</f>
        <v>0</v>
      </c>
      <c r="CE38" s="115">
        <f>' I КВАРТАЛ'!T38+'II КВАРТАЛ '!T38+' III КВАРТАЛ '!T38+'IV КВАРТАЛ и СВОД V-мов и $$ '!T38</f>
        <v>2647688.9000000004</v>
      </c>
      <c r="CF38" s="51">
        <f>' I КВАРТАЛ'!U38+'II КВАРТАЛ '!U38+' III КВАРТАЛ '!U38+'IV КВАРТАЛ и СВОД V-мов и $$ '!U38</f>
        <v>403458.47</v>
      </c>
      <c r="CG38" s="51">
        <f>' I КВАРТАЛ'!V38+'II КВАРТАЛ '!V38+' III КВАРТАЛ '!V38+'IV КВАРТАЛ и СВОД V-мов и $$ '!V38</f>
        <v>2244230.4300000002</v>
      </c>
      <c r="CH38" s="90">
        <f t="shared" si="10"/>
        <v>11806</v>
      </c>
      <c r="CI38" s="89">
        <f>' I КВАРТАЛ'!X38+'II КВАРТАЛ '!X38+' III КВАРТАЛ '!X38+'IV КВАРТАЛ и СВОД V-мов и $$ '!X38</f>
        <v>407</v>
      </c>
      <c r="CJ38" s="89">
        <f>' I КВАРТАЛ'!Y38+'II КВАРТАЛ '!Y38+' III КВАРТАЛ '!Y38+'IV КВАРТАЛ и СВОД V-мов и $$ '!Y38</f>
        <v>11399</v>
      </c>
      <c r="CK38" s="115">
        <f>' I КВАРТАЛ'!Z38+'II КВАРТАЛ '!Z38+' III КВАРТАЛ '!Z38+'IV КВАРТАЛ и СВОД V-мов и $$ '!Z38</f>
        <v>8788947.209999999</v>
      </c>
      <c r="CL38" s="51">
        <f>' I КВАРТАЛ'!AA38+'II КВАРТАЛ '!AA38+' III КВАРТАЛ '!AA38+'IV КВАРТАЛ и СВОД V-мов и $$ '!AA38</f>
        <v>303039.39</v>
      </c>
      <c r="CM38" s="51">
        <f>' I КВАРТАЛ'!AB38+'II КВАРТАЛ '!AB38+' III КВАРТАЛ '!AB38+'IV КВАРТАЛ и СВОД V-мов и $$ '!AB38</f>
        <v>8485907.8200000003</v>
      </c>
      <c r="CN38" s="90">
        <f t="shared" si="11"/>
        <v>5555</v>
      </c>
      <c r="CO38" s="89">
        <f>' I КВАРТАЛ'!AD38+'II КВАРТАЛ '!AD38+' III КВАРТАЛ '!AD38+'IV КВАРТАЛ и СВОД V-мов и $$ '!AD38</f>
        <v>216</v>
      </c>
      <c r="CP38" s="89">
        <f>' I КВАРТАЛ'!AE38+'II КВАРТАЛ '!AE38+' III КВАРТАЛ '!AE38+'IV КВАРТАЛ и СВОД V-мов и $$ '!AE38</f>
        <v>5339</v>
      </c>
      <c r="CQ38" s="115">
        <f>' I КВАРТАЛ'!AF38+'II КВАРТАЛ '!AF38+' III КВАРТАЛ '!AF38+'IV КВАРТАЛ и СВОД V-мов и $$ '!AF38</f>
        <v>2551703.91</v>
      </c>
      <c r="CR38" s="51">
        <f>' I КВАРТАЛ'!AG38+'II КВАРТАЛ '!AG38+' III КВАРТАЛ '!AG38+'IV КВАРТАЛ и СВОД V-мов и $$ '!AG38</f>
        <v>99226.559999999998</v>
      </c>
      <c r="CS38" s="51">
        <f>' I КВАРТАЛ'!AH38+'II КВАРТАЛ '!AH38+' III КВАРТАЛ '!AH38+'IV КВАРТАЛ и СВОД V-мов и $$ '!AH38</f>
        <v>2452477.35</v>
      </c>
      <c r="CT38" s="90">
        <f t="shared" si="12"/>
        <v>657</v>
      </c>
      <c r="CU38" s="89">
        <f>' I КВАРТАЛ'!AJ38+'II КВАРТАЛ '!AJ38+' III КВАРТАЛ '!AJ38+'IV КВАРТАЛ и СВОД V-мов и $$ '!AJ38</f>
        <v>5</v>
      </c>
      <c r="CV38" s="89">
        <f>' I КВАРТАЛ'!AK38+'II КВАРТАЛ '!AK38+' III КВАРТАЛ '!AK38+'IV КВАРТАЛ и СВОД V-мов и $$ '!AK38</f>
        <v>652</v>
      </c>
      <c r="CW38" s="115">
        <f>' I КВАРТАЛ'!AL38+'II КВАРТАЛ '!AL38+' III КВАРТАЛ '!AL38+'IV КВАРТАЛ и СВОД V-мов и $$ '!AL38</f>
        <v>13300554.01</v>
      </c>
      <c r="CX38" s="51">
        <f>' I КВАРТАЛ'!AM38+'II КВАРТАЛ '!AM38+' III КВАРТАЛ '!AM38+'IV КВАРТАЛ и СВОД V-мов и $$ '!AM38</f>
        <v>101166.9</v>
      </c>
      <c r="CY38" s="51">
        <f>' I КВАРТАЛ'!AN38+'II КВАРТАЛ '!AN38+' III КВАРТАЛ '!AN38+'IV КВАРТАЛ и СВОД V-мов и $$ '!AN38</f>
        <v>13199387.109999999</v>
      </c>
      <c r="CZ38" s="90">
        <f t="shared" si="13"/>
        <v>445</v>
      </c>
      <c r="DA38" s="89">
        <f>' I КВАРТАЛ'!AP38+'II КВАРТАЛ '!AP38+' III КВАРТАЛ '!AP38+'IV КВАРТАЛ и СВОД V-мов и $$ '!AP38</f>
        <v>18</v>
      </c>
      <c r="DB38" s="89">
        <f>' I КВАРТАЛ'!AQ38+'II КВАРТАЛ '!AQ38+' III КВАРТАЛ '!AQ38+'IV КВАРТАЛ и СВОД V-мов и $$ '!AQ38</f>
        <v>427</v>
      </c>
      <c r="DC38" s="115">
        <f>' I КВАРТАЛ'!AR38+'II КВАРТАЛ '!AR38+' III КВАРТАЛ '!AR38+'IV КВАРТАЛ и СВОД V-мов и $$ '!AR38</f>
        <v>2153339.4600000004</v>
      </c>
      <c r="DD38" s="51">
        <f>' I КВАРТАЛ'!AS38+'II КВАРТАЛ '!AS38+' III КВАРТАЛ '!AS38+'IV КВАРТАЛ и СВОД V-мов и $$ '!AS38</f>
        <v>87101.96</v>
      </c>
      <c r="DE38" s="51">
        <f>' I КВАРТАЛ'!AT38+'II КВАРТАЛ '!AT38+' III КВАРТАЛ '!AT38+'IV КВАРТАЛ и СВОД V-мов и $$ '!AT38</f>
        <v>2066237.5</v>
      </c>
      <c r="DF38" s="90">
        <f t="shared" si="14"/>
        <v>0</v>
      </c>
      <c r="DG38" s="89">
        <f>' I КВАРТАЛ'!AV38+'II КВАРТАЛ '!AV38+' III КВАРТАЛ '!AV38+'IV КВАРТАЛ и СВОД V-мов и $$ '!AV38</f>
        <v>0</v>
      </c>
      <c r="DH38" s="89">
        <f>' I КВАРТАЛ'!AW38+'II КВАРТАЛ '!AW38+' III КВАРТАЛ '!AW38+'IV КВАРТАЛ и СВОД V-мов и $$ '!AW38</f>
        <v>0</v>
      </c>
      <c r="DI38" s="115">
        <f>' I КВАРТАЛ'!AX38+'II КВАРТАЛ '!AX38+' III КВАРТАЛ '!AX38+'IV КВАРТАЛ и СВОД V-мов и $$ '!AX38</f>
        <v>0</v>
      </c>
      <c r="DJ38" s="51">
        <f>' I КВАРТАЛ'!AY38+'II КВАРТАЛ '!AY38+' III КВАРТАЛ '!AY38+'IV КВАРТАЛ и СВОД V-мов и $$ '!AY38</f>
        <v>0</v>
      </c>
      <c r="DK38" s="51">
        <f>' I КВАРТАЛ'!AZ38+'II КВАРТАЛ '!AZ38+' III КВАРТАЛ '!AZ38+'IV КВАРТАЛ и СВОД V-мов и $$ '!AZ38</f>
        <v>0</v>
      </c>
      <c r="DL38" s="90">
        <f t="shared" si="15"/>
        <v>0</v>
      </c>
      <c r="DM38" s="89">
        <f>' I КВАРТАЛ'!BB38+'II КВАРТАЛ '!BB38+' III КВАРТАЛ '!BB38+'IV КВАРТАЛ и СВОД V-мов и $$ '!BB38</f>
        <v>0</v>
      </c>
      <c r="DN38" s="89">
        <f>' I КВАРТАЛ'!BC38+'II КВАРТАЛ '!BC38+' III КВАРТАЛ '!BC38+'IV КВАРТАЛ и СВОД V-мов и $$ '!BC38</f>
        <v>0</v>
      </c>
      <c r="DO38" s="115">
        <f>' I КВАРТАЛ'!BD38+'II КВАРТАЛ '!BD38+' III КВАРТАЛ '!BD38+'IV КВАРТАЛ и СВОД V-мов и $$ '!BD38</f>
        <v>0</v>
      </c>
      <c r="DP38" s="51">
        <f>' I КВАРТАЛ'!BE38+'II КВАРТАЛ '!BE38+' III КВАРТАЛ '!BE38+'IV КВАРТАЛ и СВОД V-мов и $$ '!BE38</f>
        <v>0</v>
      </c>
      <c r="DQ38" s="51">
        <f>' I КВАРТАЛ'!BF38+'II КВАРТАЛ '!BF38+' III КВАРТАЛ '!BF38+'IV КВАРТАЛ и СВОД V-мов и $$ '!BF38</f>
        <v>0</v>
      </c>
      <c r="DS38" s="72">
        <f t="shared" si="16"/>
        <v>24416</v>
      </c>
      <c r="DT38" s="97">
        <f t="shared" si="17"/>
        <v>858</v>
      </c>
      <c r="DU38" s="97">
        <f t="shared" si="18"/>
        <v>23558</v>
      </c>
      <c r="DV38" s="63">
        <f t="shared" si="1"/>
        <v>35045917.049999997</v>
      </c>
      <c r="DW38" s="51">
        <f t="shared" si="2"/>
        <v>1196940.19</v>
      </c>
      <c r="DX38" s="51">
        <f t="shared" si="3"/>
        <v>33848976.859999999</v>
      </c>
      <c r="DY38" s="116">
        <f t="shared" si="4"/>
        <v>0</v>
      </c>
      <c r="DZ38" s="100">
        <f t="shared" si="19"/>
        <v>24416</v>
      </c>
      <c r="EA38" s="101">
        <f t="shared" si="20"/>
        <v>0</v>
      </c>
    </row>
    <row r="39" spans="1:131" s="35" customFormat="1" ht="15" x14ac:dyDescent="0.25">
      <c r="A39" s="21" t="s">
        <v>123</v>
      </c>
      <c r="B39" s="57">
        <f t="shared" si="45"/>
        <v>1086</v>
      </c>
      <c r="C39" s="33">
        <v>36</v>
      </c>
      <c r="D39" s="33">
        <v>1050</v>
      </c>
      <c r="E39" s="60">
        <f t="shared" si="49"/>
        <v>1795782.45</v>
      </c>
      <c r="F39" s="3">
        <v>59528.7</v>
      </c>
      <c r="G39" s="3">
        <v>1736253.75</v>
      </c>
      <c r="H39" s="57">
        <f t="shared" si="36"/>
        <v>1500</v>
      </c>
      <c r="I39" s="33">
        <v>42</v>
      </c>
      <c r="J39" s="33">
        <v>1458</v>
      </c>
      <c r="K39" s="60">
        <f t="shared" si="40"/>
        <v>147115.79999999999</v>
      </c>
      <c r="L39" s="3">
        <v>4119.24</v>
      </c>
      <c r="M39" s="3">
        <v>142996.56</v>
      </c>
      <c r="N39" s="57"/>
      <c r="O39" s="34"/>
      <c r="P39" s="34"/>
      <c r="Q39" s="60"/>
      <c r="R39" s="34"/>
      <c r="S39" s="34"/>
      <c r="T39" s="60">
        <f t="shared" si="50"/>
        <v>1459346.4700000002</v>
      </c>
      <c r="U39" s="3">
        <v>47513.61</v>
      </c>
      <c r="V39" s="3">
        <v>1411832.86</v>
      </c>
      <c r="W39" s="57">
        <f t="shared" si="30"/>
        <v>4885</v>
      </c>
      <c r="X39" s="33">
        <v>153</v>
      </c>
      <c r="Y39" s="33">
        <v>4732</v>
      </c>
      <c r="Z39" s="60">
        <f t="shared" si="41"/>
        <v>3522409.1599999997</v>
      </c>
      <c r="AA39" s="3">
        <v>110323.15</v>
      </c>
      <c r="AB39" s="3">
        <v>3412086.01</v>
      </c>
      <c r="AC39" s="57">
        <f t="shared" si="46"/>
        <v>2034</v>
      </c>
      <c r="AD39" s="33">
        <v>49</v>
      </c>
      <c r="AE39" s="33">
        <v>1985</v>
      </c>
      <c r="AF39" s="60">
        <f t="shared" si="51"/>
        <v>839928.3</v>
      </c>
      <c r="AG39" s="3">
        <v>20234.259999999998</v>
      </c>
      <c r="AH39" s="3">
        <v>819694.04</v>
      </c>
      <c r="AI39" s="57">
        <f t="shared" si="23"/>
        <v>547</v>
      </c>
      <c r="AJ39" s="33">
        <v>37</v>
      </c>
      <c r="AK39" s="33">
        <v>510</v>
      </c>
      <c r="AL39" s="60">
        <f>AM39+AN39</f>
        <v>9574358.8499999996</v>
      </c>
      <c r="AM39" s="3">
        <v>647625.74</v>
      </c>
      <c r="AN39" s="3">
        <v>8926733.1099999994</v>
      </c>
      <c r="AO39" s="57">
        <f t="shared" si="5"/>
        <v>167</v>
      </c>
      <c r="AP39" s="33">
        <v>3</v>
      </c>
      <c r="AQ39" s="33">
        <v>164</v>
      </c>
      <c r="AR39" s="60">
        <f t="shared" si="42"/>
        <v>986363.53</v>
      </c>
      <c r="AS39" s="3">
        <v>17719.11</v>
      </c>
      <c r="AT39" s="3">
        <v>968644.42</v>
      </c>
      <c r="AU39" s="57">
        <f t="shared" ref="AU39:AU42" si="52">AV39+AW39</f>
        <v>2304</v>
      </c>
      <c r="AV39" s="33">
        <v>84</v>
      </c>
      <c r="AW39" s="33">
        <v>2220</v>
      </c>
      <c r="AX39" s="60">
        <f>AY39+AZ39</f>
        <v>229109.75999999998</v>
      </c>
      <c r="AY39" s="3">
        <v>8352.9599999999991</v>
      </c>
      <c r="AZ39" s="3">
        <v>220756.8</v>
      </c>
      <c r="BA39" s="57">
        <f t="shared" ref="BA39:BA41" si="53">BB39+BC39</f>
        <v>225</v>
      </c>
      <c r="BB39" s="33">
        <v>108</v>
      </c>
      <c r="BC39" s="33">
        <v>117</v>
      </c>
      <c r="BD39" s="60">
        <f>BE39+BF39</f>
        <v>157797</v>
      </c>
      <c r="BE39" s="3">
        <v>75742.559999999998</v>
      </c>
      <c r="BF39" s="3">
        <v>82054.44</v>
      </c>
      <c r="BH39" s="62">
        <f t="shared" ref="BH39:BH70" si="54">E39+K39+Q39+T39+Z39+AF39+AL39+AR39+AX39+BD39</f>
        <v>18712211.320000004</v>
      </c>
      <c r="BI39" s="65">
        <f>' I КВАРТАЛ'!BH39+'II КВАРТАЛ '!BH39+' III КВАРТАЛ '!BH39+'IV КВАРТАЛ и СВОД V-мов и $$ '!BH39</f>
        <v>76224421.840000004</v>
      </c>
      <c r="BJ39" s="51">
        <v>74678988.041088104</v>
      </c>
      <c r="BK39" s="52">
        <f t="shared" si="6"/>
        <v>1545433.7989118993</v>
      </c>
      <c r="BL39" s="107"/>
      <c r="BM39" s="90">
        <f t="shared" si="7"/>
        <v>4350</v>
      </c>
      <c r="BN39" s="89">
        <f>' I КВАРТАЛ'!C39+'II КВАРТАЛ '!C39+' III КВАРТАЛ '!C39+'IV КВАРТАЛ и СВОД V-мов и $$ '!C39</f>
        <v>116</v>
      </c>
      <c r="BO39" s="89">
        <f>' I КВАРТАЛ'!D39+'II КВАРТАЛ '!D39+' III КВАРТАЛ '!D39+'IV КВАРТАЛ и СВОД V-мов и $$ '!D39</f>
        <v>4234</v>
      </c>
      <c r="BP39" s="115">
        <f>' I КВАРТАЛ'!E39+'II КВАРТАЛ '!E39+' III КВАРТАЛ '!E39+'IV КВАРТАЛ и СВОД V-мов и $$ '!E39</f>
        <v>7193051.25</v>
      </c>
      <c r="BQ39" s="51">
        <f>' I КВАРТАЛ'!F39+'II КВАРТАЛ '!F39+' III КВАРТАЛ '!F39+'IV КВАРТАЛ и СВОД V-мов и $$ '!F39</f>
        <v>191814.7</v>
      </c>
      <c r="BR39" s="51">
        <f>' I КВАРТАЛ'!G39+'II КВАРТАЛ '!G39+' III КВАРТАЛ '!G39+'IV КВАРТАЛ и СВОД V-мов и $$ '!G39</f>
        <v>7001236.5499999998</v>
      </c>
      <c r="BS39" s="90">
        <f t="shared" si="8"/>
        <v>5827</v>
      </c>
      <c r="BT39" s="89">
        <f>' I КВАРТАЛ'!I39+'II КВАРТАЛ '!I39+' III КВАРТАЛ '!I39+'IV КВАРТАЛ и СВОД V-мов и $$ '!I39</f>
        <v>113</v>
      </c>
      <c r="BU39" s="89">
        <f>' I КВАРТАЛ'!J39+'II КВАРТАЛ '!J39+' III КВАРТАЛ '!J39+'IV КВАРТАЛ и СВОД V-мов и $$ '!J39</f>
        <v>5714</v>
      </c>
      <c r="BV39" s="115">
        <f>' I КВАРТАЛ'!K39+'II КВАРТАЛ '!K39+' III КВАРТАЛ '!K39+'IV КВАРТАЛ и СВОД V-мов и $$ '!K39</f>
        <v>584392.62999999989</v>
      </c>
      <c r="BW39" s="51">
        <f>' I КВАРТАЛ'!L39+'II КВАРТАЛ '!L39+' III КВАРТАЛ '!L39+'IV КВАРТАЛ и СВОД V-мов и $$ '!L39</f>
        <v>11341.23</v>
      </c>
      <c r="BX39" s="51">
        <f>' I КВАРТАЛ'!M39+'II КВАРТАЛ '!M39+' III КВАРТАЛ '!M39+'IV КВАРТАЛ и СВОД V-мов и $$ '!M39</f>
        <v>573051.39999999991</v>
      </c>
      <c r="BY39" s="90">
        <f t="shared" si="9"/>
        <v>0</v>
      </c>
      <c r="BZ39" s="89">
        <f>' I КВАРТАЛ'!O39+'II КВАРТАЛ '!O39+' III КВАРТАЛ '!O39+'IV КВАРТАЛ и СВОД V-мов и $$ '!O39</f>
        <v>0</v>
      </c>
      <c r="CA39" s="89">
        <f>' I КВАРТАЛ'!P39+'II КВАРТАЛ '!P39+' III КВАРТАЛ '!P39+'IV КВАРТАЛ и СВОД V-мов и $$ '!P39</f>
        <v>0</v>
      </c>
      <c r="CB39" s="115">
        <f>' I КВАРТАЛ'!Q39+'II КВАРТАЛ '!Q39+' III КВАРТАЛ '!Q39+'IV КВАРТАЛ и СВОД V-мов и $$ '!Q39</f>
        <v>0</v>
      </c>
      <c r="CC39" s="51">
        <f>' I КВАРТАЛ'!R39+'II КВАРТАЛ '!R39+' III КВАРТАЛ '!R39+'IV КВАРТАЛ и СВОД V-мов и $$ '!R39</f>
        <v>0</v>
      </c>
      <c r="CD39" s="51">
        <f>' I КВАРТАЛ'!S39+'II КВАРТАЛ '!S39+' III КВАРТАЛ '!S39+'IV КВАРТАЛ и СВОД V-мов и $$ '!S39</f>
        <v>0</v>
      </c>
      <c r="CE39" s="115">
        <f>' I КВАРТАЛ'!T39+'II КВАРТАЛ '!T39+' III КВАРТАЛ '!T39+'IV КВАРТАЛ и СВОД V-мов и $$ '!T39</f>
        <v>5935349.3000000007</v>
      </c>
      <c r="CF39" s="51">
        <f>' I КВАРТАЛ'!U39+'II КВАРТАЛ '!U39+' III КВАРТАЛ '!U39+'IV КВАРТАЛ и СВОД V-мов и $$ '!U39</f>
        <v>192159.09999999998</v>
      </c>
      <c r="CG39" s="51">
        <f>' I КВАРТАЛ'!V39+'II КВАРТАЛ '!V39+' III КВАРТАЛ '!V39+'IV КВАРТАЛ и СВОД V-мов и $$ '!V39</f>
        <v>5743190.2000000002</v>
      </c>
      <c r="CH39" s="90">
        <f t="shared" si="10"/>
        <v>19636</v>
      </c>
      <c r="CI39" s="89">
        <f>' I КВАРТАЛ'!X39+'II КВАРТАЛ '!X39+' III КВАРТАЛ '!X39+'IV КВАРТАЛ и СВОД V-мов и $$ '!X39</f>
        <v>450</v>
      </c>
      <c r="CJ39" s="89">
        <f>' I КВАРТАЛ'!Y39+'II КВАРТАЛ '!Y39+' III КВАРТАЛ '!Y39+'IV КВАРТАЛ и СВОД V-мов и $$ '!Y39</f>
        <v>19186</v>
      </c>
      <c r="CK39" s="115">
        <f>' I КВАРТАЛ'!Z39+'II КВАРТАЛ '!Z39+' III КВАРТАЛ '!Z39+'IV КВАРТАЛ и СВОД V-мов и $$ '!Z39</f>
        <v>14162560.52</v>
      </c>
      <c r="CL39" s="51">
        <f>' I КВАРТАЛ'!AA39+'II КВАРТАЛ '!AA39+' III КВАРТАЛ '!AA39+'IV КВАРТАЛ и СВОД V-мов и $$ '!AA39</f>
        <v>324543.31000000006</v>
      </c>
      <c r="CM39" s="51">
        <f>' I КВАРТАЛ'!AB39+'II КВАРТАЛ '!AB39+' III КВАРТАЛ '!AB39+'IV КВАРТАЛ и СВОД V-мов и $$ '!AB39</f>
        <v>13838017.209999999</v>
      </c>
      <c r="CN39" s="90">
        <f t="shared" si="11"/>
        <v>8170</v>
      </c>
      <c r="CO39" s="89">
        <f>' I КВАРТАЛ'!AD39+'II КВАРТАЛ '!AD39+' III КВАРТАЛ '!AD39+'IV КВАРТАЛ и СВОД V-мов и $$ '!AD39</f>
        <v>154</v>
      </c>
      <c r="CP39" s="89">
        <f>' I КВАРТАЛ'!AE39+'II КВАРТАЛ '!AE39+' III КВАРТАЛ '!AE39+'IV КВАРТАЛ и СВОД V-мов и $$ '!AE39</f>
        <v>8016</v>
      </c>
      <c r="CQ39" s="115">
        <f>' I КВАРТАЛ'!AF39+'II КВАРТАЛ '!AF39+' III КВАРТАЛ '!AF39+'IV КВАРТАЛ и СВОД V-мов и $$ '!AF39</f>
        <v>3370705.9299999997</v>
      </c>
      <c r="CR39" s="51">
        <f>' I КВАРТАЛ'!AG39+'II КВАРТАЛ '!AG39+' III КВАРТАЛ '!AG39+'IV КВАРТАЛ и СВОД V-мов и $$ '!AG39</f>
        <v>63547.709999999992</v>
      </c>
      <c r="CS39" s="51">
        <f>' I КВАРТАЛ'!AH39+'II КВАРТАЛ '!AH39+' III КВАРТАЛ '!AH39+'IV КВАРТАЛ и СВОД V-мов и $$ '!AH39</f>
        <v>3307158.2199999997</v>
      </c>
      <c r="CT39" s="90">
        <f t="shared" si="12"/>
        <v>2247</v>
      </c>
      <c r="CU39" s="89">
        <f>' I КВАРТАЛ'!AJ39+'II КВАРТАЛ '!AJ39+' III КВАРТАЛ '!AJ39+'IV КВАРТАЛ и СВОД V-мов и $$ '!AJ39</f>
        <v>165</v>
      </c>
      <c r="CV39" s="89">
        <f>' I КВАРТАЛ'!AK39+'II КВАРТАЛ '!AK39+' III КВАРТАЛ '!AK39+'IV КВАРТАЛ и СВОД V-мов и $$ '!AK39</f>
        <v>2082</v>
      </c>
      <c r="CW39" s="115">
        <f>' I КВАРТАЛ'!AL39+'II КВАРТАЛ '!AL39+' III КВАРТАЛ '!AL39+'IV КВАРТАЛ и СВОД V-мов и $$ '!AL39</f>
        <v>39390783.689999998</v>
      </c>
      <c r="CX39" s="51">
        <f>' I КВАРТАЛ'!AM39+'II КВАРТАЛ '!AM39+' III КВАРТАЛ '!AM39+'IV КВАРТАЛ и СВОД V-мов и $$ '!AM39</f>
        <v>2892689.55</v>
      </c>
      <c r="CY39" s="51">
        <f>' I КВАРТАЛ'!AN39+'II КВАРТАЛ '!AN39+' III КВАРТАЛ '!AN39+'IV КВАРТАЛ и СВОД V-мов и $$ '!AN39</f>
        <v>36498094.139999993</v>
      </c>
      <c r="CZ39" s="90">
        <f t="shared" si="13"/>
        <v>680</v>
      </c>
      <c r="DA39" s="89">
        <f>' I КВАРТАЛ'!AP39+'II КВАРТАЛ '!AP39+' III КВАРТАЛ '!AP39+'IV КВАРТАЛ и СВОД V-мов и $$ '!AP39</f>
        <v>21</v>
      </c>
      <c r="DB39" s="89">
        <f>' I КВАРТАЛ'!AQ39+'II КВАРТАЛ '!AQ39+' III КВАРТАЛ '!AQ39+'IV КВАРТАЛ и СВОД V-мов и $$ '!AQ39</f>
        <v>659</v>
      </c>
      <c r="DC39" s="115">
        <f>' I КВАРТАЛ'!AR39+'II КВАРТАЛ '!AR39+' III КВАРТАЛ '!AR39+'IV КВАРТАЛ и СВОД V-мов и $$ '!AR39</f>
        <v>4018074.6799999997</v>
      </c>
      <c r="DD39" s="51">
        <f>' I КВАРТАЛ'!AS39+'II КВАРТАЛ '!AS39+' III КВАРТАЛ '!AS39+'IV КВАРТАЛ и СВОД V-мов и $$ '!AS39</f>
        <v>124080.05</v>
      </c>
      <c r="DE39" s="51">
        <f>' I КВАРТАЛ'!AT39+'II КВАРТАЛ '!AT39+' III КВАРТАЛ '!AT39+'IV КВАРТАЛ и СВОД V-мов и $$ '!AT39</f>
        <v>3893994.63</v>
      </c>
      <c r="DF39" s="90">
        <f t="shared" si="14"/>
        <v>9436</v>
      </c>
      <c r="DG39" s="89">
        <f>' I КВАРТАЛ'!AV39+'II КВАРТАЛ '!AV39+' III КВАРТАЛ '!AV39+'IV КВАРТАЛ и СВОД V-мов и $$ '!AV39</f>
        <v>245</v>
      </c>
      <c r="DH39" s="89">
        <f>' I КВАРТАЛ'!AW39+'II КВАРТАЛ '!AW39+' III КВАРТАЛ '!AW39+'IV КВАРТАЛ и СВОД V-мов и $$ '!AW39</f>
        <v>9191</v>
      </c>
      <c r="DI39" s="115">
        <f>' I КВАРТАЛ'!AX39+'II КВАРТАЛ '!AX39+' III КВАРТАЛ '!AX39+'IV КВАРТАЛ и СВОД V-мов и $$ '!AX39</f>
        <v>938315.84</v>
      </c>
      <c r="DJ39" s="51">
        <f>' I КВАРТАЛ'!AY39+'II КВАРТАЛ '!AY39+' III КВАРТАЛ '!AY39+'IV КВАРТАЛ и СВОД V-мов и $$ '!AY39</f>
        <v>24362.799999999999</v>
      </c>
      <c r="DK39" s="51">
        <f>' I КВАРТАЛ'!AZ39+'II КВАРТАЛ '!AZ39+' III КВАРТАЛ '!AZ39+'IV КВАРТАЛ и СВОД V-мов и $$ '!AZ39</f>
        <v>913953.04</v>
      </c>
      <c r="DL39" s="90">
        <f t="shared" si="15"/>
        <v>900</v>
      </c>
      <c r="DM39" s="89">
        <f>' I КВАРТАЛ'!BB39+'II КВАРТАЛ '!BB39+' III КВАРТАЛ '!BB39+'IV КВАРТАЛ и СВОД V-мов и $$ '!BB39</f>
        <v>432</v>
      </c>
      <c r="DN39" s="89">
        <f>' I КВАРТАЛ'!BC39+'II КВАРТАЛ '!BC39+' III КВАРТАЛ '!BC39+'IV КВАРТАЛ и СВОД V-мов и $$ '!BC39</f>
        <v>468</v>
      </c>
      <c r="DO39" s="115">
        <f>' I КВАРТАЛ'!BD39+'II КВАРТАЛ '!BD39+' III КВАРТАЛ '!BD39+'IV КВАРТАЛ и СВОД V-мов и $$ '!BD39</f>
        <v>631188</v>
      </c>
      <c r="DP39" s="51">
        <f>' I КВАРТАЛ'!BE39+'II КВАРТАЛ '!BE39+' III КВАРТАЛ '!BE39+'IV КВАРТАЛ и СВОД V-мов и $$ '!BE39</f>
        <v>302970.23999999999</v>
      </c>
      <c r="DQ39" s="51">
        <f>' I КВАРТАЛ'!BF39+'II КВАРТАЛ '!BF39+' III КВАРТАЛ '!BF39+'IV КВАРТАЛ и СВОД V-мов и $$ '!BF39</f>
        <v>328217.76</v>
      </c>
      <c r="DS39" s="72">
        <f t="shared" si="16"/>
        <v>51246</v>
      </c>
      <c r="DT39" s="97">
        <f t="shared" si="17"/>
        <v>1696</v>
      </c>
      <c r="DU39" s="97">
        <f t="shared" si="18"/>
        <v>49550</v>
      </c>
      <c r="DV39" s="63">
        <f t="shared" ref="DV39:DV70" si="55">BP39+BV39+CB39+CE39+CK39+CQ39+CW39+DC39+DI39+DO39</f>
        <v>76224421.840000004</v>
      </c>
      <c r="DW39" s="51">
        <f t="shared" ref="DW39:DW70" si="56">BQ39+BW39+CC39+CF39+CL39+CR39+CX39+DD39+DJ39+DP39</f>
        <v>4127508.6899999995</v>
      </c>
      <c r="DX39" s="51">
        <f t="shared" ref="DX39:DX70" si="57">BR39+BX39+CD39+CG39+CM39+CS39+CY39+DE39+DK39+DQ39</f>
        <v>72096913.150000006</v>
      </c>
      <c r="DY39" s="116">
        <f t="shared" ref="DY39:DY70" si="58">BI39-DV39</f>
        <v>0</v>
      </c>
      <c r="DZ39" s="100">
        <f t="shared" si="19"/>
        <v>51246</v>
      </c>
      <c r="EA39" s="101">
        <f t="shared" si="20"/>
        <v>0</v>
      </c>
    </row>
    <row r="40" spans="1:131" s="35" customFormat="1" ht="15" x14ac:dyDescent="0.25">
      <c r="A40" s="21" t="s">
        <v>124</v>
      </c>
      <c r="B40" s="57">
        <f t="shared" si="45"/>
        <v>1617</v>
      </c>
      <c r="C40" s="33">
        <v>431</v>
      </c>
      <c r="D40" s="33">
        <v>1186</v>
      </c>
      <c r="E40" s="60">
        <f t="shared" si="49"/>
        <v>2673830.77</v>
      </c>
      <c r="F40" s="3">
        <v>712690.82</v>
      </c>
      <c r="G40" s="3">
        <v>1961139.95</v>
      </c>
      <c r="H40" s="57">
        <f t="shared" si="36"/>
        <v>2364</v>
      </c>
      <c r="I40" s="33">
        <v>768</v>
      </c>
      <c r="J40" s="33">
        <v>1596</v>
      </c>
      <c r="K40" s="60">
        <f t="shared" si="40"/>
        <v>273478.38</v>
      </c>
      <c r="L40" s="3">
        <v>88845.77</v>
      </c>
      <c r="M40" s="3">
        <v>184632.61</v>
      </c>
      <c r="N40" s="57"/>
      <c r="O40" s="34"/>
      <c r="P40" s="34"/>
      <c r="Q40" s="60"/>
      <c r="R40" s="34"/>
      <c r="S40" s="34"/>
      <c r="T40" s="60">
        <f t="shared" si="50"/>
        <v>2813170.05</v>
      </c>
      <c r="U40" s="3">
        <v>994023.67</v>
      </c>
      <c r="V40" s="3">
        <v>1819146.38</v>
      </c>
      <c r="W40" s="57">
        <f t="shared" si="30"/>
        <v>6705</v>
      </c>
      <c r="X40" s="33">
        <v>2182</v>
      </c>
      <c r="Y40" s="33">
        <v>4523</v>
      </c>
      <c r="Z40" s="60">
        <f t="shared" si="41"/>
        <v>4978688.88</v>
      </c>
      <c r="AA40" s="3">
        <v>1620208.67</v>
      </c>
      <c r="AB40" s="3">
        <v>3358480.21</v>
      </c>
      <c r="AC40" s="57">
        <f t="shared" si="46"/>
        <v>3027</v>
      </c>
      <c r="AD40" s="33">
        <v>965</v>
      </c>
      <c r="AE40" s="33">
        <v>2062</v>
      </c>
      <c r="AF40" s="60">
        <f t="shared" si="51"/>
        <v>1462069.49</v>
      </c>
      <c r="AG40" s="3">
        <v>466104.08</v>
      </c>
      <c r="AH40" s="3">
        <v>995965.41</v>
      </c>
      <c r="AI40" s="57">
        <f t="shared" si="23"/>
        <v>702</v>
      </c>
      <c r="AJ40" s="33">
        <v>255</v>
      </c>
      <c r="AK40" s="33">
        <v>447</v>
      </c>
      <c r="AL40" s="60">
        <f>AM40+AN40</f>
        <v>10596806.67</v>
      </c>
      <c r="AM40" s="3">
        <v>3849267.38</v>
      </c>
      <c r="AN40" s="3">
        <v>6747539.29</v>
      </c>
      <c r="AO40" s="57">
        <f t="shared" si="5"/>
        <v>244</v>
      </c>
      <c r="AP40" s="33">
        <v>76</v>
      </c>
      <c r="AQ40" s="33">
        <v>168</v>
      </c>
      <c r="AR40" s="60">
        <f t="shared" si="42"/>
        <v>2562154.75</v>
      </c>
      <c r="AS40" s="3">
        <v>798048.2</v>
      </c>
      <c r="AT40" s="3">
        <v>1764106.55</v>
      </c>
      <c r="AU40" s="57">
        <f t="shared" si="52"/>
        <v>3843</v>
      </c>
      <c r="AV40" s="33">
        <v>1289</v>
      </c>
      <c r="AW40" s="33">
        <v>2554</v>
      </c>
      <c r="AX40" s="60">
        <f>AY40+AZ40</f>
        <v>578392.91999999993</v>
      </c>
      <c r="AY40" s="3">
        <v>194001.68</v>
      </c>
      <c r="AZ40" s="3">
        <v>384391.24</v>
      </c>
      <c r="BA40" s="57">
        <f t="shared" si="53"/>
        <v>3250</v>
      </c>
      <c r="BB40" s="33">
        <v>1481</v>
      </c>
      <c r="BC40" s="33">
        <v>1769</v>
      </c>
      <c r="BD40" s="60">
        <f>BE40+BF40</f>
        <v>3624413.34</v>
      </c>
      <c r="BE40" s="3">
        <v>1651617.28</v>
      </c>
      <c r="BF40" s="3">
        <v>1972796.06</v>
      </c>
      <c r="BH40" s="62">
        <f t="shared" si="54"/>
        <v>29563005.249999996</v>
      </c>
      <c r="BI40" s="65">
        <f>' I КВАРТАЛ'!BH40+'II КВАРТАЛ '!BH40+' III КВАРТАЛ '!BH40+'IV КВАРТАЛ и СВОД V-мов и $$ '!BH40</f>
        <v>119599316.49000001</v>
      </c>
      <c r="BJ40" s="51">
        <v>94250284.349431753</v>
      </c>
      <c r="BK40" s="52">
        <f t="shared" si="6"/>
        <v>25349032.140568256</v>
      </c>
      <c r="BL40" s="107"/>
      <c r="BM40" s="90">
        <f t="shared" si="7"/>
        <v>6471</v>
      </c>
      <c r="BN40" s="89">
        <f>' I КВАРТАЛ'!C40+'II КВАРТАЛ '!C40+' III КВАРТАЛ '!C40+'IV КВАРТАЛ и СВОД V-мов и $$ '!C40</f>
        <v>2366</v>
      </c>
      <c r="BO40" s="89">
        <f>' I КВАРТАЛ'!D40+'II КВАРТАЛ '!D40+' III КВАРТАЛ '!D40+'IV КВАРТАЛ и СВОД V-мов и $$ '!D40</f>
        <v>4105</v>
      </c>
      <c r="BP40" s="115">
        <f>' I КВАРТАЛ'!E40+'II КВАРТАЛ '!E40+' III КВАРТАЛ '!E40+'IV КВАРТАЛ и СВОД V-мов и $$ '!E40</f>
        <v>10700283.799999999</v>
      </c>
      <c r="BQ40" s="51">
        <f>' I КВАРТАЛ'!F40+'II КВАРТАЛ '!F40+' III КВАРТАЛ '!F40+'IV КВАРТАЛ и СВОД V-мов и $$ '!F40</f>
        <v>3912358.43</v>
      </c>
      <c r="BR40" s="51">
        <f>' I КВАРТАЛ'!G40+'II КВАРТАЛ '!G40+' III КВАРТАЛ '!G40+'IV КВАРТАЛ и СВОД V-мов и $$ '!G40</f>
        <v>6787925.3700000001</v>
      </c>
      <c r="BS40" s="90">
        <f t="shared" si="8"/>
        <v>9540</v>
      </c>
      <c r="BT40" s="89">
        <f>' I КВАРТАЛ'!I40+'II КВАРТАЛ '!I40+' III КВАРТАЛ '!I40+'IV КВАРТАЛ и СВОД V-мов и $$ '!I40</f>
        <v>3461</v>
      </c>
      <c r="BU40" s="89">
        <f>' I КВАРТАЛ'!J40+'II КВАРТАЛ '!J40+' III КВАРТАЛ '!J40+'IV КВАРТАЛ и СВОД V-мов и $$ '!J40</f>
        <v>6079</v>
      </c>
      <c r="BV40" s="115">
        <f>' I КВАРТАЛ'!K40+'II КВАРТАЛ '!K40+' III КВАРТАЛ '!K40+'IV КВАРТАЛ и СВОД V-мов и $$ '!K40</f>
        <v>1101734.8500000001</v>
      </c>
      <c r="BW40" s="51">
        <f>' I КВАРТАЛ'!L40+'II КВАРТАЛ '!L40+' III КВАРТАЛ '!L40+'IV КВАРТАЛ и СВОД V-мов и $$ '!L40</f>
        <v>399700.57</v>
      </c>
      <c r="BX40" s="51">
        <f>' I КВАРТАЛ'!M40+'II КВАРТАЛ '!M40+' III КВАРТАЛ '!M40+'IV КВАРТАЛ и СВОД V-мов и $$ '!M40</f>
        <v>702034.28</v>
      </c>
      <c r="BY40" s="90">
        <f t="shared" si="9"/>
        <v>0</v>
      </c>
      <c r="BZ40" s="89">
        <f>' I КВАРТАЛ'!O40+'II КВАРТАЛ '!O40+' III КВАРТАЛ '!O40+'IV КВАРТАЛ и СВОД V-мов и $$ '!O40</f>
        <v>0</v>
      </c>
      <c r="CA40" s="89">
        <f>' I КВАРТАЛ'!P40+'II КВАРТАЛ '!P40+' III КВАРТАЛ '!P40+'IV КВАРТАЛ и СВОД V-мов и $$ '!P40</f>
        <v>0</v>
      </c>
      <c r="CB40" s="115">
        <f>' I КВАРТАЛ'!Q40+'II КВАРТАЛ '!Q40+' III КВАРТАЛ '!Q40+'IV КВАРТАЛ и СВОД V-мов и $$ '!Q40</f>
        <v>0</v>
      </c>
      <c r="CC40" s="51">
        <f>' I КВАРТАЛ'!R40+'II КВАРТАЛ '!R40+' III КВАРТАЛ '!R40+'IV КВАРТАЛ и СВОД V-мов и $$ '!R40</f>
        <v>0</v>
      </c>
      <c r="CD40" s="51">
        <f>' I КВАРТАЛ'!S40+'II КВАРТАЛ '!S40+' III КВАРТАЛ '!S40+'IV КВАРТАЛ и СВОД V-мов и $$ '!S40</f>
        <v>0</v>
      </c>
      <c r="CE40" s="115">
        <f>' I КВАРТАЛ'!T40+'II КВАРТАЛ '!T40+' III КВАРТАЛ '!T40+'IV КВАРТАЛ и СВОД V-мов и $$ '!T40</f>
        <v>11419055.949999999</v>
      </c>
      <c r="CF40" s="51">
        <f>' I КВАРТАЛ'!U40+'II КВАРТАЛ '!U40+' III КВАРТАЛ '!U40+'IV КВАРТАЛ и СВОД V-мов и $$ '!U40</f>
        <v>4038526.47</v>
      </c>
      <c r="CG40" s="51">
        <f>' I КВАРТАЛ'!V40+'II КВАРТАЛ '!V40+' III КВАРТАЛ '!V40+'IV КВАРТАЛ и СВОД V-мов и $$ '!V40</f>
        <v>7380529.4799999995</v>
      </c>
      <c r="CH40" s="90">
        <f t="shared" si="10"/>
        <v>26956</v>
      </c>
      <c r="CI40" s="89">
        <f>' I КВАРТАЛ'!X40+'II КВАРТАЛ '!X40+' III КВАРТАЛ '!X40+'IV КВАРТАЛ и СВОД V-мов и $$ '!X40</f>
        <v>11372</v>
      </c>
      <c r="CJ40" s="89">
        <f>' I КВАРТАЛ'!Y40+'II КВАРТАЛ '!Y40+' III КВАРТАЛ '!Y40+'IV КВАРТАЛ и СВОД V-мов и $$ '!Y40</f>
        <v>15584</v>
      </c>
      <c r="CK40" s="115">
        <f>' I КВАРТАЛ'!Z40+'II КВАРТАЛ '!Z40+' III КВАРТАЛ '!Z40+'IV КВАРТАЛ и СВОД V-мов и $$ '!Z40</f>
        <v>20027429.830000002</v>
      </c>
      <c r="CL40" s="51">
        <f>' I КВАРТАЛ'!AA40+'II КВАРТАЛ '!AA40+' III КВАРТАЛ '!AA40+'IV КВАРТАЛ и СВОД V-мов и $$ '!AA40</f>
        <v>8449386.4800000004</v>
      </c>
      <c r="CM40" s="51">
        <f>' I КВАРТАЛ'!AB40+'II КВАРТАЛ '!AB40+' III КВАРТАЛ '!AB40+'IV КВАРТАЛ и СВОД V-мов и $$ '!AB40</f>
        <v>11578043.350000001</v>
      </c>
      <c r="CN40" s="90">
        <f t="shared" si="11"/>
        <v>12155</v>
      </c>
      <c r="CO40" s="89">
        <f>' I КВАРТАЛ'!AD40+'II КВАРТАЛ '!AD40+' III КВАРТАЛ '!AD40+'IV КВАРТАЛ и СВОД V-мов и $$ '!AD40</f>
        <v>4648</v>
      </c>
      <c r="CP40" s="89">
        <f>' I КВАРТАЛ'!AE40+'II КВАРТАЛ '!AE40+' III КВАРТАЛ '!AE40+'IV КВАРТАЛ и СВОД V-мов и $$ '!AE40</f>
        <v>7507</v>
      </c>
      <c r="CQ40" s="115">
        <f>' I КВАРТАЛ'!AF40+'II КВАРТАЛ '!AF40+' III КВАРТАЛ '!AF40+'IV КВАРТАЛ и СВОД V-мов и $$ '!AF40</f>
        <v>5865525.4500000011</v>
      </c>
      <c r="CR40" s="51">
        <f>' I КВАРТАЛ'!AG40+'II КВАРТАЛ '!AG40+' III КВАРТАЛ '!AG40+'IV КВАРТАЛ и СВОД V-мов и $$ '!AG40</f>
        <v>2242844.85</v>
      </c>
      <c r="CS40" s="51">
        <f>' I КВАРТАЛ'!AH40+'II КВАРТАЛ '!AH40+' III КВАРТАЛ '!AH40+'IV КВАРТАЛ и СВОД V-мов и $$ '!AH40</f>
        <v>3622680.6</v>
      </c>
      <c r="CT40" s="90">
        <f t="shared" si="12"/>
        <v>2871</v>
      </c>
      <c r="CU40" s="89">
        <f>' I КВАРТАЛ'!AJ40+'II КВАРТАЛ '!AJ40+' III КВАРТАЛ '!AJ40+'IV КВАРТАЛ и СВОД V-мов и $$ '!AJ40</f>
        <v>1257</v>
      </c>
      <c r="CV40" s="89">
        <f>' I КВАРТАЛ'!AK40+'II КВАРТАЛ '!AK40+' III КВАРТАЛ '!AK40+'IV КВАРТАЛ и СВОД V-мов и $$ '!AK40</f>
        <v>1614</v>
      </c>
      <c r="CW40" s="115">
        <f>' I КВАРТАЛ'!AL40+'II КВАРТАЛ '!AL40+' III КВАРТАЛ '!AL40+'IV КВАРТАЛ и СВОД V-мов и $$ '!AL40</f>
        <v>43194690.520000003</v>
      </c>
      <c r="CX40" s="51">
        <f>' I КВАРТАЛ'!AM40+'II КВАРТАЛ '!AM40+' III КВАРТАЛ '!AM40+'IV КВАРТАЛ и СВОД V-мов и $$ '!AM40</f>
        <v>18908346.039999999</v>
      </c>
      <c r="CY40" s="51">
        <f>' I КВАРТАЛ'!AN40+'II КВАРТАЛ '!AN40+' III КВАРТАЛ '!AN40+'IV КВАРТАЛ и СВОД V-мов и $$ '!AN40</f>
        <v>24286344.479999997</v>
      </c>
      <c r="CZ40" s="90">
        <f t="shared" si="13"/>
        <v>995</v>
      </c>
      <c r="DA40" s="89">
        <f>' I КВАРТАЛ'!AP40+'II КВАРТАЛ '!AP40+' III КВАРТАЛ '!AP40+'IV КВАРТАЛ и СВОД V-мов и $$ '!AP40</f>
        <v>460</v>
      </c>
      <c r="DB40" s="89">
        <f>' I КВАРТАЛ'!AQ40+'II КВАРТАЛ '!AQ40+' III КВАРТАЛ '!AQ40+'IV КВАРТАЛ и СВОД V-мов и $$ '!AQ40</f>
        <v>535</v>
      </c>
      <c r="DC40" s="115">
        <f>' I КВАРТАЛ'!AR40+'II КВАРТАЛ '!AR40+' III КВАРТАЛ '!AR40+'IV КВАРТАЛ и СВОД V-мов и $$ '!AR40</f>
        <v>10448592.529999999</v>
      </c>
      <c r="DD40" s="51">
        <f>' I КВАРТАЛ'!AS40+'II КВАРТАЛ '!AS40+' III КВАРТАЛ '!AS40+'IV КВАРТАЛ и СВОД V-мов и $$ '!AS40</f>
        <v>4830510.79</v>
      </c>
      <c r="DE40" s="51">
        <f>' I КВАРТАЛ'!AT40+'II КВАРТАЛ '!AT40+' III КВАРТАЛ '!AT40+'IV КВАРТАЛ и СВОД V-мов и $$ '!AT40</f>
        <v>5618081.7399999993</v>
      </c>
      <c r="DF40" s="90">
        <f t="shared" si="14"/>
        <v>15380</v>
      </c>
      <c r="DG40" s="89">
        <f>' I КВАРТАЛ'!AV40+'II КВАРТАЛ '!AV40+' III КВАРТАЛ '!AV40+'IV КВАРТАЛ и СВОД V-мов и $$ '!AV40</f>
        <v>6177</v>
      </c>
      <c r="DH40" s="89">
        <f>' I КВАРТАЛ'!AW40+'II КВАРТАЛ '!AW40+' III КВАРТАЛ '!AW40+'IV КВАРТАЛ и СВОД V-мов и $$ '!AW40</f>
        <v>9203</v>
      </c>
      <c r="DI40" s="115">
        <f>' I КВАРТАЛ'!AX40+'II КВАРТАЛ '!AX40+' III КВАРТАЛ '!AX40+'IV КВАРТАЛ и СВОД V-мов и $$ '!AX40</f>
        <v>2314367.2000000002</v>
      </c>
      <c r="DJ40" s="51">
        <f>' I КВАРТАЛ'!AY40+'II КВАРТАЛ '!AY40+' III КВАРТАЛ '!AY40+'IV КВАРТАЛ и СВОД V-мов и $$ '!AY40</f>
        <v>929500.21</v>
      </c>
      <c r="DK40" s="51">
        <f>' I КВАРТАЛ'!AZ40+'II КВАРТАЛ '!AZ40+' III КВАРТАЛ '!AZ40+'IV КВАРТАЛ и СВОД V-мов и $$ '!AZ40</f>
        <v>1384866.99</v>
      </c>
      <c r="DL40" s="90">
        <f t="shared" si="15"/>
        <v>13028</v>
      </c>
      <c r="DM40" s="89">
        <f>' I КВАРТАЛ'!BB40+'II КВАРТАЛ '!BB40+' III КВАРТАЛ '!BB40+'IV КВАРТАЛ и СВОД V-мов и $$ '!BB40</f>
        <v>5862</v>
      </c>
      <c r="DN40" s="89">
        <f>' I КВАРТАЛ'!BC40+'II КВАРТАЛ '!BC40+' III КВАРТАЛ '!BC40+'IV КВАРТАЛ и СВОД V-мов и $$ '!BC40</f>
        <v>7166</v>
      </c>
      <c r="DO40" s="115">
        <f>' I КВАРТАЛ'!BD40+'II КВАРТАЛ '!BD40+' III КВАРТАЛ '!BD40+'IV КВАРТАЛ и СВОД V-мов и $$ '!BD40</f>
        <v>14527636.359999999</v>
      </c>
      <c r="DP40" s="51">
        <f>' I КВАРТАЛ'!BE40+'II КВАРТАЛ '!BE40+' III КВАРТАЛ '!BE40+'IV КВАРТАЛ и СВОД V-мов и $$ '!BE40</f>
        <v>6536769.8300000001</v>
      </c>
      <c r="DQ40" s="51">
        <f>' I КВАРТАЛ'!BF40+'II КВАРТАЛ '!BF40+' III КВАРТАЛ '!BF40+'IV КВАРТАЛ и СВОД V-мов и $$ '!BF40</f>
        <v>7990866.5300000012</v>
      </c>
      <c r="DS40" s="72">
        <f t="shared" si="16"/>
        <v>87396</v>
      </c>
      <c r="DT40" s="97">
        <f t="shared" si="17"/>
        <v>35603</v>
      </c>
      <c r="DU40" s="97">
        <f t="shared" si="18"/>
        <v>51793</v>
      </c>
      <c r="DV40" s="63">
        <f t="shared" si="55"/>
        <v>119599316.49000001</v>
      </c>
      <c r="DW40" s="51">
        <f t="shared" si="56"/>
        <v>50247943.670000002</v>
      </c>
      <c r="DX40" s="51">
        <f t="shared" si="57"/>
        <v>69351372.820000008</v>
      </c>
      <c r="DY40" s="116">
        <f t="shared" si="58"/>
        <v>0</v>
      </c>
      <c r="DZ40" s="100">
        <f t="shared" si="19"/>
        <v>87396</v>
      </c>
      <c r="EA40" s="101">
        <f t="shared" si="20"/>
        <v>0</v>
      </c>
    </row>
    <row r="41" spans="1:131" s="35" customFormat="1" ht="30" x14ac:dyDescent="0.25">
      <c r="A41" s="21" t="s">
        <v>62</v>
      </c>
      <c r="B41" s="57">
        <f t="shared" si="45"/>
        <v>1398</v>
      </c>
      <c r="C41" s="33">
        <v>456</v>
      </c>
      <c r="D41" s="33">
        <v>942</v>
      </c>
      <c r="E41" s="60">
        <f t="shared" si="49"/>
        <v>2311697.84</v>
      </c>
      <c r="F41" s="3">
        <v>754030.2</v>
      </c>
      <c r="G41" s="3">
        <v>1557667.64</v>
      </c>
      <c r="H41" s="57">
        <f t="shared" si="36"/>
        <v>2025</v>
      </c>
      <c r="I41" s="33">
        <v>698</v>
      </c>
      <c r="J41" s="33">
        <v>1327</v>
      </c>
      <c r="K41" s="60">
        <f t="shared" si="40"/>
        <v>200614.93</v>
      </c>
      <c r="L41" s="3">
        <v>69150.23</v>
      </c>
      <c r="M41" s="3">
        <v>131464.70000000001</v>
      </c>
      <c r="N41" s="57"/>
      <c r="O41" s="34"/>
      <c r="P41" s="34"/>
      <c r="Q41" s="60"/>
      <c r="R41" s="34"/>
      <c r="S41" s="34"/>
      <c r="T41" s="60">
        <f t="shared" si="50"/>
        <v>1817238.3800000001</v>
      </c>
      <c r="U41" s="3">
        <v>712231.76</v>
      </c>
      <c r="V41" s="3">
        <v>1105006.6200000001</v>
      </c>
      <c r="W41" s="57">
        <f t="shared" si="30"/>
        <v>7153</v>
      </c>
      <c r="X41" s="33">
        <v>2322</v>
      </c>
      <c r="Y41" s="33">
        <v>4831</v>
      </c>
      <c r="Z41" s="60">
        <f t="shared" si="41"/>
        <v>5296177.37</v>
      </c>
      <c r="AA41" s="3">
        <v>1719240.02</v>
      </c>
      <c r="AB41" s="3">
        <v>3576937.35</v>
      </c>
      <c r="AC41" s="57">
        <f t="shared" si="46"/>
        <v>2680</v>
      </c>
      <c r="AD41" s="33">
        <v>829</v>
      </c>
      <c r="AE41" s="33">
        <v>1851</v>
      </c>
      <c r="AF41" s="60">
        <f t="shared" si="51"/>
        <v>1048657.76</v>
      </c>
      <c r="AG41" s="3">
        <v>324379.58</v>
      </c>
      <c r="AH41" s="3">
        <v>724278.18</v>
      </c>
      <c r="AI41" s="57">
        <f t="shared" si="23"/>
        <v>668</v>
      </c>
      <c r="AJ41" s="33">
        <v>206</v>
      </c>
      <c r="AK41" s="33">
        <v>462</v>
      </c>
      <c r="AL41" s="60">
        <f>AM41+AN41</f>
        <v>10989346.73</v>
      </c>
      <c r="AM41" s="3">
        <v>3388930.28</v>
      </c>
      <c r="AN41" s="3">
        <v>7600416.4500000002</v>
      </c>
      <c r="AO41" s="57">
        <f t="shared" si="5"/>
        <v>234</v>
      </c>
      <c r="AP41" s="33">
        <v>86</v>
      </c>
      <c r="AQ41" s="33">
        <v>148</v>
      </c>
      <c r="AR41" s="60">
        <f t="shared" si="42"/>
        <v>2281165.6</v>
      </c>
      <c r="AS41" s="3">
        <v>838377.1</v>
      </c>
      <c r="AT41" s="3">
        <v>1442788.5</v>
      </c>
      <c r="AU41" s="57">
        <f t="shared" si="52"/>
        <v>2016</v>
      </c>
      <c r="AV41" s="33">
        <v>590</v>
      </c>
      <c r="AW41" s="33">
        <v>1426</v>
      </c>
      <c r="AX41" s="60">
        <f>AY41+AZ41</f>
        <v>200471.04000000001</v>
      </c>
      <c r="AY41" s="3">
        <v>58669.599999999999</v>
      </c>
      <c r="AZ41" s="3">
        <v>141801.44</v>
      </c>
      <c r="BA41" s="57">
        <f t="shared" si="53"/>
        <v>246</v>
      </c>
      <c r="BB41" s="33">
        <v>71</v>
      </c>
      <c r="BC41" s="33">
        <v>175</v>
      </c>
      <c r="BD41" s="60">
        <f>BE41+BF41</f>
        <v>172524.72</v>
      </c>
      <c r="BE41" s="3">
        <v>49793.72</v>
      </c>
      <c r="BF41" s="3">
        <v>122731</v>
      </c>
      <c r="BH41" s="62">
        <f t="shared" si="54"/>
        <v>24317894.369999997</v>
      </c>
      <c r="BI41" s="65">
        <f>' I КВАРТАЛ'!BH41+'II КВАРТАЛ '!BH41+' III КВАРТАЛ '!BH41+'IV КВАРТАЛ и СВОД V-мов и $$ '!BH41</f>
        <v>93031775.849999994</v>
      </c>
      <c r="BJ41" s="51">
        <v>85985571.242783099</v>
      </c>
      <c r="BK41" s="52">
        <f t="shared" si="6"/>
        <v>7046204.6072168946</v>
      </c>
      <c r="BL41" s="107"/>
      <c r="BM41" s="90">
        <f t="shared" si="7"/>
        <v>5697</v>
      </c>
      <c r="BN41" s="89">
        <f>' I КВАРТАЛ'!C41+'II КВАРТАЛ '!C41+' III КВАРТАЛ '!C41+'IV КВАРТАЛ и СВОД V-мов и $$ '!C41</f>
        <v>2337</v>
      </c>
      <c r="BO41" s="89">
        <f>' I КВАРТАЛ'!D41+'II КВАРТАЛ '!D41+' III КВАРТАЛ '!D41+'IV КВАРТАЛ и СВОД V-мов и $$ '!D41</f>
        <v>3360</v>
      </c>
      <c r="BP41" s="115">
        <f>' I КВАРТАЛ'!E41+'II КВАРТАЛ '!E41+' III КВАРТАЛ '!E41+'IV КВАРТАЛ и СВОД V-мов и $$ '!E41</f>
        <v>9420416.7399999984</v>
      </c>
      <c r="BQ41" s="51">
        <f>' I КВАРТАЛ'!F41+'II КВАРТАЛ '!F41+' III КВАРТАЛ '!F41+'IV КВАРТАЛ и СВОД V-мов и $$ '!F41</f>
        <v>3864404.76</v>
      </c>
      <c r="BR41" s="51">
        <f>' I КВАРТАЛ'!G41+'II КВАРТАЛ '!G41+' III КВАРТАЛ '!G41+'IV КВАРТАЛ и СВОД V-мов и $$ '!G41</f>
        <v>5556011.9799999995</v>
      </c>
      <c r="BS41" s="90">
        <f t="shared" si="8"/>
        <v>7728</v>
      </c>
      <c r="BT41" s="89">
        <f>' I КВАРТАЛ'!I41+'II КВАРТАЛ '!I41+' III КВАРТАЛ '!I41+'IV КВАРТАЛ и СВОД V-мов и $$ '!I41</f>
        <v>2453</v>
      </c>
      <c r="BU41" s="89">
        <f>' I КВАРТАЛ'!J41+'II КВАРТАЛ '!J41+' III КВАРТАЛ '!J41+'IV КВАРТАЛ и СВОД V-мов и $$ '!J41</f>
        <v>5275</v>
      </c>
      <c r="BV41" s="115">
        <f>' I КВАРТАЛ'!K41+'II КВАРТАЛ '!K41+' III КВАРТАЛ '!K41+'IV КВАРТАЛ и СВОД V-мов и $$ '!K41</f>
        <v>773196.40999999992</v>
      </c>
      <c r="BW41" s="51">
        <f>' I КВАРТАЛ'!L41+'II КВАРТАЛ '!L41+' III КВАРТАЛ '!L41+'IV КВАРТАЛ и СВОД V-мов и $$ '!L41</f>
        <v>245525.96999999997</v>
      </c>
      <c r="BX41" s="51">
        <f>' I КВАРТАЛ'!M41+'II КВАРТАЛ '!M41+' III КВАРТАЛ '!M41+'IV КВАРТАЛ и СВОД V-мов и $$ '!M41</f>
        <v>527670.43999999994</v>
      </c>
      <c r="BY41" s="90">
        <f t="shared" si="9"/>
        <v>0</v>
      </c>
      <c r="BZ41" s="89">
        <f>' I КВАРТАЛ'!O41+'II КВАРТАЛ '!O41+' III КВАРТАЛ '!O41+'IV КВАРТАЛ и СВОД V-мов и $$ '!O41</f>
        <v>0</v>
      </c>
      <c r="CA41" s="89">
        <f>' I КВАРТАЛ'!P41+'II КВАРТАЛ '!P41+' III КВАРТАЛ '!P41+'IV КВАРТАЛ и СВОД V-мов и $$ '!P41</f>
        <v>0</v>
      </c>
      <c r="CB41" s="115">
        <f>' I КВАРТАЛ'!Q41+'II КВАРТАЛ '!Q41+' III КВАРТАЛ '!Q41+'IV КВАРТАЛ и СВОД V-мов и $$ '!Q41</f>
        <v>0</v>
      </c>
      <c r="CC41" s="51">
        <f>' I КВАРТАЛ'!R41+'II КВАРТАЛ '!R41+' III КВАРТАЛ '!R41+'IV КВАРТАЛ и СВОД V-мов и $$ '!R41</f>
        <v>0</v>
      </c>
      <c r="CD41" s="51">
        <f>' I КВАРТАЛ'!S41+'II КВАРТАЛ '!S41+' III КВАРТАЛ '!S41+'IV КВАРТАЛ и СВОД V-мов и $$ '!S41</f>
        <v>0</v>
      </c>
      <c r="CE41" s="115">
        <f>' I КВАРТАЛ'!T41+'II КВАРТАЛ '!T41+' III КВАРТАЛ '!T41+'IV КВАРТАЛ и СВОД V-мов и $$ '!T41</f>
        <v>7384500.6200000001</v>
      </c>
      <c r="CF41" s="51">
        <f>' I КВАРТАЛ'!U41+'II КВАРТАЛ '!U41+' III КВАРТАЛ '!U41+'IV КВАРТАЛ и СВОД V-мов и $$ '!U41</f>
        <v>2894316.2</v>
      </c>
      <c r="CG41" s="51">
        <f>' I КВАРТАЛ'!V41+'II КВАРТАЛ '!V41+' III КВАРТАЛ '!V41+'IV КВАРТАЛ и СВОД V-мов и $$ '!V41</f>
        <v>4490184.42</v>
      </c>
      <c r="CH41" s="90">
        <f t="shared" si="10"/>
        <v>24823</v>
      </c>
      <c r="CI41" s="89">
        <f>' I КВАРТАЛ'!X41+'II КВАРТАЛ '!X41+' III КВАРТАЛ '!X41+'IV КВАРТАЛ и СВОД V-мов и $$ '!X41</f>
        <v>9543</v>
      </c>
      <c r="CJ41" s="89">
        <f>' I КВАРТАЛ'!Y41+'II КВАРТАЛ '!Y41+' III КВАРТАЛ '!Y41+'IV КВАРТАЛ и СВОД V-мов и $$ '!Y41</f>
        <v>15280</v>
      </c>
      <c r="CK41" s="115">
        <f>' I КВАРТАЛ'!Z41+'II КВАРТАЛ '!Z41+' III КВАРТАЛ '!Z41+'IV КВАРТАЛ и СВОД V-мов и $$ '!Z41</f>
        <v>18288752.170000002</v>
      </c>
      <c r="CL41" s="51">
        <f>' I КВАРТАЛ'!AA41+'II КВАРТАЛ '!AA41+' III КВАРТАЛ '!AA41+'IV КВАРТАЛ и СВОД V-мов и $$ '!AA41</f>
        <v>7027930.1400000006</v>
      </c>
      <c r="CM41" s="51">
        <f>' I КВАРТАЛ'!AB41+'II КВАРТАЛ '!AB41+' III КВАРТАЛ '!AB41+'IV КВАРТАЛ и СВОД V-мов и $$ '!AB41</f>
        <v>11260822.029999999</v>
      </c>
      <c r="CN41" s="90">
        <f t="shared" si="11"/>
        <v>10701</v>
      </c>
      <c r="CO41" s="89">
        <f>' I КВАРТАЛ'!AD41+'II КВАРТАЛ '!AD41+' III КВАРТАЛ '!AD41+'IV КВАРТАЛ и СВОД V-мов и $$ '!AD41</f>
        <v>3777</v>
      </c>
      <c r="CP41" s="89">
        <f>' I КВАРТАЛ'!AE41+'II КВАРТАЛ '!AE41+' III КВАРТАЛ '!AE41+'IV КВАРТАЛ и СВОД V-мов и $$ '!AE41</f>
        <v>6924</v>
      </c>
      <c r="CQ41" s="115">
        <f>' I КВАРТАЛ'!AF41+'II КВАРТАЛ '!AF41+' III КВАРТАЛ '!AF41+'IV КВАРТАЛ и СВОД V-мов и $$ '!AF41</f>
        <v>4166708.3899999997</v>
      </c>
      <c r="CR41" s="51">
        <f>' I КВАРТАЛ'!AG41+'II КВАРТАЛ '!AG41+' III КВАРТАЛ '!AG41+'IV КВАРТАЛ и СВОД V-мов и $$ '!AG41</f>
        <v>1470906.3900000001</v>
      </c>
      <c r="CS41" s="51">
        <f>' I КВАРТАЛ'!AH41+'II КВАРТАЛ '!AH41+' III КВАРТАЛ '!AH41+'IV КВАРТАЛ и СВОД V-мов и $$ '!AH41</f>
        <v>2695802</v>
      </c>
      <c r="CT41" s="90">
        <f t="shared" si="12"/>
        <v>2576</v>
      </c>
      <c r="CU41" s="89">
        <f>' I КВАРТАЛ'!AJ41+'II КВАРТАЛ '!AJ41+' III КВАРТАЛ '!AJ41+'IV КВАРТАЛ и СВОД V-мов и $$ '!AJ41</f>
        <v>906</v>
      </c>
      <c r="CV41" s="89">
        <f>' I КВАРТАЛ'!AK41+'II КВАРТАЛ '!AK41+' III КВАРТАЛ '!AK41+'IV КВАРТАЛ и СВОД V-мов и $$ '!AK41</f>
        <v>1670</v>
      </c>
      <c r="CW41" s="115">
        <f>' I КВАРТАЛ'!AL41+'II КВАРТАЛ '!AL41+' III КВАРТАЛ '!AL41+'IV КВАРТАЛ и СВОД V-мов и $$ '!AL41</f>
        <v>42709390.140000001</v>
      </c>
      <c r="CX41" s="51">
        <f>' I КВАРТАЛ'!AM41+'II КВАРТАЛ '!AM41+' III КВАРТАЛ '!AM41+'IV КВАРТАЛ и СВОД V-мов и $$ '!AM41</f>
        <v>15025089</v>
      </c>
      <c r="CY41" s="51">
        <f>' I КВАРТАЛ'!AN41+'II КВАРТАЛ '!AN41+' III КВАРТАЛ '!AN41+'IV КВАРТАЛ и СВОД V-мов и $$ '!AN41</f>
        <v>27684301.140000001</v>
      </c>
      <c r="CZ41" s="90">
        <f t="shared" si="13"/>
        <v>895</v>
      </c>
      <c r="DA41" s="89">
        <f>' I КВАРТАЛ'!AP41+'II КВАРТАЛ '!AP41+' III КВАРТАЛ '!AP41+'IV КВАРТАЛ и СВОД V-мов и $$ '!AP41</f>
        <v>414</v>
      </c>
      <c r="DB41" s="89">
        <f>' I КВАРТАЛ'!AQ41+'II КВАРТАЛ '!AQ41+' III КВАРТАЛ '!AQ41+'IV КВАРТАЛ и СВОД V-мов и $$ '!AQ41</f>
        <v>481</v>
      </c>
      <c r="DC41" s="115">
        <f>' I КВАРТАЛ'!AR41+'II КВАРТАЛ '!AR41+' III КВАРТАЛ '!AR41+'IV КВАРТАЛ и СВОД V-мов и $$ '!AR41</f>
        <v>8784016.1799999997</v>
      </c>
      <c r="DD41" s="51">
        <f>' I КВАРТАЛ'!AS41+'II КВАРТАЛ '!AS41+' III КВАРТАЛ '!AS41+'IV КВАРТАЛ и СВОД V-мов и $$ '!AS41</f>
        <v>4065444.75</v>
      </c>
      <c r="DE41" s="51">
        <f>' I КВАРТАЛ'!AT41+'II КВАРТАЛ '!AT41+' III КВАРТАЛ '!AT41+'IV КВАРТАЛ и СВОД V-мов и $$ '!AT41</f>
        <v>4718571.43</v>
      </c>
      <c r="DF41" s="90">
        <f t="shared" si="14"/>
        <v>8080</v>
      </c>
      <c r="DG41" s="89">
        <f>' I КВАРТАЛ'!AV41+'II КВАРТАЛ '!AV41+' III КВАРТАЛ '!AV41+'IV КВАРТАЛ и СВОД V-мов и $$ '!AV41</f>
        <v>3468</v>
      </c>
      <c r="DH41" s="89">
        <f>' I КВАРТАЛ'!AW41+'II КВАРТАЛ '!AW41+' III КВАРТАЛ '!AW41+'IV КВАРТАЛ и СВОД V-мов и $$ '!AW41</f>
        <v>4612</v>
      </c>
      <c r="DI41" s="115">
        <f>' I КВАРТАЛ'!AX41+'II КВАРТАЛ '!AX41+' III КВАРТАЛ '!AX41+'IV КВАРТАЛ и СВОД V-мов и $$ '!AX41</f>
        <v>803475.2</v>
      </c>
      <c r="DJ41" s="51">
        <f>' I КВАРТАЛ'!AY41+'II КВАРТАЛ '!AY41+' III КВАРТАЛ '!AY41+'IV КВАРТАЛ и СВОД V-мов и $$ '!AY41</f>
        <v>344857.92</v>
      </c>
      <c r="DK41" s="51">
        <f>' I КВАРТАЛ'!AZ41+'II КВАРТАЛ '!AZ41+' III КВАРТАЛ '!AZ41+'IV КВАРТАЛ и СВОД V-мов и $$ '!AZ41</f>
        <v>458617.27999999997</v>
      </c>
      <c r="DL41" s="90">
        <f t="shared" si="15"/>
        <v>1000</v>
      </c>
      <c r="DM41" s="89">
        <f>' I КВАРТАЛ'!BB41+'II КВАРТАЛ '!BB41+' III КВАРТАЛ '!BB41+'IV КВАРТАЛ и СВОД V-мов и $$ '!BB41</f>
        <v>216</v>
      </c>
      <c r="DN41" s="89">
        <f>' I КВАРТАЛ'!BC41+'II КВАРТАЛ '!BC41+' III КВАРТАЛ '!BC41+'IV КВАРТАЛ и СВОД V-мов и $$ '!BC41</f>
        <v>784</v>
      </c>
      <c r="DO41" s="115">
        <f>' I КВАРТАЛ'!BD41+'II КВАРТАЛ '!BD41+' III КВАРТАЛ '!BD41+'IV КВАРТАЛ и СВОД V-мов и $$ '!BD41</f>
        <v>701320</v>
      </c>
      <c r="DP41" s="51">
        <f>' I КВАРТАЛ'!BE41+'II КВАРТАЛ '!BE41+' III КВАРТАЛ '!BE41+'IV КВАРТАЛ и СВОД V-мов и $$ '!BE41</f>
        <v>151485.12</v>
      </c>
      <c r="DQ41" s="51">
        <f>' I КВАРТАЛ'!BF41+'II КВАРТАЛ '!BF41+' III КВАРТАЛ '!BF41+'IV КВАРТАЛ и СВОД V-мов и $$ '!BF41</f>
        <v>549834.88</v>
      </c>
      <c r="DS41" s="72">
        <f t="shared" si="16"/>
        <v>61500</v>
      </c>
      <c r="DT41" s="97">
        <f t="shared" si="17"/>
        <v>23114</v>
      </c>
      <c r="DU41" s="97">
        <f t="shared" si="18"/>
        <v>38386</v>
      </c>
      <c r="DV41" s="63">
        <f t="shared" si="55"/>
        <v>93031775.850000009</v>
      </c>
      <c r="DW41" s="51">
        <f t="shared" si="56"/>
        <v>35089960.25</v>
      </c>
      <c r="DX41" s="51">
        <f t="shared" si="57"/>
        <v>57941815.600000001</v>
      </c>
      <c r="DY41" s="116">
        <f t="shared" si="58"/>
        <v>0</v>
      </c>
      <c r="DZ41" s="100">
        <f t="shared" si="19"/>
        <v>61500</v>
      </c>
      <c r="EA41" s="101">
        <f t="shared" si="20"/>
        <v>0</v>
      </c>
    </row>
    <row r="42" spans="1:131" s="35" customFormat="1" ht="30" x14ac:dyDescent="0.25">
      <c r="A42" s="21" t="s">
        <v>32</v>
      </c>
      <c r="B42" s="57"/>
      <c r="C42" s="33"/>
      <c r="D42" s="33"/>
      <c r="E42" s="60"/>
      <c r="F42" s="34"/>
      <c r="G42" s="34"/>
      <c r="H42" s="57"/>
      <c r="I42" s="34"/>
      <c r="J42" s="34"/>
      <c r="K42" s="60"/>
      <c r="L42" s="34"/>
      <c r="M42" s="34"/>
      <c r="N42" s="57"/>
      <c r="O42" s="34"/>
      <c r="P42" s="34"/>
      <c r="Q42" s="60"/>
      <c r="R42" s="34"/>
      <c r="S42" s="34"/>
      <c r="T42" s="60"/>
      <c r="U42" s="34"/>
      <c r="V42" s="34"/>
      <c r="W42" s="57"/>
      <c r="X42" s="33"/>
      <c r="Y42" s="33"/>
      <c r="Z42" s="60"/>
      <c r="AA42" s="34"/>
      <c r="AB42" s="34"/>
      <c r="AC42" s="57"/>
      <c r="AD42" s="34"/>
      <c r="AE42" s="34"/>
      <c r="AF42" s="60"/>
      <c r="AG42" s="34"/>
      <c r="AH42" s="34"/>
      <c r="AI42" s="57"/>
      <c r="AJ42" s="33"/>
      <c r="AK42" s="33"/>
      <c r="AL42" s="60"/>
      <c r="AM42" s="34"/>
      <c r="AN42" s="34"/>
      <c r="AO42" s="57"/>
      <c r="AP42" s="33"/>
      <c r="AQ42" s="33"/>
      <c r="AR42" s="60"/>
      <c r="AS42" s="34"/>
      <c r="AT42" s="34"/>
      <c r="AU42" s="57">
        <f t="shared" si="52"/>
        <v>1970</v>
      </c>
      <c r="AV42" s="33">
        <v>516</v>
      </c>
      <c r="AW42" s="33">
        <v>1454</v>
      </c>
      <c r="AX42" s="60">
        <f>AY42+AZ42</f>
        <v>1071383.2</v>
      </c>
      <c r="AY42" s="3">
        <v>280626.26</v>
      </c>
      <c r="AZ42" s="3">
        <v>790756.94</v>
      </c>
      <c r="BA42" s="57"/>
      <c r="BB42" s="34"/>
      <c r="BC42" s="34"/>
      <c r="BD42" s="60"/>
      <c r="BE42" s="34"/>
      <c r="BF42" s="34"/>
      <c r="BH42" s="62">
        <f t="shared" si="54"/>
        <v>1071383.2</v>
      </c>
      <c r="BI42" s="65">
        <f>' I КВАРТАЛ'!BH42+'II КВАРТАЛ '!BH42+' III КВАРТАЛ '!BH42+'IV КВАРТАЛ и СВОД V-мов и $$ '!BH42</f>
        <v>4365556</v>
      </c>
      <c r="BJ42" s="51">
        <v>4361311.5199999996</v>
      </c>
      <c r="BK42" s="52">
        <f t="shared" si="6"/>
        <v>4244.480000000447</v>
      </c>
      <c r="BL42" s="107"/>
      <c r="BM42" s="90">
        <f t="shared" si="7"/>
        <v>0</v>
      </c>
      <c r="BN42" s="89">
        <f>' I КВАРТАЛ'!C42+'II КВАРТАЛ '!C42+' III КВАРТАЛ '!C42+'IV КВАРТАЛ и СВОД V-мов и $$ '!C42</f>
        <v>0</v>
      </c>
      <c r="BO42" s="89">
        <f>' I КВАРТАЛ'!D42+'II КВАРТАЛ '!D42+' III КВАРТАЛ '!D42+'IV КВАРТАЛ и СВОД V-мов и $$ '!D42</f>
        <v>0</v>
      </c>
      <c r="BP42" s="115">
        <f>' I КВАРТАЛ'!E42+'II КВАРТАЛ '!E42+' III КВАРТАЛ '!E42+'IV КВАРТАЛ и СВОД V-мов и $$ '!E42</f>
        <v>0</v>
      </c>
      <c r="BQ42" s="51">
        <f>' I КВАРТАЛ'!F42+'II КВАРТАЛ '!F42+' III КВАРТАЛ '!F42+'IV КВАРТАЛ и СВОД V-мов и $$ '!F42</f>
        <v>0</v>
      </c>
      <c r="BR42" s="51">
        <f>' I КВАРТАЛ'!G42+'II КВАРТАЛ '!G42+' III КВАРТАЛ '!G42+'IV КВАРТАЛ и СВОД V-мов и $$ '!G42</f>
        <v>0</v>
      </c>
      <c r="BS42" s="90">
        <f t="shared" si="8"/>
        <v>0</v>
      </c>
      <c r="BT42" s="89">
        <f>' I КВАРТАЛ'!I42+'II КВАРТАЛ '!I42+' III КВАРТАЛ '!I42+'IV КВАРТАЛ и СВОД V-мов и $$ '!I42</f>
        <v>0</v>
      </c>
      <c r="BU42" s="89">
        <f>' I КВАРТАЛ'!J42+'II КВАРТАЛ '!J42+' III КВАРТАЛ '!J42+'IV КВАРТАЛ и СВОД V-мов и $$ '!J42</f>
        <v>0</v>
      </c>
      <c r="BV42" s="115">
        <f>' I КВАРТАЛ'!K42+'II КВАРТАЛ '!K42+' III КВАРТАЛ '!K42+'IV КВАРТАЛ и СВОД V-мов и $$ '!K42</f>
        <v>0</v>
      </c>
      <c r="BW42" s="51">
        <f>' I КВАРТАЛ'!L42+'II КВАРТАЛ '!L42+' III КВАРТАЛ '!L42+'IV КВАРТАЛ и СВОД V-мов и $$ '!L42</f>
        <v>0</v>
      </c>
      <c r="BX42" s="51">
        <f>' I КВАРТАЛ'!M42+'II КВАРТАЛ '!M42+' III КВАРТАЛ '!M42+'IV КВАРТАЛ и СВОД V-мов и $$ '!M42</f>
        <v>0</v>
      </c>
      <c r="BY42" s="90">
        <f t="shared" si="9"/>
        <v>0</v>
      </c>
      <c r="BZ42" s="89">
        <f>' I КВАРТАЛ'!O42+'II КВАРТАЛ '!O42+' III КВАРТАЛ '!O42+'IV КВАРТАЛ и СВОД V-мов и $$ '!O42</f>
        <v>0</v>
      </c>
      <c r="CA42" s="89">
        <f>' I КВАРТАЛ'!P42+'II КВАРТАЛ '!P42+' III КВАРТАЛ '!P42+'IV КВАРТАЛ и СВОД V-мов и $$ '!P42</f>
        <v>0</v>
      </c>
      <c r="CB42" s="115">
        <f>' I КВАРТАЛ'!Q42+'II КВАРТАЛ '!Q42+' III КВАРТАЛ '!Q42+'IV КВАРТАЛ и СВОД V-мов и $$ '!Q42</f>
        <v>0</v>
      </c>
      <c r="CC42" s="51">
        <f>' I КВАРТАЛ'!R42+'II КВАРТАЛ '!R42+' III КВАРТАЛ '!R42+'IV КВАРТАЛ и СВОД V-мов и $$ '!R42</f>
        <v>0</v>
      </c>
      <c r="CD42" s="51">
        <f>' I КВАРТАЛ'!S42+'II КВАРТАЛ '!S42+' III КВАРТАЛ '!S42+'IV КВАРТАЛ и СВОД V-мов и $$ '!S42</f>
        <v>0</v>
      </c>
      <c r="CE42" s="115">
        <f>' I КВАРТАЛ'!T42+'II КВАРТАЛ '!T42+' III КВАРТАЛ '!T42+'IV КВАРТАЛ и СВОД V-мов и $$ '!T42</f>
        <v>0</v>
      </c>
      <c r="CF42" s="51">
        <f>' I КВАРТАЛ'!U42+'II КВАРТАЛ '!U42+' III КВАРТАЛ '!U42+'IV КВАРТАЛ и СВОД V-мов и $$ '!U42</f>
        <v>0</v>
      </c>
      <c r="CG42" s="51">
        <f>' I КВАРТАЛ'!V42+'II КВАРТАЛ '!V42+' III КВАРТАЛ '!V42+'IV КВАРТАЛ и СВОД V-мов и $$ '!V42</f>
        <v>0</v>
      </c>
      <c r="CH42" s="90">
        <f t="shared" si="10"/>
        <v>0</v>
      </c>
      <c r="CI42" s="89">
        <f>' I КВАРТАЛ'!X42+'II КВАРТАЛ '!X42+' III КВАРТАЛ '!X42+'IV КВАРТАЛ и СВОД V-мов и $$ '!X42</f>
        <v>0</v>
      </c>
      <c r="CJ42" s="89">
        <f>' I КВАРТАЛ'!Y42+'II КВАРТАЛ '!Y42+' III КВАРТАЛ '!Y42+'IV КВАРТАЛ и СВОД V-мов и $$ '!Y42</f>
        <v>0</v>
      </c>
      <c r="CK42" s="115">
        <f>' I КВАРТАЛ'!Z42+'II КВАРТАЛ '!Z42+' III КВАРТАЛ '!Z42+'IV КВАРТАЛ и СВОД V-мов и $$ '!Z42</f>
        <v>0</v>
      </c>
      <c r="CL42" s="51">
        <f>' I КВАРТАЛ'!AA42+'II КВАРТАЛ '!AA42+' III КВАРТАЛ '!AA42+'IV КВАРТАЛ и СВОД V-мов и $$ '!AA42</f>
        <v>0</v>
      </c>
      <c r="CM42" s="51">
        <f>' I КВАРТАЛ'!AB42+'II КВАРТАЛ '!AB42+' III КВАРТАЛ '!AB42+'IV КВАРТАЛ и СВОД V-мов и $$ '!AB42</f>
        <v>0</v>
      </c>
      <c r="CN42" s="90">
        <f t="shared" si="11"/>
        <v>0</v>
      </c>
      <c r="CO42" s="89">
        <f>' I КВАРТАЛ'!AD42+'II КВАРТАЛ '!AD42+' III КВАРТАЛ '!AD42+'IV КВАРТАЛ и СВОД V-мов и $$ '!AD42</f>
        <v>0</v>
      </c>
      <c r="CP42" s="89">
        <f>' I КВАРТАЛ'!AE42+'II КВАРТАЛ '!AE42+' III КВАРТАЛ '!AE42+'IV КВАРТАЛ и СВОД V-мов и $$ '!AE42</f>
        <v>0</v>
      </c>
      <c r="CQ42" s="115">
        <f>' I КВАРТАЛ'!AF42+'II КВАРТАЛ '!AF42+' III КВАРТАЛ '!AF42+'IV КВАРТАЛ и СВОД V-мов и $$ '!AF42</f>
        <v>0</v>
      </c>
      <c r="CR42" s="51">
        <f>' I КВАРТАЛ'!AG42+'II КВАРТАЛ '!AG42+' III КВАРТАЛ '!AG42+'IV КВАРТАЛ и СВОД V-мов и $$ '!AG42</f>
        <v>0</v>
      </c>
      <c r="CS42" s="51">
        <f>' I КВАРТАЛ'!AH42+'II КВАРТАЛ '!AH42+' III КВАРТАЛ '!AH42+'IV КВАРТАЛ и СВОД V-мов и $$ '!AH42</f>
        <v>0</v>
      </c>
      <c r="CT42" s="90">
        <f t="shared" si="12"/>
        <v>0</v>
      </c>
      <c r="CU42" s="89">
        <f>' I КВАРТАЛ'!AJ42+'II КВАРТАЛ '!AJ42+' III КВАРТАЛ '!AJ42+'IV КВАРТАЛ и СВОД V-мов и $$ '!AJ42</f>
        <v>0</v>
      </c>
      <c r="CV42" s="89">
        <f>' I КВАРТАЛ'!AK42+'II КВАРТАЛ '!AK42+' III КВАРТАЛ '!AK42+'IV КВАРТАЛ и СВОД V-мов и $$ '!AK42</f>
        <v>0</v>
      </c>
      <c r="CW42" s="115">
        <f>' I КВАРТАЛ'!AL42+'II КВАРТАЛ '!AL42+' III КВАРТАЛ '!AL42+'IV КВАРТАЛ и СВОД V-мов и $$ '!AL42</f>
        <v>0</v>
      </c>
      <c r="CX42" s="51">
        <f>' I КВАРТАЛ'!AM42+'II КВАРТАЛ '!AM42+' III КВАРТАЛ '!AM42+'IV КВАРТАЛ и СВОД V-мов и $$ '!AM42</f>
        <v>0</v>
      </c>
      <c r="CY42" s="51">
        <f>' I КВАРТАЛ'!AN42+'II КВАРТАЛ '!AN42+' III КВАРТАЛ '!AN42+'IV КВАРТАЛ и СВОД V-мов и $$ '!AN42</f>
        <v>0</v>
      </c>
      <c r="CZ42" s="90">
        <f t="shared" si="13"/>
        <v>0</v>
      </c>
      <c r="DA42" s="89">
        <f>' I КВАРТАЛ'!AP42+'II КВАРТАЛ '!AP42+' III КВАРТАЛ '!AP42+'IV КВАРТАЛ и СВОД V-мов и $$ '!AP42</f>
        <v>0</v>
      </c>
      <c r="DB42" s="89">
        <f>' I КВАРТАЛ'!AQ42+'II КВАРТАЛ '!AQ42+' III КВАРТАЛ '!AQ42+'IV КВАРТАЛ и СВОД V-мов и $$ '!AQ42</f>
        <v>0</v>
      </c>
      <c r="DC42" s="115">
        <f>' I КВАРТАЛ'!AR42+'II КВАРТАЛ '!AR42+' III КВАРТАЛ '!AR42+'IV КВАРТАЛ и СВОД V-мов и $$ '!AR42</f>
        <v>0</v>
      </c>
      <c r="DD42" s="51">
        <f>' I КВАРТАЛ'!AS42+'II КВАРТАЛ '!AS42+' III КВАРТАЛ '!AS42+'IV КВАРТАЛ и СВОД V-мов и $$ '!AS42</f>
        <v>0</v>
      </c>
      <c r="DE42" s="51">
        <f>' I КВАРТАЛ'!AT42+'II КВАРТАЛ '!AT42+' III КВАРТАЛ '!AT42+'IV КВАРТАЛ и СВОД V-мов и $$ '!AT42</f>
        <v>0</v>
      </c>
      <c r="DF42" s="90">
        <f t="shared" si="14"/>
        <v>8000</v>
      </c>
      <c r="DG42" s="89">
        <f>' I КВАРТАЛ'!AV42+'II КВАРТАЛ '!AV42+' III КВАРТАЛ '!AV42+'IV КВАРТАЛ и СВОД V-мов и $$ '!AV42</f>
        <v>2523</v>
      </c>
      <c r="DH42" s="89">
        <f>' I КВАРТАЛ'!AW42+'II КВАРТАЛ '!AW42+' III КВАРТАЛ '!AW42+'IV КВАРТАЛ и СВОД V-мов и $$ '!AW42</f>
        <v>5477</v>
      </c>
      <c r="DI42" s="115">
        <f>' I КВАРТАЛ'!AX42+'II КВАРТАЛ '!AX42+' III КВАРТАЛ '!AX42+'IV КВАРТАЛ и СВОД V-мов и $$ '!AX42</f>
        <v>4365556</v>
      </c>
      <c r="DJ42" s="51">
        <f>' I КВАРТАЛ'!AY42+'II КВАРТАЛ '!AY42+' III КВАРТАЛ '!AY42+'IV КВАРТАЛ и СВОД V-мов и $$ '!AY42</f>
        <v>1374714.8</v>
      </c>
      <c r="DK42" s="51">
        <f>' I КВАРТАЛ'!AZ42+'II КВАРТАЛ '!AZ42+' III КВАРТАЛ '!AZ42+'IV КВАРТАЛ и СВОД V-мов и $$ '!AZ42</f>
        <v>2990841.2</v>
      </c>
      <c r="DL42" s="90">
        <f t="shared" si="15"/>
        <v>0</v>
      </c>
      <c r="DM42" s="89">
        <f>' I КВАРТАЛ'!BB42+'II КВАРТАЛ '!BB42+' III КВАРТАЛ '!BB42+'IV КВАРТАЛ и СВОД V-мов и $$ '!BB42</f>
        <v>0</v>
      </c>
      <c r="DN42" s="89">
        <f>' I КВАРТАЛ'!BC42+'II КВАРТАЛ '!BC42+' III КВАРТАЛ '!BC42+'IV КВАРТАЛ и СВОД V-мов и $$ '!BC42</f>
        <v>0</v>
      </c>
      <c r="DO42" s="115">
        <f>' I КВАРТАЛ'!BD42+'II КВАРТАЛ '!BD42+' III КВАРТАЛ '!BD42+'IV КВАРТАЛ и СВОД V-мов и $$ '!BD42</f>
        <v>0</v>
      </c>
      <c r="DP42" s="51">
        <f>' I КВАРТАЛ'!BE42+'II КВАРТАЛ '!BE42+' III КВАРТАЛ '!BE42+'IV КВАРТАЛ и СВОД V-мов и $$ '!BE42</f>
        <v>0</v>
      </c>
      <c r="DQ42" s="51">
        <f>' I КВАРТАЛ'!BF42+'II КВАРТАЛ '!BF42+' III КВАРТАЛ '!BF42+'IV КВАРТАЛ и СВОД V-мов и $$ '!BF42</f>
        <v>0</v>
      </c>
      <c r="DS42" s="72">
        <f t="shared" si="16"/>
        <v>8000</v>
      </c>
      <c r="DT42" s="97">
        <f t="shared" si="17"/>
        <v>2523</v>
      </c>
      <c r="DU42" s="97">
        <f t="shared" si="18"/>
        <v>5477</v>
      </c>
      <c r="DV42" s="63">
        <f t="shared" si="55"/>
        <v>4365556</v>
      </c>
      <c r="DW42" s="51">
        <f t="shared" si="56"/>
        <v>1374714.8</v>
      </c>
      <c r="DX42" s="51">
        <f t="shared" si="57"/>
        <v>2990841.2</v>
      </c>
      <c r="DY42" s="116">
        <f t="shared" si="58"/>
        <v>0</v>
      </c>
      <c r="DZ42" s="100">
        <f t="shared" si="19"/>
        <v>8000</v>
      </c>
      <c r="EA42" s="101">
        <f t="shared" si="20"/>
        <v>0</v>
      </c>
    </row>
    <row r="43" spans="1:131" s="35" customFormat="1" ht="30" x14ac:dyDescent="0.25">
      <c r="A43" s="21" t="s">
        <v>33</v>
      </c>
      <c r="B43" s="57"/>
      <c r="C43" s="33"/>
      <c r="D43" s="33"/>
      <c r="E43" s="60"/>
      <c r="F43" s="34"/>
      <c r="G43" s="34"/>
      <c r="H43" s="57">
        <f t="shared" si="36"/>
        <v>1311</v>
      </c>
      <c r="I43" s="33">
        <v>284</v>
      </c>
      <c r="J43" s="33">
        <v>1027</v>
      </c>
      <c r="K43" s="60">
        <f>L43+M43</f>
        <v>267975.26</v>
      </c>
      <c r="L43" s="3">
        <v>58051.09</v>
      </c>
      <c r="M43" s="3">
        <v>209924.17</v>
      </c>
      <c r="N43" s="57">
        <f>O43+P43</f>
        <v>11416</v>
      </c>
      <c r="O43" s="33">
        <v>2469</v>
      </c>
      <c r="P43" s="33">
        <v>8947</v>
      </c>
      <c r="Q43" s="60">
        <f>R43+S43</f>
        <v>5081107.2699999996</v>
      </c>
      <c r="R43" s="3">
        <v>1098918.52</v>
      </c>
      <c r="S43" s="3">
        <v>3982188.75</v>
      </c>
      <c r="T43" s="60"/>
      <c r="U43" s="34"/>
      <c r="V43" s="34"/>
      <c r="W43" s="57">
        <f t="shared" si="30"/>
        <v>769</v>
      </c>
      <c r="X43" s="33">
        <v>156</v>
      </c>
      <c r="Y43" s="33">
        <v>613</v>
      </c>
      <c r="Z43" s="60">
        <f t="shared" ref="Z43:Z53" si="59">AA43+AB43</f>
        <v>606263.02</v>
      </c>
      <c r="AA43" s="3">
        <v>122987.04</v>
      </c>
      <c r="AB43" s="3">
        <v>483275.98</v>
      </c>
      <c r="AC43" s="57"/>
      <c r="AD43" s="34"/>
      <c r="AE43" s="34"/>
      <c r="AF43" s="60"/>
      <c r="AG43" s="34"/>
      <c r="AH43" s="34"/>
      <c r="AI43" s="57">
        <f t="shared" si="23"/>
        <v>1361</v>
      </c>
      <c r="AJ43" s="33">
        <v>292</v>
      </c>
      <c r="AK43" s="33">
        <v>1069</v>
      </c>
      <c r="AL43" s="60">
        <f>AM43+AN43</f>
        <v>36858894.780000001</v>
      </c>
      <c r="AM43" s="3">
        <v>7908006.8200000003</v>
      </c>
      <c r="AN43" s="3">
        <v>28950887.960000001</v>
      </c>
      <c r="AO43" s="57">
        <f t="shared" si="5"/>
        <v>1077</v>
      </c>
      <c r="AP43" s="33">
        <v>325</v>
      </c>
      <c r="AQ43" s="33">
        <v>752</v>
      </c>
      <c r="AR43" s="60">
        <f t="shared" ref="AR43:AR49" si="60">AS43+AT43</f>
        <v>8471037.8500000015</v>
      </c>
      <c r="AS43" s="3">
        <v>2556255.62</v>
      </c>
      <c r="AT43" s="3">
        <v>5914782.2300000004</v>
      </c>
      <c r="AU43" s="57"/>
      <c r="AV43" s="34"/>
      <c r="AW43" s="34"/>
      <c r="AX43" s="60"/>
      <c r="AY43" s="34"/>
      <c r="AZ43" s="34"/>
      <c r="BA43" s="57">
        <f t="shared" ref="BA43" si="61">BB43+BC43</f>
        <v>164</v>
      </c>
      <c r="BB43" s="33">
        <v>46</v>
      </c>
      <c r="BC43" s="33">
        <v>118</v>
      </c>
      <c r="BD43" s="60">
        <f>BE43+BF43</f>
        <v>99623.44</v>
      </c>
      <c r="BE43" s="3">
        <v>27943.16</v>
      </c>
      <c r="BF43" s="3">
        <v>71680.28</v>
      </c>
      <c r="BH43" s="62">
        <f t="shared" si="54"/>
        <v>51384901.619999997</v>
      </c>
      <c r="BI43" s="65">
        <f>' I КВАРТАЛ'!BH43+'II КВАРТАЛ '!BH43+' III КВАРТАЛ '!BH43+'IV КВАРТАЛ и СВОД V-мов и $$ '!BH43</f>
        <v>200823506.57000002</v>
      </c>
      <c r="BJ43" s="51">
        <v>186721368.11568803</v>
      </c>
      <c r="BK43" s="52">
        <f t="shared" si="6"/>
        <v>14102138.454311997</v>
      </c>
      <c r="BL43" s="107"/>
      <c r="BM43" s="90">
        <f t="shared" si="7"/>
        <v>0</v>
      </c>
      <c r="BN43" s="89">
        <f>' I КВАРТАЛ'!C43+'II КВАРТАЛ '!C43+' III КВАРТАЛ '!C43+'IV КВАРТАЛ и СВОД V-мов и $$ '!C43</f>
        <v>0</v>
      </c>
      <c r="BO43" s="89">
        <f>' I КВАРТАЛ'!D43+'II КВАРТАЛ '!D43+' III КВАРТАЛ '!D43+'IV КВАРТАЛ и СВОД V-мов и $$ '!D43</f>
        <v>0</v>
      </c>
      <c r="BP43" s="115">
        <f>' I КВАРТАЛ'!E43+'II КВАРТАЛ '!E43+' III КВАРТАЛ '!E43+'IV КВАРТАЛ и СВОД V-мов и $$ '!E43</f>
        <v>0</v>
      </c>
      <c r="BQ43" s="51">
        <f>' I КВАРТАЛ'!F43+'II КВАРТАЛ '!F43+' III КВАРТАЛ '!F43+'IV КВАРТАЛ и СВОД V-мов и $$ '!F43</f>
        <v>0</v>
      </c>
      <c r="BR43" s="51">
        <f>' I КВАРТАЛ'!G43+'II КВАРТАЛ '!G43+' III КВАРТАЛ '!G43+'IV КВАРТАЛ и СВОД V-мов и $$ '!G43</f>
        <v>0</v>
      </c>
      <c r="BS43" s="90">
        <f t="shared" si="8"/>
        <v>5019</v>
      </c>
      <c r="BT43" s="89">
        <f>' I КВАРТАЛ'!I43+'II КВАРТАЛ '!I43+' III КВАРТАЛ '!I43+'IV КВАРТАЛ и СВОД V-мов и $$ '!I43</f>
        <v>1139</v>
      </c>
      <c r="BU43" s="89">
        <f>' I КВАРТАЛ'!J43+'II КВАРТАЛ '!J43+' III КВАРТАЛ '!J43+'IV КВАРТАЛ и СВОД V-мов и $$ '!J43</f>
        <v>3880</v>
      </c>
      <c r="BV43" s="115">
        <f>' I КВАРТАЛ'!K43+'II КВАРТАЛ '!K43+' III КВАРТАЛ '!K43+'IV КВАРТАЛ и СВОД V-мов и $$ '!K43</f>
        <v>1050848.8999999999</v>
      </c>
      <c r="BW43" s="51">
        <f>' I КВАРТАЛ'!L43+'II КВАРТАЛ '!L43+' III КВАРТАЛ '!L43+'IV КВАРТАЛ и СВОД V-мов и $$ '!L43</f>
        <v>238568.06999999998</v>
      </c>
      <c r="BX43" s="51">
        <f>' I КВАРТАЛ'!M43+'II КВАРТАЛ '!M43+' III КВАРТАЛ '!M43+'IV КВАРТАЛ и СВОД V-мов и $$ '!M43</f>
        <v>812280.83</v>
      </c>
      <c r="BY43" s="90">
        <f t="shared" si="9"/>
        <v>45544</v>
      </c>
      <c r="BZ43" s="89">
        <f>' I КВАРТАЛ'!O43+'II КВАРТАЛ '!O43+' III КВАРТАЛ '!O43+'IV КВАРТАЛ и СВОД V-мов и $$ '!O43</f>
        <v>12039</v>
      </c>
      <c r="CA43" s="89">
        <f>' I КВАРТАЛ'!P43+'II КВАРТАЛ '!P43+' III КВАРТАЛ '!P43+'IV КВАРТАЛ и СВОД V-мов и $$ '!P43</f>
        <v>33505</v>
      </c>
      <c r="CB43" s="115">
        <f>' I КВАРТАЛ'!Q43+'II КВАРТАЛ '!Q43+' III КВАРТАЛ '!Q43+'IV КВАРТАЛ и СВОД V-мов и $$ '!Q43</f>
        <v>20276609.620000001</v>
      </c>
      <c r="CC43" s="51">
        <f>' I КВАРТАЛ'!R43+'II КВАРТАЛ '!R43+' III КВАРТАЛ '!R43+'IV КВАРТАЛ и СВОД V-мов и $$ '!R43</f>
        <v>5359963.92</v>
      </c>
      <c r="CD43" s="51">
        <f>' I КВАРТАЛ'!S43+'II КВАРТАЛ '!S43+' III КВАРТАЛ '!S43+'IV КВАРТАЛ и СВОД V-мов и $$ '!S43</f>
        <v>14916645.699999999</v>
      </c>
      <c r="CE43" s="115">
        <f>' I КВАРТАЛ'!T43+'II КВАРТАЛ '!T43+' III КВАРТАЛ '!T43+'IV КВАРТАЛ и СВОД V-мов и $$ '!T43</f>
        <v>0</v>
      </c>
      <c r="CF43" s="51">
        <f>' I КВАРТАЛ'!U43+'II КВАРТАЛ '!U43+' III КВАРТАЛ '!U43+'IV КВАРТАЛ и СВОД V-мов и $$ '!U43</f>
        <v>0</v>
      </c>
      <c r="CG43" s="51">
        <f>' I КВАРТАЛ'!V43+'II КВАРТАЛ '!V43+' III КВАРТАЛ '!V43+'IV КВАРТАЛ и СВОД V-мов и $$ '!V43</f>
        <v>0</v>
      </c>
      <c r="CH43" s="90">
        <f t="shared" si="10"/>
        <v>3019</v>
      </c>
      <c r="CI43" s="89">
        <f>' I КВАРТАЛ'!X43+'II КВАРТАЛ '!X43+' III КВАРТАЛ '!X43+'IV КВАРТАЛ и СВОД V-мов и $$ '!X43</f>
        <v>701</v>
      </c>
      <c r="CJ43" s="89">
        <f>' I КВАРТАЛ'!Y43+'II КВАРТАЛ '!Y43+' III КВАРТАЛ '!Y43+'IV КВАРТАЛ и СВОД V-мов и $$ '!Y43</f>
        <v>2318</v>
      </c>
      <c r="CK43" s="115">
        <f>' I КВАРТАЛ'!Z43+'II КВАРТАЛ '!Z43+' III КВАРТАЛ '!Z43+'IV КВАРТАЛ и СВОД V-мов и $$ '!Z43</f>
        <v>2387283.0099999998</v>
      </c>
      <c r="CL43" s="51">
        <f>' I КВАРТАЛ'!AA43+'II КВАРТАЛ '!AA43+' III КВАРТАЛ '!AA43+'IV КВАРТАЛ и СВОД V-мов и $$ '!AA43</f>
        <v>554389.66</v>
      </c>
      <c r="CM43" s="51">
        <f>' I КВАРТАЛ'!AB43+'II КВАРТАЛ '!AB43+' III КВАРТАЛ '!AB43+'IV КВАРТАЛ и СВОД V-мов и $$ '!AB43</f>
        <v>1832893.35</v>
      </c>
      <c r="CN43" s="90">
        <f t="shared" si="11"/>
        <v>0</v>
      </c>
      <c r="CO43" s="89">
        <f>' I КВАРТАЛ'!AD43+'II КВАРТАЛ '!AD43+' III КВАРТАЛ '!AD43+'IV КВАРТАЛ и СВОД V-мов и $$ '!AD43</f>
        <v>0</v>
      </c>
      <c r="CP43" s="89">
        <f>' I КВАРТАЛ'!AE43+'II КВАРТАЛ '!AE43+' III КВАРТАЛ '!AE43+'IV КВАРТАЛ и СВОД V-мов и $$ '!AE43</f>
        <v>0</v>
      </c>
      <c r="CQ43" s="115">
        <f>' I КВАРТАЛ'!AF43+'II КВАРТАЛ '!AF43+' III КВАРТАЛ '!AF43+'IV КВАРТАЛ и СВОД V-мов и $$ '!AF43</f>
        <v>0</v>
      </c>
      <c r="CR43" s="51">
        <f>' I КВАРТАЛ'!AG43+'II КВАРТАЛ '!AG43+' III КВАРТАЛ '!AG43+'IV КВАРТАЛ и СВОД V-мов и $$ '!AG43</f>
        <v>0</v>
      </c>
      <c r="CS43" s="51">
        <f>' I КВАРТАЛ'!AH43+'II КВАРТАЛ '!AH43+' III КВАРТАЛ '!AH43+'IV КВАРТАЛ и СВОД V-мов и $$ '!AH43</f>
        <v>0</v>
      </c>
      <c r="CT43" s="90">
        <f t="shared" si="12"/>
        <v>5303</v>
      </c>
      <c r="CU43" s="89">
        <f>' I КВАРТАЛ'!AJ43+'II КВАРТАЛ '!AJ43+' III КВАРТАЛ '!AJ43+'IV КВАРТАЛ и СВОД V-мов и $$ '!AJ43</f>
        <v>1279</v>
      </c>
      <c r="CV43" s="89">
        <f>' I КВАРТАЛ'!AK43+'II КВАРТАЛ '!AK43+' III КВАРТАЛ '!AK43+'IV КВАРТАЛ и СВОД V-мов и $$ '!AK43</f>
        <v>4024</v>
      </c>
      <c r="CW43" s="115">
        <f>' I КВАРТАЛ'!AL43+'II КВАРТАЛ '!AL43+' III КВАРТАЛ '!AL43+'IV КВАРТАЛ и СВОД V-мов и $$ '!AL43</f>
        <v>143323173.31999999</v>
      </c>
      <c r="CX43" s="51">
        <f>' I КВАРТАЛ'!AM43+'II КВАРТАЛ '!AM43+' III КВАРТАЛ '!AM43+'IV КВАРТАЛ и СВОД V-мов и $$ '!AM43</f>
        <v>34564587.980000004</v>
      </c>
      <c r="CY43" s="51">
        <f>' I КВАРТАЛ'!AN43+'II КВАРТАЛ '!AN43+' III КВАРТАЛ '!AN43+'IV КВАРТАЛ и СВОД V-мов и $$ '!AN43</f>
        <v>108758585.34</v>
      </c>
      <c r="CZ43" s="90">
        <f t="shared" si="13"/>
        <v>4245</v>
      </c>
      <c r="DA43" s="89">
        <f>' I КВАРТАЛ'!AP43+'II КВАРТАЛ '!AP43+' III КВАРТАЛ '!AP43+'IV КВАРТАЛ и СВОД V-мов и $$ '!AP43</f>
        <v>1565</v>
      </c>
      <c r="DB43" s="89">
        <f>' I КВАРТАЛ'!AQ43+'II КВАРТАЛ '!AQ43+' III КВАРТАЛ '!AQ43+'IV КВАРТАЛ и СВОД V-мов и $$ '!AQ43</f>
        <v>2680</v>
      </c>
      <c r="DC43" s="115">
        <f>' I КВАРТАЛ'!AR43+'II КВАРТАЛ '!AR43+' III КВАРТАЛ '!AR43+'IV КВАРТАЛ и СВОД V-мов и $$ '!AR43</f>
        <v>33390742.720000003</v>
      </c>
      <c r="DD43" s="51">
        <f>' I КВАРТАЛ'!AS43+'II КВАРТАЛ '!AS43+' III КВАРТАЛ '!AS43+'IV КВАРТАЛ и СВОД V-мов и $$ '!AS43</f>
        <v>12310180.510000002</v>
      </c>
      <c r="DE43" s="51">
        <f>' I КВАРТАЛ'!AT43+'II КВАРТАЛ '!AT43+' III КВАРТАЛ '!AT43+'IV КВАРТАЛ и СВОД V-мов и $$ '!AT43</f>
        <v>21080562.210000001</v>
      </c>
      <c r="DF43" s="90">
        <f t="shared" si="14"/>
        <v>0</v>
      </c>
      <c r="DG43" s="89">
        <f>' I КВАРТАЛ'!AV43+'II КВАРТАЛ '!AV43+' III КВАРТАЛ '!AV43+'IV КВАРТАЛ и СВОД V-мов и $$ '!AV43</f>
        <v>0</v>
      </c>
      <c r="DH43" s="89">
        <f>' I КВАРТАЛ'!AW43+'II КВАРТАЛ '!AW43+' III КВАРТАЛ '!AW43+'IV КВАРТАЛ и СВОД V-мов и $$ '!AW43</f>
        <v>0</v>
      </c>
      <c r="DI43" s="115">
        <f>' I КВАРТАЛ'!AX43+'II КВАРТАЛ '!AX43+' III КВАРТАЛ '!AX43+'IV КВАРТАЛ и СВОД V-мов и $$ '!AX43</f>
        <v>0</v>
      </c>
      <c r="DJ43" s="51">
        <f>' I КВАРТАЛ'!AY43+'II КВАРТАЛ '!AY43+' III КВАРТАЛ '!AY43+'IV КВАРТАЛ и СВОД V-мов и $$ '!AY43</f>
        <v>0</v>
      </c>
      <c r="DK43" s="51">
        <f>' I КВАРТАЛ'!AZ43+'II КВАРТАЛ '!AZ43+' III КВАРТАЛ '!AZ43+'IV КВАРТАЛ и СВОД V-мов и $$ '!AZ43</f>
        <v>0</v>
      </c>
      <c r="DL43" s="90">
        <f t="shared" si="15"/>
        <v>650</v>
      </c>
      <c r="DM43" s="89">
        <f>' I КВАРТАЛ'!BB43+'II КВАРТАЛ '!BB43+' III КВАРТАЛ '!BB43+'IV КВАРТАЛ и СВОД V-мов и $$ '!BB43</f>
        <v>93</v>
      </c>
      <c r="DN43" s="89">
        <f>' I КВАРТАЛ'!BC43+'II КВАРТАЛ '!BC43+' III КВАРТАЛ '!BC43+'IV КВАРТАЛ и СВОД V-мов и $$ '!BC43</f>
        <v>557</v>
      </c>
      <c r="DO43" s="115">
        <f>' I КВАРТАЛ'!BD43+'II КВАРТАЛ '!BD43+' III КВАРТАЛ '!BD43+'IV КВАРТАЛ и СВОД V-мов и $$ '!BD43</f>
        <v>394849</v>
      </c>
      <c r="DP43" s="51">
        <f>' I КВАРТАЛ'!BE43+'II КВАРТАЛ '!BE43+' III КВАРТАЛ '!BE43+'IV КВАРТАЛ и СВОД V-мов и $$ '!BE43</f>
        <v>56493.78</v>
      </c>
      <c r="DQ43" s="51">
        <f>' I КВАРТАЛ'!BF43+'II КВАРТАЛ '!BF43+' III КВАРТАЛ '!BF43+'IV КВАРТАЛ и СВОД V-мов и $$ '!BF43</f>
        <v>338355.22</v>
      </c>
      <c r="DS43" s="72">
        <f t="shared" si="16"/>
        <v>63780</v>
      </c>
      <c r="DT43" s="97">
        <f t="shared" si="17"/>
        <v>16816</v>
      </c>
      <c r="DU43" s="97">
        <f t="shared" si="18"/>
        <v>46964</v>
      </c>
      <c r="DV43" s="63">
        <f t="shared" si="55"/>
        <v>200823506.56999999</v>
      </c>
      <c r="DW43" s="51">
        <f t="shared" si="56"/>
        <v>53084183.920000002</v>
      </c>
      <c r="DX43" s="51">
        <f t="shared" si="57"/>
        <v>147739322.65000001</v>
      </c>
      <c r="DY43" s="116">
        <f t="shared" si="58"/>
        <v>0</v>
      </c>
      <c r="DZ43" s="100">
        <f t="shared" si="19"/>
        <v>63780</v>
      </c>
      <c r="EA43" s="101">
        <f t="shared" si="20"/>
        <v>0</v>
      </c>
    </row>
    <row r="44" spans="1:131" s="35" customFormat="1" ht="30" x14ac:dyDescent="0.25">
      <c r="A44" s="22" t="s">
        <v>57</v>
      </c>
      <c r="B44" s="57"/>
      <c r="C44" s="33"/>
      <c r="D44" s="33"/>
      <c r="E44" s="60"/>
      <c r="F44" s="34"/>
      <c r="G44" s="34"/>
      <c r="H44" s="57"/>
      <c r="I44" s="34"/>
      <c r="J44" s="34"/>
      <c r="K44" s="60"/>
      <c r="L44" s="34"/>
      <c r="M44" s="34"/>
      <c r="N44" s="57"/>
      <c r="O44" s="34"/>
      <c r="P44" s="34"/>
      <c r="Q44" s="60"/>
      <c r="R44" s="34"/>
      <c r="S44" s="34"/>
      <c r="T44" s="60"/>
      <c r="U44" s="34"/>
      <c r="V44" s="34"/>
      <c r="W44" s="57">
        <f t="shared" si="30"/>
        <v>732</v>
      </c>
      <c r="X44" s="33">
        <v>192</v>
      </c>
      <c r="Y44" s="33">
        <v>540</v>
      </c>
      <c r="Z44" s="60">
        <f t="shared" si="59"/>
        <v>735172.56</v>
      </c>
      <c r="AA44" s="3">
        <v>192832.15</v>
      </c>
      <c r="AB44" s="3">
        <v>542340.41</v>
      </c>
      <c r="AC44" s="57"/>
      <c r="AD44" s="34"/>
      <c r="AE44" s="34"/>
      <c r="AF44" s="60"/>
      <c r="AG44" s="34"/>
      <c r="AH44" s="34"/>
      <c r="AI44" s="57"/>
      <c r="AJ44" s="33"/>
      <c r="AK44" s="33"/>
      <c r="AL44" s="60"/>
      <c r="AM44" s="34"/>
      <c r="AN44" s="34"/>
      <c r="AO44" s="57">
        <f t="shared" si="5"/>
        <v>186</v>
      </c>
      <c r="AP44" s="33">
        <v>51</v>
      </c>
      <c r="AQ44" s="33">
        <v>135</v>
      </c>
      <c r="AR44" s="60">
        <f t="shared" si="60"/>
        <v>4265245.9799999995</v>
      </c>
      <c r="AS44" s="3">
        <v>1169502.93</v>
      </c>
      <c r="AT44" s="3">
        <v>3095743.05</v>
      </c>
      <c r="AU44" s="57"/>
      <c r="AV44" s="34"/>
      <c r="AW44" s="34"/>
      <c r="AX44" s="60"/>
      <c r="AY44" s="34"/>
      <c r="AZ44" s="34"/>
      <c r="BA44" s="57"/>
      <c r="BB44" s="34"/>
      <c r="BC44" s="34"/>
      <c r="BD44" s="60"/>
      <c r="BE44" s="34"/>
      <c r="BF44" s="34"/>
      <c r="BH44" s="62">
        <f t="shared" si="54"/>
        <v>5000418.5399999991</v>
      </c>
      <c r="BI44" s="65">
        <f>' I КВАРТАЛ'!BH44+'II КВАРТАЛ '!BH44+' III КВАРТАЛ '!BH44+'IV КВАРТАЛ и СВОД V-мов и $$ '!BH44</f>
        <v>20209754.559999999</v>
      </c>
      <c r="BJ44" s="51">
        <v>12245381.550000001</v>
      </c>
      <c r="BK44" s="52">
        <f t="shared" si="6"/>
        <v>7964373.0099999979</v>
      </c>
      <c r="BL44" s="107"/>
      <c r="BM44" s="90">
        <f t="shared" si="7"/>
        <v>0</v>
      </c>
      <c r="BN44" s="89">
        <f>' I КВАРТАЛ'!C44+'II КВАРТАЛ '!C44+' III КВАРТАЛ '!C44+'IV КВАРТАЛ и СВОД V-мов и $$ '!C44</f>
        <v>0</v>
      </c>
      <c r="BO44" s="89">
        <f>' I КВАРТАЛ'!D44+'II КВАРТАЛ '!D44+' III КВАРТАЛ '!D44+'IV КВАРТАЛ и СВОД V-мов и $$ '!D44</f>
        <v>0</v>
      </c>
      <c r="BP44" s="115">
        <f>' I КВАРТАЛ'!E44+'II КВАРТАЛ '!E44+' III КВАРТАЛ '!E44+'IV КВАРТАЛ и СВОД V-мов и $$ '!E44</f>
        <v>0</v>
      </c>
      <c r="BQ44" s="51">
        <f>' I КВАРТАЛ'!F44+'II КВАРТАЛ '!F44+' III КВАРТАЛ '!F44+'IV КВАРТАЛ и СВОД V-мов и $$ '!F44</f>
        <v>0</v>
      </c>
      <c r="BR44" s="51">
        <f>' I КВАРТАЛ'!G44+'II КВАРТАЛ '!G44+' III КВАРТАЛ '!G44+'IV КВАРТАЛ и СВОД V-мов и $$ '!G44</f>
        <v>0</v>
      </c>
      <c r="BS44" s="90">
        <f t="shared" si="8"/>
        <v>0</v>
      </c>
      <c r="BT44" s="89">
        <f>' I КВАРТАЛ'!I44+'II КВАРТАЛ '!I44+' III КВАРТАЛ '!I44+'IV КВАРТАЛ и СВОД V-мов и $$ '!I44</f>
        <v>0</v>
      </c>
      <c r="BU44" s="89">
        <f>' I КВАРТАЛ'!J44+'II КВАРТАЛ '!J44+' III КВАРТАЛ '!J44+'IV КВАРТАЛ и СВОД V-мов и $$ '!J44</f>
        <v>0</v>
      </c>
      <c r="BV44" s="115">
        <f>' I КВАРТАЛ'!K44+'II КВАРТАЛ '!K44+' III КВАРТАЛ '!K44+'IV КВАРТАЛ и СВОД V-мов и $$ '!K44</f>
        <v>0</v>
      </c>
      <c r="BW44" s="51">
        <f>' I КВАРТАЛ'!L44+'II КВАРТАЛ '!L44+' III КВАРТАЛ '!L44+'IV КВАРТАЛ и СВОД V-мов и $$ '!L44</f>
        <v>0</v>
      </c>
      <c r="BX44" s="51">
        <f>' I КВАРТАЛ'!M44+'II КВАРТАЛ '!M44+' III КВАРТАЛ '!M44+'IV КВАРТАЛ и СВОД V-мов и $$ '!M44</f>
        <v>0</v>
      </c>
      <c r="BY44" s="90">
        <f t="shared" si="9"/>
        <v>0</v>
      </c>
      <c r="BZ44" s="89">
        <f>' I КВАРТАЛ'!O44+'II КВАРТАЛ '!O44+' III КВАРТАЛ '!O44+'IV КВАРТАЛ и СВОД V-мов и $$ '!O44</f>
        <v>0</v>
      </c>
      <c r="CA44" s="89">
        <f>' I КВАРТАЛ'!P44+'II КВАРТАЛ '!P44+' III КВАРТАЛ '!P44+'IV КВАРТАЛ и СВОД V-мов и $$ '!P44</f>
        <v>0</v>
      </c>
      <c r="CB44" s="115">
        <f>' I КВАРТАЛ'!Q44+'II КВАРТАЛ '!Q44+' III КВАРТАЛ '!Q44+'IV КВАРТАЛ и СВОД V-мов и $$ '!Q44</f>
        <v>0</v>
      </c>
      <c r="CC44" s="51">
        <f>' I КВАРТАЛ'!R44+'II КВАРТАЛ '!R44+' III КВАРТАЛ '!R44+'IV КВАРТАЛ и СВОД V-мов и $$ '!R44</f>
        <v>0</v>
      </c>
      <c r="CD44" s="51">
        <f>' I КВАРТАЛ'!S44+'II КВАРТАЛ '!S44+' III КВАРТАЛ '!S44+'IV КВАРТАЛ и СВОД V-мов и $$ '!S44</f>
        <v>0</v>
      </c>
      <c r="CE44" s="115">
        <f>' I КВАРТАЛ'!T44+'II КВАРТАЛ '!T44+' III КВАРТАЛ '!T44+'IV КВАРТАЛ и СВОД V-мов и $$ '!T44</f>
        <v>0</v>
      </c>
      <c r="CF44" s="51">
        <f>' I КВАРТАЛ'!U44+'II КВАРТАЛ '!U44+' III КВАРТАЛ '!U44+'IV КВАРТАЛ и СВОД V-мов и $$ '!U44</f>
        <v>0</v>
      </c>
      <c r="CG44" s="51">
        <f>' I КВАРТАЛ'!V44+'II КВАРТАЛ '!V44+' III КВАРТАЛ '!V44+'IV КВАРТАЛ и СВОД V-мов и $$ '!V44</f>
        <v>0</v>
      </c>
      <c r="CH44" s="90">
        <f t="shared" si="10"/>
        <v>2950</v>
      </c>
      <c r="CI44" s="89">
        <f>' I КВАРТАЛ'!X44+'II КВАРТАЛ '!X44+' III КВАРТАЛ '!X44+'IV КВАРТАЛ и СВОД V-мов и $$ '!X44</f>
        <v>768</v>
      </c>
      <c r="CJ44" s="89">
        <f>' I КВАРТАЛ'!Y44+'II КВАРТАЛ '!Y44+' III КВАРТАЛ '!Y44+'IV КВАРТАЛ и СВОД V-мов и $$ '!Y44</f>
        <v>2182</v>
      </c>
      <c r="CK44" s="115">
        <f>' I КВАРТАЛ'!Z44+'II КВАРТАЛ '!Z44+' III КВАРТАЛ '!Z44+'IV КВАРТАЛ и СВОД V-мов и $$ '!Z44</f>
        <v>2965319.2</v>
      </c>
      <c r="CL44" s="51">
        <f>' I КВАРТАЛ'!AA44+'II КВАРТАЛ '!AA44+' III КВАРТАЛ '!AA44+'IV КВАРТАЛ и СВОД V-мов и $$ '!AA44</f>
        <v>771985.28</v>
      </c>
      <c r="CM44" s="51">
        <f>' I КВАРТАЛ'!AB44+'II КВАРТАЛ '!AB44+' III КВАРТАЛ '!AB44+'IV КВАРТАЛ и СВОД V-мов и $$ '!AB44</f>
        <v>2193333.92</v>
      </c>
      <c r="CN44" s="90">
        <f t="shared" si="11"/>
        <v>0</v>
      </c>
      <c r="CO44" s="89">
        <f>' I КВАРТАЛ'!AD44+'II КВАРТАЛ '!AD44+' III КВАРТАЛ '!AD44+'IV КВАРТАЛ и СВОД V-мов и $$ '!AD44</f>
        <v>0</v>
      </c>
      <c r="CP44" s="89">
        <f>' I КВАРТАЛ'!AE44+'II КВАРТАЛ '!AE44+' III КВАРТАЛ '!AE44+'IV КВАРТАЛ и СВОД V-мов и $$ '!AE44</f>
        <v>0</v>
      </c>
      <c r="CQ44" s="115">
        <f>' I КВАРТАЛ'!AF44+'II КВАРТАЛ '!AF44+' III КВАРТАЛ '!AF44+'IV КВАРТАЛ и СВОД V-мов и $$ '!AF44</f>
        <v>0</v>
      </c>
      <c r="CR44" s="51">
        <f>' I КВАРТАЛ'!AG44+'II КВАРТАЛ '!AG44+' III КВАРТАЛ '!AG44+'IV КВАРТАЛ и СВОД V-мов и $$ '!AG44</f>
        <v>0</v>
      </c>
      <c r="CS44" s="51">
        <f>' I КВАРТАЛ'!AH44+'II КВАРТАЛ '!AH44+' III КВАРТАЛ '!AH44+'IV КВАРТАЛ и СВОД V-мов и $$ '!AH44</f>
        <v>0</v>
      </c>
      <c r="CT44" s="90">
        <f t="shared" si="12"/>
        <v>0</v>
      </c>
      <c r="CU44" s="89">
        <f>' I КВАРТАЛ'!AJ44+'II КВАРТАЛ '!AJ44+' III КВАРТАЛ '!AJ44+'IV КВАРТАЛ и СВОД V-мов и $$ '!AJ44</f>
        <v>0</v>
      </c>
      <c r="CV44" s="89">
        <f>' I КВАРТАЛ'!AK44+'II КВАРТАЛ '!AK44+' III КВАРТАЛ '!AK44+'IV КВАРТАЛ и СВОД V-мов и $$ '!AK44</f>
        <v>0</v>
      </c>
      <c r="CW44" s="115">
        <f>' I КВАРТАЛ'!AL44+'II КВАРТАЛ '!AL44+' III КВАРТАЛ '!AL44+'IV КВАРТАЛ и СВОД V-мов и $$ '!AL44</f>
        <v>0</v>
      </c>
      <c r="CX44" s="51">
        <f>' I КВАРТАЛ'!AM44+'II КВАРТАЛ '!AM44+' III КВАРТАЛ '!AM44+'IV КВАРТАЛ и СВОД V-мов и $$ '!AM44</f>
        <v>0</v>
      </c>
      <c r="CY44" s="51">
        <f>' I КВАРТАЛ'!AN44+'II КВАРТАЛ '!AN44+' III КВАРТАЛ '!AN44+'IV КВАРТАЛ и СВОД V-мов и $$ '!AN44</f>
        <v>0</v>
      </c>
      <c r="CZ44" s="90">
        <f t="shared" si="13"/>
        <v>752</v>
      </c>
      <c r="DA44" s="89">
        <f>' I КВАРТАЛ'!AP44+'II КВАРТАЛ '!AP44+' III КВАРТАЛ '!AP44+'IV КВАРТАЛ и СВОД V-мов и $$ '!AP44</f>
        <v>239</v>
      </c>
      <c r="DB44" s="89">
        <f>' I КВАРТАЛ'!AQ44+'II КВАРТАЛ '!AQ44+' III КВАРТАЛ '!AQ44+'IV КВАРТАЛ и СВОД V-мов и $$ '!AQ44</f>
        <v>513</v>
      </c>
      <c r="DC44" s="115">
        <f>' I КВАРТАЛ'!AR44+'II КВАРТАЛ '!AR44+' III КВАРТАЛ '!AR44+'IV КВАРТАЛ и СВОД V-мов и $$ '!AR44</f>
        <v>17244435.359999999</v>
      </c>
      <c r="DD44" s="51">
        <f>' I КВАРТАЛ'!AS44+'II КВАРТАЛ '!AS44+' III КВАРТАЛ '!AS44+'IV КВАРТАЛ и СВОД V-мов и $$ '!AS44</f>
        <v>5480611.7699999996</v>
      </c>
      <c r="DE44" s="51">
        <f>' I КВАРТАЛ'!AT44+'II КВАРТАЛ '!AT44+' III КВАРТАЛ '!AT44+'IV КВАРТАЛ и СВОД V-мов и $$ '!AT44</f>
        <v>11763823.59</v>
      </c>
      <c r="DF44" s="90">
        <f t="shared" si="14"/>
        <v>0</v>
      </c>
      <c r="DG44" s="89">
        <f>' I КВАРТАЛ'!AV44+'II КВАРТАЛ '!AV44+' III КВАРТАЛ '!AV44+'IV КВАРТАЛ и СВОД V-мов и $$ '!AV44</f>
        <v>0</v>
      </c>
      <c r="DH44" s="89">
        <f>' I КВАРТАЛ'!AW44+'II КВАРТАЛ '!AW44+' III КВАРТАЛ '!AW44+'IV КВАРТАЛ и СВОД V-мов и $$ '!AW44</f>
        <v>0</v>
      </c>
      <c r="DI44" s="115">
        <f>' I КВАРТАЛ'!AX44+'II КВАРТАЛ '!AX44+' III КВАРТАЛ '!AX44+'IV КВАРТАЛ и СВОД V-мов и $$ '!AX44</f>
        <v>0</v>
      </c>
      <c r="DJ44" s="51">
        <f>' I КВАРТАЛ'!AY44+'II КВАРТАЛ '!AY44+' III КВАРТАЛ '!AY44+'IV КВАРТАЛ и СВОД V-мов и $$ '!AY44</f>
        <v>0</v>
      </c>
      <c r="DK44" s="51">
        <f>' I КВАРТАЛ'!AZ44+'II КВАРТАЛ '!AZ44+' III КВАРТАЛ '!AZ44+'IV КВАРТАЛ и СВОД V-мов и $$ '!AZ44</f>
        <v>0</v>
      </c>
      <c r="DL44" s="90">
        <f t="shared" si="15"/>
        <v>0</v>
      </c>
      <c r="DM44" s="89">
        <f>' I КВАРТАЛ'!BB44+'II КВАРТАЛ '!BB44+' III КВАРТАЛ '!BB44+'IV КВАРТАЛ и СВОД V-мов и $$ '!BB44</f>
        <v>0</v>
      </c>
      <c r="DN44" s="89">
        <f>' I КВАРТАЛ'!BC44+'II КВАРТАЛ '!BC44+' III КВАРТАЛ '!BC44+'IV КВАРТАЛ и СВОД V-мов и $$ '!BC44</f>
        <v>0</v>
      </c>
      <c r="DO44" s="115">
        <f>' I КВАРТАЛ'!BD44+'II КВАРТАЛ '!BD44+' III КВАРТАЛ '!BD44+'IV КВАРТАЛ и СВОД V-мов и $$ '!BD44</f>
        <v>0</v>
      </c>
      <c r="DP44" s="51">
        <f>' I КВАРТАЛ'!BE44+'II КВАРТАЛ '!BE44+' III КВАРТАЛ '!BE44+'IV КВАРТАЛ и СВОД V-мов и $$ '!BE44</f>
        <v>0</v>
      </c>
      <c r="DQ44" s="51">
        <f>' I КВАРТАЛ'!BF44+'II КВАРТАЛ '!BF44+' III КВАРТАЛ '!BF44+'IV КВАРТАЛ и СВОД V-мов и $$ '!BF44</f>
        <v>0</v>
      </c>
      <c r="DS44" s="72">
        <f t="shared" si="16"/>
        <v>3702</v>
      </c>
      <c r="DT44" s="97">
        <f t="shared" si="17"/>
        <v>1007</v>
      </c>
      <c r="DU44" s="97">
        <f t="shared" si="18"/>
        <v>2695</v>
      </c>
      <c r="DV44" s="63">
        <f t="shared" si="55"/>
        <v>20209754.559999999</v>
      </c>
      <c r="DW44" s="51">
        <f t="shared" si="56"/>
        <v>6252597.0499999998</v>
      </c>
      <c r="DX44" s="51">
        <f t="shared" si="57"/>
        <v>13957157.51</v>
      </c>
      <c r="DY44" s="116">
        <f t="shared" si="58"/>
        <v>0</v>
      </c>
      <c r="DZ44" s="100">
        <f t="shared" si="19"/>
        <v>3702</v>
      </c>
      <c r="EA44" s="101">
        <f t="shared" si="20"/>
        <v>0</v>
      </c>
    </row>
    <row r="45" spans="1:131" s="35" customFormat="1" ht="45" x14ac:dyDescent="0.25">
      <c r="A45" s="21" t="s">
        <v>58</v>
      </c>
      <c r="B45" s="57"/>
      <c r="C45" s="33"/>
      <c r="D45" s="33"/>
      <c r="E45" s="60"/>
      <c r="F45" s="34"/>
      <c r="G45" s="34"/>
      <c r="H45" s="57">
        <f t="shared" si="36"/>
        <v>2560</v>
      </c>
      <c r="I45" s="33">
        <v>595</v>
      </c>
      <c r="J45" s="33">
        <v>1965</v>
      </c>
      <c r="K45" s="60">
        <f>L45+M45</f>
        <v>488247.35</v>
      </c>
      <c r="L45" s="3">
        <v>113479.36</v>
      </c>
      <c r="M45" s="3">
        <v>374767.99</v>
      </c>
      <c r="N45" s="57">
        <f>O45+P45</f>
        <v>22245</v>
      </c>
      <c r="O45" s="33">
        <v>6211</v>
      </c>
      <c r="P45" s="33">
        <v>16034</v>
      </c>
      <c r="Q45" s="60">
        <f>R45+S45</f>
        <v>11165838.65</v>
      </c>
      <c r="R45" s="3">
        <v>3117600.53</v>
      </c>
      <c r="S45" s="3">
        <v>8048238.1200000001</v>
      </c>
      <c r="T45" s="60"/>
      <c r="U45" s="34"/>
      <c r="V45" s="34"/>
      <c r="W45" s="57">
        <f t="shared" si="30"/>
        <v>350</v>
      </c>
      <c r="X45" s="33">
        <v>63</v>
      </c>
      <c r="Y45" s="33">
        <v>287</v>
      </c>
      <c r="Z45" s="60">
        <f t="shared" si="59"/>
        <v>475517.10000000003</v>
      </c>
      <c r="AA45" s="3">
        <v>85593.08</v>
      </c>
      <c r="AB45" s="3">
        <v>389924.02</v>
      </c>
      <c r="AC45" s="57"/>
      <c r="AD45" s="34"/>
      <c r="AE45" s="34"/>
      <c r="AF45" s="60"/>
      <c r="AG45" s="34"/>
      <c r="AH45" s="34"/>
      <c r="AI45" s="57">
        <f t="shared" si="23"/>
        <v>2617</v>
      </c>
      <c r="AJ45" s="33">
        <v>615</v>
      </c>
      <c r="AK45" s="33">
        <v>2002</v>
      </c>
      <c r="AL45" s="60">
        <f>AM45+AN45</f>
        <v>84481237.039999992</v>
      </c>
      <c r="AM45" s="3">
        <v>19853252.109999999</v>
      </c>
      <c r="AN45" s="3">
        <v>64627984.93</v>
      </c>
      <c r="AO45" s="57">
        <f t="shared" si="5"/>
        <v>510</v>
      </c>
      <c r="AP45" s="33">
        <v>100</v>
      </c>
      <c r="AQ45" s="33">
        <v>410</v>
      </c>
      <c r="AR45" s="60">
        <f t="shared" si="60"/>
        <v>7911685.5199999996</v>
      </c>
      <c r="AS45" s="3">
        <v>1551310.89</v>
      </c>
      <c r="AT45" s="3">
        <v>6360374.6299999999</v>
      </c>
      <c r="AU45" s="57">
        <f>AV45+AW45</f>
        <v>1400</v>
      </c>
      <c r="AV45" s="33">
        <v>257</v>
      </c>
      <c r="AW45" s="33">
        <v>1143</v>
      </c>
      <c r="AX45" s="60">
        <f>AY45+AZ45</f>
        <v>860619</v>
      </c>
      <c r="AY45" s="3">
        <v>157985.06</v>
      </c>
      <c r="AZ45" s="3">
        <v>702633.94</v>
      </c>
      <c r="BA45" s="57">
        <f t="shared" ref="BA45:BA49" si="62">BB45+BC45</f>
        <v>3712</v>
      </c>
      <c r="BB45" s="33">
        <v>924</v>
      </c>
      <c r="BC45" s="33">
        <v>2788</v>
      </c>
      <c r="BD45" s="60">
        <f>BE45+BF45</f>
        <v>4164482.3099999996</v>
      </c>
      <c r="BE45" s="3">
        <v>1036632.99</v>
      </c>
      <c r="BF45" s="3">
        <v>3127849.32</v>
      </c>
      <c r="BH45" s="62">
        <f t="shared" si="54"/>
        <v>109547626.96999998</v>
      </c>
      <c r="BI45" s="65">
        <f>' I КВАРТАЛ'!BH45+'II КВАРТАЛ '!BH45+' III КВАРТАЛ '!BH45+'IV КВАРТАЛ и СВОД V-мов и $$ '!BH45</f>
        <v>426968966.45999998</v>
      </c>
      <c r="BJ45" s="51">
        <v>385254857.66203803</v>
      </c>
      <c r="BK45" s="52">
        <f t="shared" si="6"/>
        <v>41714108.79796195</v>
      </c>
      <c r="BL45" s="107"/>
      <c r="BM45" s="90">
        <f t="shared" si="7"/>
        <v>0</v>
      </c>
      <c r="BN45" s="89">
        <f>' I КВАРТАЛ'!C45+'II КВАРТАЛ '!C45+' III КВАРТАЛ '!C45+'IV КВАРТАЛ и СВОД V-мов и $$ '!C45</f>
        <v>0</v>
      </c>
      <c r="BO45" s="89">
        <f>' I КВАРТАЛ'!D45+'II КВАРТАЛ '!D45+' III КВАРТАЛ '!D45+'IV КВАРТАЛ и СВОД V-мов и $$ '!D45</f>
        <v>0</v>
      </c>
      <c r="BP45" s="115">
        <f>' I КВАРТАЛ'!E45+'II КВАРТАЛ '!E45+' III КВАРТАЛ '!E45+'IV КВАРТАЛ и СВОД V-мов и $$ '!E45</f>
        <v>0</v>
      </c>
      <c r="BQ45" s="51">
        <f>' I КВАРТАЛ'!F45+'II КВАРТАЛ '!F45+' III КВАРТАЛ '!F45+'IV КВАРТАЛ и СВОД V-мов и $$ '!F45</f>
        <v>0</v>
      </c>
      <c r="BR45" s="51">
        <f>' I КВАРТАЛ'!G45+'II КВАРТАЛ '!G45+' III КВАРТАЛ '!G45+'IV КВАРТАЛ и СВОД V-мов и $$ '!G45</f>
        <v>0</v>
      </c>
      <c r="BS45" s="90">
        <f t="shared" si="8"/>
        <v>8550</v>
      </c>
      <c r="BT45" s="89">
        <f>' I КВАРТАЛ'!I45+'II КВАРТАЛ '!I45+' III КВАРТАЛ '!I45+'IV КВАРТАЛ и СВОД V-мов и $$ '!I45</f>
        <v>1877</v>
      </c>
      <c r="BU45" s="89">
        <f>' I КВАРТАЛ'!J45+'II КВАРТАЛ '!J45+' III КВАРТАЛ '!J45+'IV КВАРТАЛ и СВОД V-мов и $$ '!J45</f>
        <v>6673</v>
      </c>
      <c r="BV45" s="115">
        <f>' I КВАРТАЛ'!K45+'II КВАРТАЛ '!K45+' III КВАРТАЛ '!K45+'IV КВАРТАЛ и СВОД V-мов и $$ '!K45</f>
        <v>1731130.5</v>
      </c>
      <c r="BW45" s="51">
        <f>' I КВАРТАЛ'!L45+'II КВАРТАЛ '!L45+' III КВАРТАЛ '!L45+'IV КВАРТАЛ и СВОД V-мов и $$ '!L45</f>
        <v>378912.19</v>
      </c>
      <c r="BX45" s="51">
        <f>' I КВАРТАЛ'!M45+'II КВАРТАЛ '!M45+' III КВАРТАЛ '!M45+'IV КВАРТАЛ и СВОД V-мов и $$ '!M45</f>
        <v>1352218.31</v>
      </c>
      <c r="BY45" s="90">
        <f t="shared" si="9"/>
        <v>69350</v>
      </c>
      <c r="BZ45" s="89">
        <f>' I КВАРТАЛ'!O45+'II КВАРТАЛ '!O45+' III КВАРТАЛ '!O45+'IV КВАРТАЛ и СВОД V-мов и $$ '!O45</f>
        <v>17870</v>
      </c>
      <c r="CA45" s="89">
        <f>' I КВАРТАЛ'!P45+'II КВАРТАЛ '!P45+' III КВАРТАЛ '!P45+'IV КВАРТАЛ и СВОД V-мов и $$ '!P45</f>
        <v>51480</v>
      </c>
      <c r="CB45" s="115">
        <f>' I КВАРТАЛ'!Q45+'II КВАРТАЛ '!Q45+' III КВАРТАЛ '!Q45+'IV КВАРТАЛ и СВОД V-мов и $$ '!Q45</f>
        <v>35183500.5</v>
      </c>
      <c r="CC45" s="51">
        <f>' I КВАРТАЛ'!R45+'II КВАРТАЛ '!R45+' III КВАРТАЛ '!R45+'IV КВАРТАЛ и СВОД V-мов и $$ '!R45</f>
        <v>9064675.8499999996</v>
      </c>
      <c r="CD45" s="51">
        <f>' I КВАРТАЛ'!S45+'II КВАРТАЛ '!S45+' III КВАРТАЛ '!S45+'IV КВАРТАЛ и СВОД V-мов и $$ '!S45</f>
        <v>26118824.650000002</v>
      </c>
      <c r="CE45" s="115">
        <f>' I КВАРТАЛ'!T45+'II КВАРТАЛ '!T45+' III КВАРТАЛ '!T45+'IV КВАРТАЛ и СВОД V-мов и $$ '!T45</f>
        <v>1046556.3999999999</v>
      </c>
      <c r="CF45" s="51">
        <f>' I КВАРТАЛ'!U45+'II КВАРТАЛ '!U45+' III КВАРТАЛ '!U45+'IV КВАРТАЛ и СВОД V-мов и $$ '!U45</f>
        <v>160149.20000000001</v>
      </c>
      <c r="CG45" s="51">
        <f>' I КВАРТАЛ'!V45+'II КВАРТАЛ '!V45+' III КВАРТАЛ '!V45+'IV КВАРТАЛ и СВОД V-мов и $$ '!V45</f>
        <v>886407.2</v>
      </c>
      <c r="CH45" s="90">
        <f t="shared" si="10"/>
        <v>1050</v>
      </c>
      <c r="CI45" s="89">
        <f>' I КВАРТАЛ'!X45+'II КВАРТАЛ '!X45+' III КВАРТАЛ '!X45+'IV КВАРТАЛ и СВОД V-мов и $$ '!X45</f>
        <v>214</v>
      </c>
      <c r="CJ45" s="89">
        <f>' I КВАРТАЛ'!Y45+'II КВАРТАЛ '!Y45+' III КВАРТАЛ '!Y45+'IV КВАРТАЛ и СВОД V-мов и $$ '!Y45</f>
        <v>836</v>
      </c>
      <c r="CK45" s="115">
        <f>' I КВАРТАЛ'!Z45+'II КВАРТАЛ '!Z45+' III КВАРТАЛ '!Z45+'IV КВАРТАЛ и СВОД V-мов и $$ '!Z45</f>
        <v>1407547.5</v>
      </c>
      <c r="CL45" s="51">
        <f>' I КВАРТАЛ'!AA45+'II КВАРТАЛ '!AA45+' III КВАРТАЛ '!AA45+'IV КВАРТАЛ и СВОД V-мов и $$ '!AA45</f>
        <v>286768.55</v>
      </c>
      <c r="CM45" s="51">
        <f>' I КВАРТАЛ'!AB45+'II КВАРТАЛ '!AB45+' III КВАРТАЛ '!AB45+'IV КВАРТАЛ и СВОД V-мов и $$ '!AB45</f>
        <v>1120778.95</v>
      </c>
      <c r="CN45" s="90">
        <f t="shared" si="11"/>
        <v>0</v>
      </c>
      <c r="CO45" s="89">
        <f>' I КВАРТАЛ'!AD45+'II КВАРТАЛ '!AD45+' III КВАРТАЛ '!AD45+'IV КВАРТАЛ и СВОД V-мов и $$ '!AD45</f>
        <v>0</v>
      </c>
      <c r="CP45" s="89">
        <f>' I КВАРТАЛ'!AE45+'II КВАРТАЛ '!AE45+' III КВАРТАЛ '!AE45+'IV КВАРТАЛ и СВОД V-мов и $$ '!AE45</f>
        <v>0</v>
      </c>
      <c r="CQ45" s="115">
        <f>' I КВАРТАЛ'!AF45+'II КВАРТАЛ '!AF45+' III КВАРТАЛ '!AF45+'IV КВАРТАЛ и СВОД V-мов и $$ '!AF45</f>
        <v>0</v>
      </c>
      <c r="CR45" s="51">
        <f>' I КВАРТАЛ'!AG45+'II КВАРТАЛ '!AG45+' III КВАРТАЛ '!AG45+'IV КВАРТАЛ и СВОД V-мов и $$ '!AG45</f>
        <v>0</v>
      </c>
      <c r="CS45" s="51">
        <f>' I КВАРТАЛ'!AH45+'II КВАРТАЛ '!AH45+' III КВАРТАЛ '!AH45+'IV КВАРТАЛ и СВОД V-мов и $$ '!AH45</f>
        <v>0</v>
      </c>
      <c r="CT45" s="90">
        <f t="shared" si="12"/>
        <v>10321</v>
      </c>
      <c r="CU45" s="89">
        <f>' I КВАРТАЛ'!AJ45+'II КВАРТАЛ '!AJ45+' III КВАРТАЛ '!AJ45+'IV КВАРТАЛ и СВОД V-мов и $$ '!AJ45</f>
        <v>2250</v>
      </c>
      <c r="CV45" s="89">
        <f>' I КВАРТАЛ'!AK45+'II КВАРТАЛ '!AK45+' III КВАРТАЛ '!AK45+'IV КВАРТАЛ и СВОД V-мов и $$ '!AK45</f>
        <v>8071</v>
      </c>
      <c r="CW45" s="115">
        <f>' I КВАРТАЛ'!AL45+'II КВАРТАЛ '!AL45+' III КВАРТАЛ '!AL45+'IV КВАРТАЛ и СВОД V-мов и $$ '!AL45</f>
        <v>338448936.36000001</v>
      </c>
      <c r="CX45" s="51">
        <f>' I КВАРТАЛ'!AM45+'II КВАРТАЛ '!AM45+' III КВАРТАЛ '!AM45+'IV КВАРТАЛ и СВОД V-мов и $$ '!AM45</f>
        <v>73892387.010000005</v>
      </c>
      <c r="CY45" s="51">
        <f>' I КВАРТАЛ'!AN45+'II КВАРТАЛ '!AN45+' III КВАРТАЛ '!AN45+'IV КВАРТАЛ и СВОД V-мов и $$ '!AN45</f>
        <v>264556549.34999999</v>
      </c>
      <c r="CZ45" s="90">
        <f t="shared" si="13"/>
        <v>1952</v>
      </c>
      <c r="DA45" s="89">
        <f>' I КВАРТАЛ'!AP45+'II КВАРТАЛ '!AP45+' III КВАРТАЛ '!AP45+'IV КВАРТАЛ и СВОД V-мов и $$ '!AP45</f>
        <v>424</v>
      </c>
      <c r="DB45" s="89">
        <f>' I КВАРТАЛ'!AQ45+'II КВАРТАЛ '!AQ45+' III КВАРТАЛ '!AQ45+'IV КВАРТАЛ и СВОД V-мов и $$ '!AQ45</f>
        <v>1528</v>
      </c>
      <c r="DC45" s="115">
        <f>' I КВАРТАЛ'!AR45+'II КВАРТАЛ '!AR45+' III КВАРТАЛ '!AR45+'IV КВАРТАЛ и СВОД V-мов и $$ '!AR45</f>
        <v>30105697.300000001</v>
      </c>
      <c r="DD45" s="51">
        <f>' I КВАРТАЛ'!AS45+'II КВАРТАЛ '!AS45+' III КВАРТАЛ '!AS45+'IV КВАРТАЛ и СВОД V-мов и $$ '!AS45</f>
        <v>6540020.6799999997</v>
      </c>
      <c r="DE45" s="51">
        <f>' I КВАРТАЛ'!AT45+'II КВАРТАЛ '!AT45+' III КВАРТАЛ '!AT45+'IV КВАРТАЛ и СВОД V-мов и $$ '!AT45</f>
        <v>23565676.620000001</v>
      </c>
      <c r="DF45" s="90">
        <f t="shared" si="14"/>
        <v>4560</v>
      </c>
      <c r="DG45" s="89">
        <f>' I КВАРТАЛ'!AV45+'II КВАРТАЛ '!AV45+' III КВАРТАЛ '!AV45+'IV КВАРТАЛ и СВОД V-мов и $$ '!AV45</f>
        <v>987</v>
      </c>
      <c r="DH45" s="89">
        <f>' I КВАРТАЛ'!AW45+'II КВАРТАЛ '!AW45+' III КВАРТАЛ '!AW45+'IV КВАРТАЛ и СВОД V-мов и $$ '!AW45</f>
        <v>3573</v>
      </c>
      <c r="DI45" s="115">
        <f>' I КВАРТАЛ'!AX45+'II КВАРТАЛ '!AX45+' III КВАРТАЛ '!AX45+'IV КВАРТАЛ и СВОД V-мов и $$ '!AX45</f>
        <v>2794998</v>
      </c>
      <c r="DJ45" s="51">
        <f>' I КВАРТАЛ'!AY45+'II КВАРТАЛ '!AY45+' III КВАРТАЛ '!AY45+'IV КВАРТАЛ и СВОД V-мов и $$ '!AY45</f>
        <v>604884.65999999992</v>
      </c>
      <c r="DK45" s="51">
        <f>' I КВАРТАЛ'!AZ45+'II КВАРТАЛ '!AZ45+' III КВАРТАЛ '!AZ45+'IV КВАРТАЛ и СВОД V-мов и $$ '!AZ45</f>
        <v>2190113.34</v>
      </c>
      <c r="DL45" s="90">
        <f t="shared" si="15"/>
        <v>14645</v>
      </c>
      <c r="DM45" s="89">
        <f>' I КВАРТАЛ'!BB45+'II КВАРТАЛ '!BB45+' III КВАРТАЛ '!BB45+'IV КВАРТАЛ и СВОД V-мов и $$ '!BB45</f>
        <v>3550</v>
      </c>
      <c r="DN45" s="89">
        <f>' I КВАРТАЛ'!BC45+'II КВАРТАЛ '!BC45+' III КВАРТАЛ '!BC45+'IV КВАРТАЛ и СВОД V-мов и $$ '!BC45</f>
        <v>11095</v>
      </c>
      <c r="DO45" s="115">
        <f>' I КВАРТАЛ'!BD45+'II КВАРТАЛ '!BD45+' III КВАРТАЛ '!BD45+'IV КВАРТАЛ и СВОД V-мов и $$ '!BD45</f>
        <v>16250599.899999999</v>
      </c>
      <c r="DP45" s="51">
        <f>' I КВАРТАЛ'!BE45+'II КВАРТАЛ '!BE45+' III КВАРТАЛ '!BE45+'IV КВАРТАЛ и СВОД V-мов и $$ '!BE45</f>
        <v>3940701.88</v>
      </c>
      <c r="DQ45" s="51">
        <f>' I КВАРТАЛ'!BF45+'II КВАРТАЛ '!BF45+' III КВАРТАЛ '!BF45+'IV КВАРТАЛ и СВОД V-мов и $$ '!BF45</f>
        <v>12309898.02</v>
      </c>
      <c r="DS45" s="72">
        <f t="shared" si="16"/>
        <v>110428</v>
      </c>
      <c r="DT45" s="97">
        <f t="shared" si="17"/>
        <v>27172</v>
      </c>
      <c r="DU45" s="97">
        <f t="shared" si="18"/>
        <v>83256</v>
      </c>
      <c r="DV45" s="63">
        <f t="shared" si="55"/>
        <v>426968966.45999998</v>
      </c>
      <c r="DW45" s="51">
        <f t="shared" si="56"/>
        <v>94868500.020000011</v>
      </c>
      <c r="DX45" s="51">
        <f t="shared" si="57"/>
        <v>332100466.43999994</v>
      </c>
      <c r="DY45" s="116">
        <f t="shared" si="58"/>
        <v>0</v>
      </c>
      <c r="DZ45" s="100">
        <f t="shared" si="19"/>
        <v>110428</v>
      </c>
      <c r="EA45" s="101">
        <f t="shared" si="20"/>
        <v>0</v>
      </c>
    </row>
    <row r="46" spans="1:131" s="35" customFormat="1" ht="15" x14ac:dyDescent="0.25">
      <c r="A46" s="21" t="s">
        <v>34</v>
      </c>
      <c r="B46" s="57"/>
      <c r="C46" s="33"/>
      <c r="D46" s="33"/>
      <c r="E46" s="60"/>
      <c r="F46" s="34"/>
      <c r="G46" s="34"/>
      <c r="H46" s="57"/>
      <c r="I46" s="33"/>
      <c r="J46" s="33"/>
      <c r="K46" s="60"/>
      <c r="L46" s="34"/>
      <c r="M46" s="34"/>
      <c r="N46" s="57">
        <f>O46+P46</f>
        <v>1743</v>
      </c>
      <c r="O46" s="33">
        <v>455</v>
      </c>
      <c r="P46" s="33">
        <v>1288</v>
      </c>
      <c r="Q46" s="60">
        <f>R46+S46</f>
        <v>813458.1</v>
      </c>
      <c r="R46" s="3">
        <v>212348.5</v>
      </c>
      <c r="S46" s="3">
        <v>601109.6</v>
      </c>
      <c r="T46" s="60"/>
      <c r="U46" s="34"/>
      <c r="V46" s="34"/>
      <c r="W46" s="57">
        <f t="shared" si="30"/>
        <v>1450</v>
      </c>
      <c r="X46" s="33">
        <v>270</v>
      </c>
      <c r="Y46" s="33">
        <v>1180</v>
      </c>
      <c r="Z46" s="60">
        <f t="shared" si="59"/>
        <v>1039896.5</v>
      </c>
      <c r="AA46" s="3">
        <v>193635.9</v>
      </c>
      <c r="AB46" s="3">
        <v>846260.6</v>
      </c>
      <c r="AC46" s="57"/>
      <c r="AD46" s="34"/>
      <c r="AE46" s="34"/>
      <c r="AF46" s="60"/>
      <c r="AG46" s="34"/>
      <c r="AH46" s="34"/>
      <c r="AI46" s="57">
        <f t="shared" si="23"/>
        <v>542</v>
      </c>
      <c r="AJ46" s="33">
        <v>137</v>
      </c>
      <c r="AK46" s="33">
        <v>405</v>
      </c>
      <c r="AL46" s="60">
        <f>AM46+AN46</f>
        <v>9990503.370000001</v>
      </c>
      <c r="AM46" s="3">
        <v>2525274.84</v>
      </c>
      <c r="AN46" s="3">
        <v>7465228.5300000003</v>
      </c>
      <c r="AO46" s="57">
        <f t="shared" si="5"/>
        <v>264</v>
      </c>
      <c r="AP46" s="33">
        <v>63</v>
      </c>
      <c r="AQ46" s="33">
        <v>201</v>
      </c>
      <c r="AR46" s="60">
        <f t="shared" si="60"/>
        <v>1988960.01</v>
      </c>
      <c r="AS46" s="3">
        <v>474638.18</v>
      </c>
      <c r="AT46" s="3">
        <v>1514321.83</v>
      </c>
      <c r="AU46" s="57"/>
      <c r="AV46" s="33"/>
      <c r="AW46" s="33"/>
      <c r="AX46" s="60"/>
      <c r="AY46" s="34"/>
      <c r="AZ46" s="34"/>
      <c r="BA46" s="57">
        <f t="shared" si="62"/>
        <v>453</v>
      </c>
      <c r="BB46" s="33">
        <v>106</v>
      </c>
      <c r="BC46" s="33">
        <v>347</v>
      </c>
      <c r="BD46" s="60">
        <f>BE46+BF46</f>
        <v>275179.38</v>
      </c>
      <c r="BE46" s="3">
        <v>64390.76</v>
      </c>
      <c r="BF46" s="3">
        <v>210788.62</v>
      </c>
      <c r="BH46" s="62">
        <f t="shared" si="54"/>
        <v>14107997.360000001</v>
      </c>
      <c r="BI46" s="65">
        <f>' I КВАРТАЛ'!BH46+'II КВАРТАЛ '!BH46+' III КВАРТАЛ '!BH46+'IV КВАРТАЛ и СВОД V-мов и $$ '!BH46</f>
        <v>51639532.43</v>
      </c>
      <c r="BJ46" s="51">
        <v>45262294.92359522</v>
      </c>
      <c r="BK46" s="52">
        <f t="shared" si="6"/>
        <v>6377237.5064047799</v>
      </c>
      <c r="BL46" s="107"/>
      <c r="BM46" s="90">
        <f t="shared" si="7"/>
        <v>0</v>
      </c>
      <c r="BN46" s="89">
        <f>' I КВАРТАЛ'!C46+'II КВАРТАЛ '!C46+' III КВАРТАЛ '!C46+'IV КВАРТАЛ и СВОД V-мов и $$ '!C46</f>
        <v>0</v>
      </c>
      <c r="BO46" s="89">
        <f>' I КВАРТАЛ'!D46+'II КВАРТАЛ '!D46+' III КВАРТАЛ '!D46+'IV КВАРТАЛ и СВОД V-мов и $$ '!D46</f>
        <v>0</v>
      </c>
      <c r="BP46" s="115">
        <f>' I КВАРТАЛ'!E46+'II КВАРТАЛ '!E46+' III КВАРТАЛ '!E46+'IV КВАРТАЛ и СВОД V-мов и $$ '!E46</f>
        <v>0</v>
      </c>
      <c r="BQ46" s="51">
        <f>' I КВАРТАЛ'!F46+'II КВАРТАЛ '!F46+' III КВАРТАЛ '!F46+'IV КВАРТАЛ и СВОД V-мов и $$ '!F46</f>
        <v>0</v>
      </c>
      <c r="BR46" s="51">
        <f>' I КВАРТАЛ'!G46+'II КВАРТАЛ '!G46+' III КВАРТАЛ '!G46+'IV КВАРТАЛ и СВОД V-мов и $$ '!G46</f>
        <v>0</v>
      </c>
      <c r="BS46" s="90">
        <f t="shared" si="8"/>
        <v>0</v>
      </c>
      <c r="BT46" s="89">
        <f>' I КВАРТАЛ'!I46+'II КВАРТАЛ '!I46+' III КВАРТАЛ '!I46+'IV КВАРТАЛ и СВОД V-мов и $$ '!I46</f>
        <v>0</v>
      </c>
      <c r="BU46" s="89">
        <f>' I КВАРТАЛ'!J46+'II КВАРТАЛ '!J46+' III КВАРТАЛ '!J46+'IV КВАРТАЛ и СВОД V-мов и $$ '!J46</f>
        <v>0</v>
      </c>
      <c r="BV46" s="115">
        <f>' I КВАРТАЛ'!K46+'II КВАРТАЛ '!K46+' III КВАРТАЛ '!K46+'IV КВАРТАЛ и СВОД V-мов и $$ '!K46</f>
        <v>0</v>
      </c>
      <c r="BW46" s="51">
        <f>' I КВАРТАЛ'!L46+'II КВАРТАЛ '!L46+' III КВАРТАЛ '!L46+'IV КВАРТАЛ и СВОД V-мов и $$ '!L46</f>
        <v>0</v>
      </c>
      <c r="BX46" s="51">
        <f>' I КВАРТАЛ'!M46+'II КВАРТАЛ '!M46+' III КВАРТАЛ '!M46+'IV КВАРТАЛ и СВОД V-мов и $$ '!M46</f>
        <v>0</v>
      </c>
      <c r="BY46" s="90">
        <f t="shared" si="9"/>
        <v>6381</v>
      </c>
      <c r="BZ46" s="89">
        <f>' I КВАРТАЛ'!O46+'II КВАРТАЛ '!O46+' III КВАРТАЛ '!O46+'IV КВАРТАЛ и СВОД V-мов и $$ '!O46</f>
        <v>1645</v>
      </c>
      <c r="CA46" s="89">
        <f>' I КВАРТАЛ'!P46+'II КВАРТАЛ '!P46+' III КВАРТАЛ '!P46+'IV КВАРТАЛ и СВОД V-мов и $$ '!P46</f>
        <v>4736</v>
      </c>
      <c r="CB46" s="115">
        <f>' I КВАРТАЛ'!Q46+'II КВАРТАЛ '!Q46+' III КВАРТАЛ '!Q46+'IV КВАРТАЛ и СВОД V-мов и $$ '!Q46</f>
        <v>2978012.6999999997</v>
      </c>
      <c r="CC46" s="51">
        <f>' I КВАРТАЛ'!R46+'II КВАРТАЛ '!R46+' III КВАРТАЛ '!R46+'IV КВАРТАЛ и СВОД V-мов и $$ '!R46</f>
        <v>767721.5</v>
      </c>
      <c r="CD46" s="51">
        <f>' I КВАРТАЛ'!S46+'II КВАРТАЛ '!S46+' III КВАРТАЛ '!S46+'IV КВАРТАЛ и СВОД V-мов и $$ '!S46</f>
        <v>2210291.2000000002</v>
      </c>
      <c r="CE46" s="115">
        <f>' I КВАРТАЛ'!T46+'II КВАРТАЛ '!T46+' III КВАРТАЛ '!T46+'IV КВАРТАЛ и СВОД V-мов и $$ '!T46</f>
        <v>0</v>
      </c>
      <c r="CF46" s="51">
        <f>' I КВАРТАЛ'!U46+'II КВАРТАЛ '!U46+' III КВАРТАЛ '!U46+'IV КВАРТАЛ и СВОД V-мов и $$ '!U46</f>
        <v>0</v>
      </c>
      <c r="CG46" s="51">
        <f>' I КВАРТАЛ'!V46+'II КВАРТАЛ '!V46+' III КВАРТАЛ '!V46+'IV КВАРТАЛ и СВОД V-мов и $$ '!V46</f>
        <v>0</v>
      </c>
      <c r="CH46" s="90">
        <f t="shared" si="10"/>
        <v>5110</v>
      </c>
      <c r="CI46" s="89">
        <f>' I КВАРТАЛ'!X46+'II КВАРТАЛ '!X46+' III КВАРТАЛ '!X46+'IV КВАРТАЛ и СВОД V-мов и $$ '!X46</f>
        <v>1363</v>
      </c>
      <c r="CJ46" s="89">
        <f>' I КВАРТАЛ'!Y46+'II КВАРТАЛ '!Y46+' III КВАРТАЛ '!Y46+'IV КВАРТАЛ и СВОД V-мов и $$ '!Y46</f>
        <v>3747</v>
      </c>
      <c r="CK46" s="115">
        <f>' I КВАРТАЛ'!Z46+'II КВАРТАЛ '!Z46+' III КВАРТАЛ '!Z46+'IV КВАРТАЛ и СВОД V-мов и $$ '!Z46</f>
        <v>3664738.7</v>
      </c>
      <c r="CL46" s="51">
        <f>' I КВАРТАЛ'!AA46+'II КВАРТАЛ '!AA46+' III КВАРТАЛ '!AA46+'IV КВАРТАЛ и СВОД V-мов и $$ '!AA46</f>
        <v>977502.71000000008</v>
      </c>
      <c r="CM46" s="51">
        <f>' I КВАРТАЛ'!AB46+'II КВАРТАЛ '!AB46+' III КВАРТАЛ '!AB46+'IV КВАРТАЛ и СВОД V-мов и $$ '!AB46</f>
        <v>2687235.99</v>
      </c>
      <c r="CN46" s="90">
        <f t="shared" si="11"/>
        <v>0</v>
      </c>
      <c r="CO46" s="89">
        <f>' I КВАРТАЛ'!AD46+'II КВАРТАЛ '!AD46+' III КВАРТАЛ '!AD46+'IV КВАРТАЛ и СВОД V-мов и $$ '!AD46</f>
        <v>0</v>
      </c>
      <c r="CP46" s="89">
        <f>' I КВАРТАЛ'!AE46+'II КВАРТАЛ '!AE46+' III КВАРТАЛ '!AE46+'IV КВАРТАЛ и СВОД V-мов и $$ '!AE46</f>
        <v>0</v>
      </c>
      <c r="CQ46" s="115">
        <f>' I КВАРТАЛ'!AF46+'II КВАРТАЛ '!AF46+' III КВАРТАЛ '!AF46+'IV КВАРТАЛ и СВОД V-мов и $$ '!AF46</f>
        <v>0</v>
      </c>
      <c r="CR46" s="51">
        <f>' I КВАРТАЛ'!AG46+'II КВАРТАЛ '!AG46+' III КВАРТАЛ '!AG46+'IV КВАРТАЛ и СВОД V-мов и $$ '!AG46</f>
        <v>0</v>
      </c>
      <c r="CS46" s="51">
        <f>' I КВАРТАЛ'!AH46+'II КВАРТАЛ '!AH46+' III КВАРТАЛ '!AH46+'IV КВАРТАЛ и СВОД V-мов и $$ '!AH46</f>
        <v>0</v>
      </c>
      <c r="CT46" s="90">
        <f t="shared" si="12"/>
        <v>2004</v>
      </c>
      <c r="CU46" s="89">
        <f>' I КВАРТАЛ'!AJ46+'II КВАРТАЛ '!AJ46+' III КВАРТАЛ '!AJ46+'IV КВАРТАЛ и СВОД V-мов и $$ '!AJ46</f>
        <v>617</v>
      </c>
      <c r="CV46" s="89">
        <f>' I КВАРТАЛ'!AK46+'II КВАРТАЛ '!AK46+' III КВАРТАЛ '!AK46+'IV КВАРТАЛ и СВОД V-мов и $$ '!AK46</f>
        <v>1387</v>
      </c>
      <c r="CW46" s="115">
        <f>' I КВАРТАЛ'!AL46+'II КВАРТАЛ '!AL46+' III КВАРТАЛ '!AL46+'IV КВАРТАЛ и СВОД V-мов и $$ '!AL46</f>
        <v>36957869.030000001</v>
      </c>
      <c r="CX46" s="51">
        <f>' I КВАРТАЛ'!AM46+'II КВАРТАЛ '!AM46+' III КВАРТАЛ '!AM46+'IV КВАРТАЛ и СВОД V-мов и $$ '!AM46</f>
        <v>11382136.719999999</v>
      </c>
      <c r="CY46" s="51">
        <f>' I КВАРТАЛ'!AN46+'II КВАРТАЛ '!AN46+' III КВАРТАЛ '!AN46+'IV КВАРТАЛ и СВОД V-мов и $$ '!AN46</f>
        <v>25575732.310000002</v>
      </c>
      <c r="CZ46" s="90">
        <f t="shared" si="13"/>
        <v>950</v>
      </c>
      <c r="DA46" s="89">
        <f>' I КВАРТАЛ'!AP46+'II КВАРТАЛ '!AP46+' III КВАРТАЛ '!AP46+'IV КВАРТАЛ и СВОД V-мов и $$ '!AP46</f>
        <v>291</v>
      </c>
      <c r="DB46" s="89">
        <f>' I КВАРТАЛ'!AQ46+'II КВАРТАЛ '!AQ46+' III КВАРТАЛ '!AQ46+'IV КВАРТАЛ и СВОД V-мов и $$ '!AQ46</f>
        <v>659</v>
      </c>
      <c r="DC46" s="115">
        <f>' I КВАРТАЛ'!AR46+'II КВАРТАЛ '!AR46+' III КВАРТАЛ '!AR46+'IV КВАРТАЛ и СВОД V-мов и $$ '!AR46</f>
        <v>7141086.1199999992</v>
      </c>
      <c r="DD46" s="51">
        <f>' I КВАРТАЛ'!AS46+'II КВАРТАЛ '!AS46+' III КВАРТАЛ '!AS46+'IV КВАРТАЛ и СВОД V-мов и $$ '!AS46</f>
        <v>2186602.17</v>
      </c>
      <c r="DE46" s="51">
        <f>' I КВАРТАЛ'!AT46+'II КВАРТАЛ '!AT46+' III КВАРТАЛ '!AT46+'IV КВАРТАЛ и СВОД V-мов и $$ '!AT46</f>
        <v>4954483.95</v>
      </c>
      <c r="DF46" s="90">
        <f t="shared" si="14"/>
        <v>0</v>
      </c>
      <c r="DG46" s="89">
        <f>' I КВАРТАЛ'!AV46+'II КВАРТАЛ '!AV46+' III КВАРТАЛ '!AV46+'IV КВАРТАЛ и СВОД V-мов и $$ '!AV46</f>
        <v>0</v>
      </c>
      <c r="DH46" s="89">
        <f>' I КВАРТАЛ'!AW46+'II КВАРТАЛ '!AW46+' III КВАРТАЛ '!AW46+'IV КВАРТАЛ и СВОД V-мов и $$ '!AW46</f>
        <v>0</v>
      </c>
      <c r="DI46" s="115">
        <f>' I КВАРТАЛ'!AX46+'II КВАРТАЛ '!AX46+' III КВАРТАЛ '!AX46+'IV КВАРТАЛ и СВОД V-мов и $$ '!AX46</f>
        <v>0</v>
      </c>
      <c r="DJ46" s="51">
        <f>' I КВАРТАЛ'!AY46+'II КВАРТАЛ '!AY46+' III КВАРТАЛ '!AY46+'IV КВАРТАЛ и СВОД V-мов и $$ '!AY46</f>
        <v>0</v>
      </c>
      <c r="DK46" s="51">
        <f>' I КВАРТАЛ'!AZ46+'II КВАРТАЛ '!AZ46+' III КВАРТАЛ '!AZ46+'IV КВАРТАЛ и СВОД V-мов и $$ '!AZ46</f>
        <v>0</v>
      </c>
      <c r="DL46" s="90">
        <f t="shared" si="15"/>
        <v>1478</v>
      </c>
      <c r="DM46" s="89">
        <f>' I КВАРТАЛ'!BB46+'II КВАРТАЛ '!BB46+' III КВАРТАЛ '!BB46+'IV КВАРТАЛ и СВОД V-мов и $$ '!BB46</f>
        <v>433</v>
      </c>
      <c r="DN46" s="89">
        <f>' I КВАРТАЛ'!BC46+'II КВАРТАЛ '!BC46+' III КВАРТАЛ '!BC46+'IV КВАРТАЛ и СВОД V-мов и $$ '!BC46</f>
        <v>1045</v>
      </c>
      <c r="DO46" s="115">
        <f>' I КВАРТАЛ'!BD46+'II КВАРТАЛ '!BD46+' III КВАРТАЛ '!BD46+'IV КВАРТАЛ и СВОД V-мов и $$ '!BD46</f>
        <v>897825.88</v>
      </c>
      <c r="DP46" s="51">
        <f>' I КВАРТАЛ'!BE46+'II КВАРТАЛ '!BE46+' III КВАРТАЛ '!BE46+'IV КВАРТАЛ и СВОД V-мов и $$ '!BE46</f>
        <v>263030.18</v>
      </c>
      <c r="DQ46" s="51">
        <f>' I КВАРТАЛ'!BF46+'II КВАРТАЛ '!BF46+' III КВАРТАЛ '!BF46+'IV КВАРТАЛ и СВОД V-мов и $$ '!BF46</f>
        <v>634795.69999999995</v>
      </c>
      <c r="DS46" s="72">
        <f t="shared" si="16"/>
        <v>15923</v>
      </c>
      <c r="DT46" s="97">
        <f t="shared" si="17"/>
        <v>4349</v>
      </c>
      <c r="DU46" s="97">
        <f t="shared" si="18"/>
        <v>11574</v>
      </c>
      <c r="DV46" s="63">
        <f t="shared" si="55"/>
        <v>51639532.43</v>
      </c>
      <c r="DW46" s="51">
        <f t="shared" si="56"/>
        <v>15576993.279999999</v>
      </c>
      <c r="DX46" s="51">
        <f t="shared" si="57"/>
        <v>36062539.150000006</v>
      </c>
      <c r="DY46" s="116">
        <f t="shared" si="58"/>
        <v>0</v>
      </c>
      <c r="DZ46" s="100">
        <f t="shared" si="19"/>
        <v>15923</v>
      </c>
      <c r="EA46" s="101">
        <f t="shared" si="20"/>
        <v>0</v>
      </c>
    </row>
    <row r="47" spans="1:131" s="35" customFormat="1" ht="30" x14ac:dyDescent="0.25">
      <c r="A47" s="21" t="s">
        <v>35</v>
      </c>
      <c r="B47" s="57"/>
      <c r="C47" s="33"/>
      <c r="D47" s="33"/>
      <c r="E47" s="60"/>
      <c r="F47" s="34"/>
      <c r="G47" s="34"/>
      <c r="H47" s="57">
        <f t="shared" si="36"/>
        <v>660</v>
      </c>
      <c r="I47" s="33">
        <v>356</v>
      </c>
      <c r="J47" s="33">
        <v>304</v>
      </c>
      <c r="K47" s="60">
        <f t="shared" ref="K47:K53" si="63">L47+M47</f>
        <v>44212.619999999995</v>
      </c>
      <c r="L47" s="3">
        <v>23848.02</v>
      </c>
      <c r="M47" s="3">
        <v>20364.599999999999</v>
      </c>
      <c r="N47" s="57">
        <f>O47+P47</f>
        <v>42391</v>
      </c>
      <c r="O47" s="33">
        <v>11950</v>
      </c>
      <c r="P47" s="33">
        <v>30441</v>
      </c>
      <c r="Q47" s="60">
        <f>R47+S47</f>
        <v>18115260.73</v>
      </c>
      <c r="R47" s="3">
        <v>5106682.21</v>
      </c>
      <c r="S47" s="3">
        <v>13008578.52</v>
      </c>
      <c r="T47" s="60"/>
      <c r="U47" s="34"/>
      <c r="V47" s="34"/>
      <c r="W47" s="57">
        <f t="shared" si="30"/>
        <v>1286</v>
      </c>
      <c r="X47" s="33">
        <v>395</v>
      </c>
      <c r="Y47" s="33">
        <v>891</v>
      </c>
      <c r="Z47" s="60">
        <f t="shared" si="59"/>
        <v>907488.8899999999</v>
      </c>
      <c r="AA47" s="3">
        <v>278738.81</v>
      </c>
      <c r="AB47" s="3">
        <v>628750.07999999996</v>
      </c>
      <c r="AC47" s="57"/>
      <c r="AD47" s="34"/>
      <c r="AE47" s="34"/>
      <c r="AF47" s="60"/>
      <c r="AG47" s="34"/>
      <c r="AH47" s="34"/>
      <c r="AI47" s="57">
        <f t="shared" si="23"/>
        <v>7015</v>
      </c>
      <c r="AJ47" s="33">
        <v>1622</v>
      </c>
      <c r="AK47" s="33">
        <v>5393</v>
      </c>
      <c r="AL47" s="60">
        <f>AM47+AN47</f>
        <v>208499006.44999999</v>
      </c>
      <c r="AM47" s="3">
        <v>48208893.579999998</v>
      </c>
      <c r="AN47" s="3">
        <v>160290112.87</v>
      </c>
      <c r="AO47" s="57">
        <f t="shared" si="5"/>
        <v>582</v>
      </c>
      <c r="AP47" s="33">
        <v>138</v>
      </c>
      <c r="AQ47" s="33">
        <v>444</v>
      </c>
      <c r="AR47" s="60">
        <f t="shared" si="60"/>
        <v>18035221.760000002</v>
      </c>
      <c r="AS47" s="3">
        <v>4276392.79</v>
      </c>
      <c r="AT47" s="3">
        <v>13758828.970000001</v>
      </c>
      <c r="AU47" s="57">
        <f>AV47+AW47</f>
        <v>3492</v>
      </c>
      <c r="AV47" s="33">
        <v>885</v>
      </c>
      <c r="AW47" s="33">
        <v>2607</v>
      </c>
      <c r="AX47" s="60">
        <f>AY47+AZ47</f>
        <v>923529.24</v>
      </c>
      <c r="AY47" s="3">
        <v>234055.95</v>
      </c>
      <c r="AZ47" s="3">
        <v>689473.29</v>
      </c>
      <c r="BA47" s="57">
        <f t="shared" si="62"/>
        <v>6070</v>
      </c>
      <c r="BB47" s="33">
        <v>1363</v>
      </c>
      <c r="BC47" s="33">
        <v>4707</v>
      </c>
      <c r="BD47" s="60">
        <f>BE47+BF47</f>
        <v>6387051.2699999996</v>
      </c>
      <c r="BE47" s="3">
        <v>1434192.9</v>
      </c>
      <c r="BF47" s="3">
        <v>4952858.37</v>
      </c>
      <c r="BH47" s="62">
        <f t="shared" si="54"/>
        <v>252911770.96000001</v>
      </c>
      <c r="BI47" s="65">
        <f>' I КВАРТАЛ'!BH47+'II КВАРТАЛ '!BH47+' III КВАРТАЛ '!BH47+'IV КВАРТАЛ и СВОД V-мов и $$ '!BH47</f>
        <v>1005380886.6500001</v>
      </c>
      <c r="BJ47" s="51">
        <v>976014891.74429488</v>
      </c>
      <c r="BK47" s="52">
        <f t="shared" si="6"/>
        <v>29365994.905705214</v>
      </c>
      <c r="BL47" s="107"/>
      <c r="BM47" s="90">
        <f t="shared" si="7"/>
        <v>0</v>
      </c>
      <c r="BN47" s="89">
        <f>' I КВАРТАЛ'!C47+'II КВАРТАЛ '!C47+' III КВАРТАЛ '!C47+'IV КВАРТАЛ и СВОД V-мов и $$ '!C47</f>
        <v>0</v>
      </c>
      <c r="BO47" s="89">
        <f>' I КВАРТАЛ'!D47+'II КВАРТАЛ '!D47+' III КВАРТАЛ '!D47+'IV КВАРТАЛ и СВОД V-мов и $$ '!D47</f>
        <v>0</v>
      </c>
      <c r="BP47" s="115">
        <f>' I КВАРТАЛ'!E47+'II КВАРТАЛ '!E47+' III КВАРТАЛ '!E47+'IV КВАРТАЛ и СВОД V-мов и $$ '!E47</f>
        <v>0</v>
      </c>
      <c r="BQ47" s="51">
        <f>' I КВАРТАЛ'!F47+'II КВАРТАЛ '!F47+' III КВАРТАЛ '!F47+'IV КВАРТАЛ и СВОД V-мов и $$ '!F47</f>
        <v>0</v>
      </c>
      <c r="BR47" s="51">
        <f>' I КВАРТАЛ'!G47+'II КВАРТАЛ '!G47+' III КВАРТАЛ '!G47+'IV КВАРТАЛ и СВОД V-мов и $$ '!G47</f>
        <v>0</v>
      </c>
      <c r="BS47" s="90">
        <f t="shared" si="8"/>
        <v>2681</v>
      </c>
      <c r="BT47" s="89">
        <f>' I КВАРТАЛ'!I47+'II КВАРТАЛ '!I47+' III КВАРТАЛ '!I47+'IV КВАРТАЛ и СВОД V-мов и $$ '!I47</f>
        <v>1340</v>
      </c>
      <c r="BU47" s="89">
        <f>' I КВАРТАЛ'!J47+'II КВАРТАЛ '!J47+' III КВАРТАЛ '!J47+'IV КВАРТАЛ и СВОД V-мов и $$ '!J47</f>
        <v>1341</v>
      </c>
      <c r="BV47" s="115">
        <f>' I КВАРТАЛ'!K47+'II КВАРТАЛ '!K47+' III КВАРТАЛ '!K47+'IV КВАРТАЛ и СВОД V-мов и $$ '!K47</f>
        <v>179421.46</v>
      </c>
      <c r="BW47" s="51">
        <f>' I КВАРТАЛ'!L47+'II КВАРТАЛ '!L47+' III КВАРТАЛ '!L47+'IV КВАРТАЛ и СВОД V-мов и $$ '!L47</f>
        <v>89671.88</v>
      </c>
      <c r="BX47" s="51">
        <f>' I КВАРТАЛ'!M47+'II КВАРТАЛ '!M47+' III КВАРТАЛ '!M47+'IV КВАРТАЛ и СВОД V-мов и $$ '!M47</f>
        <v>89749.579999999987</v>
      </c>
      <c r="BY47" s="90">
        <f t="shared" si="9"/>
        <v>155796</v>
      </c>
      <c r="BZ47" s="89">
        <f>' I КВАРТАЛ'!O47+'II КВАРТАЛ '!O47+' III КВАРТАЛ '!O47+'IV КВАРТАЛ и СВОД V-мов и $$ '!O47</f>
        <v>49883</v>
      </c>
      <c r="CA47" s="89">
        <f>' I КВАРТАЛ'!P47+'II КВАРТАЛ '!P47+' III КВАРТАЛ '!P47+'IV КВАРТАЛ и СВОД V-мов и $$ '!P47</f>
        <v>105913</v>
      </c>
      <c r="CB47" s="115">
        <f>' I КВАРТАЛ'!Q47+'II КВАРТАЛ '!Q47+' III КВАРТАЛ '!Q47+'IV КВАРТАЛ и СВОД V-мов и $$ '!Q47</f>
        <v>66258024.030000001</v>
      </c>
      <c r="CC47" s="51">
        <f>' I КВАРТАЛ'!R47+'II КВАРТАЛ '!R47+' III КВАРТАЛ '!R47+'IV КВАРТАЛ и СВОД V-мов и $$ '!R47</f>
        <v>21184633.360000003</v>
      </c>
      <c r="CD47" s="51">
        <f>' I КВАРТАЛ'!S47+'II КВАРТАЛ '!S47+' III КВАРТАЛ '!S47+'IV КВАРТАЛ и СВОД V-мов и $$ '!S47</f>
        <v>45073390.670000002</v>
      </c>
      <c r="CE47" s="115">
        <f>' I КВАРТАЛ'!T47+'II КВАРТАЛ '!T47+' III КВАРТАЛ '!T47+'IV КВАРТАЛ и СВОД V-мов и $$ '!T47</f>
        <v>0</v>
      </c>
      <c r="CF47" s="51">
        <f>' I КВАРТАЛ'!U47+'II КВАРТАЛ '!U47+' III КВАРТАЛ '!U47+'IV КВАРТАЛ и СВОД V-мов и $$ '!U47</f>
        <v>0</v>
      </c>
      <c r="CG47" s="51">
        <f>' I КВАРТАЛ'!V47+'II КВАРТАЛ '!V47+' III КВАРТАЛ '!V47+'IV КВАРТАЛ и СВОД V-мов и $$ '!V47</f>
        <v>0</v>
      </c>
      <c r="CH47" s="90">
        <f t="shared" si="10"/>
        <v>5217</v>
      </c>
      <c r="CI47" s="89">
        <f>' I КВАРТАЛ'!X47+'II КВАРТАЛ '!X47+' III КВАРТАЛ '!X47+'IV КВАРТАЛ и СВОД V-мов и $$ '!X47</f>
        <v>1698</v>
      </c>
      <c r="CJ47" s="89">
        <f>' I КВАРТАЛ'!Y47+'II КВАРТАЛ '!Y47+' III КВАРТАЛ '!Y47+'IV КВАРТАЛ и СВОД V-мов и $$ '!Y47</f>
        <v>3519</v>
      </c>
      <c r="CK47" s="115">
        <f>' I КВАРТАЛ'!Z47+'II КВАРТАЛ '!Z47+' III КВАРТАЛ '!Z47+'IV КВАРТАЛ и СВОД V-мов и $$ '!Z47</f>
        <v>3680751.87</v>
      </c>
      <c r="CL47" s="51">
        <f>' I КВАРТАЛ'!AA47+'II КВАРТАЛ '!AA47+' III КВАРТАЛ '!AA47+'IV КВАРТАЛ и СВОД V-мов и $$ '!AA47</f>
        <v>1197940.9600000002</v>
      </c>
      <c r="CM47" s="51">
        <f>' I КВАРТАЛ'!AB47+'II КВАРТАЛ '!AB47+' III КВАРТАЛ '!AB47+'IV КВАРТАЛ и СВОД V-мов и $$ '!AB47</f>
        <v>2482810.91</v>
      </c>
      <c r="CN47" s="90">
        <f t="shared" si="11"/>
        <v>0</v>
      </c>
      <c r="CO47" s="89">
        <f>' I КВАРТАЛ'!AD47+'II КВАРТАЛ '!AD47+' III КВАРТАЛ '!AD47+'IV КВАРТАЛ и СВОД V-мов и $$ '!AD47</f>
        <v>0</v>
      </c>
      <c r="CP47" s="89">
        <f>' I КВАРТАЛ'!AE47+'II КВАРТАЛ '!AE47+' III КВАРТАЛ '!AE47+'IV КВАРТАЛ и СВОД V-мов и $$ '!AE47</f>
        <v>0</v>
      </c>
      <c r="CQ47" s="115">
        <f>' I КВАРТАЛ'!AF47+'II КВАРТАЛ '!AF47+' III КВАРТАЛ '!AF47+'IV КВАРТАЛ и СВОД V-мов и $$ '!AF47</f>
        <v>0</v>
      </c>
      <c r="CR47" s="51">
        <f>' I КВАРТАЛ'!AG47+'II КВАРТАЛ '!AG47+' III КВАРТАЛ '!AG47+'IV КВАРТАЛ и СВОД V-мов и $$ '!AG47</f>
        <v>0</v>
      </c>
      <c r="CS47" s="51">
        <f>' I КВАРТАЛ'!AH47+'II КВАРТАЛ '!AH47+' III КВАРТАЛ '!AH47+'IV КВАРТАЛ и СВОД V-мов и $$ '!AH47</f>
        <v>0</v>
      </c>
      <c r="CT47" s="90">
        <f t="shared" si="12"/>
        <v>27623</v>
      </c>
      <c r="CU47" s="89">
        <f>' I КВАРТАЛ'!AJ47+'II КВАРТАЛ '!AJ47+' III КВАРТАЛ '!AJ47+'IV КВАРТАЛ и СВОД V-мов и $$ '!AJ47</f>
        <v>7652</v>
      </c>
      <c r="CV47" s="89">
        <f>' I КВАРТАЛ'!AK47+'II КВАРТАЛ '!AK47+' III КВАРТАЛ '!AK47+'IV КВАРТАЛ и СВОД V-мов и $$ '!AK47</f>
        <v>19971</v>
      </c>
      <c r="CW47" s="115">
        <f>' I КВАРТАЛ'!AL47+'II КВАРТАЛ '!AL47+' III КВАРТАЛ '!AL47+'IV КВАРТАЛ и СВОД V-мов и $$ '!AL47</f>
        <v>835209523.6500001</v>
      </c>
      <c r="CX47" s="51">
        <f>' I КВАРТАЛ'!AM47+'II КВАРТАЛ '!AM47+' III КВАРТАЛ '!AM47+'IV КВАРТАЛ и СВОД V-мов и $$ '!AM47</f>
        <v>231611393.98000002</v>
      </c>
      <c r="CY47" s="51">
        <f>' I КВАРТАЛ'!AN47+'II КВАРТАЛ '!AN47+' III КВАРТАЛ '!AN47+'IV КВАРТАЛ и СВОД V-мов и $$ '!AN47</f>
        <v>603598129.66999996</v>
      </c>
      <c r="CZ47" s="90">
        <f t="shared" si="13"/>
        <v>2272</v>
      </c>
      <c r="DA47" s="89">
        <f>' I КВАРТАЛ'!AP47+'II КВАРТАЛ '!AP47+' III КВАРТАЛ '!AP47+'IV КВАРТАЛ и СВОД V-мов и $$ '!AP47</f>
        <v>635</v>
      </c>
      <c r="DB47" s="89">
        <f>' I КВАРТАЛ'!AQ47+'II КВАРТАЛ '!AQ47+' III КВАРТАЛ '!AQ47+'IV КВАРТАЛ и СВОД V-мов и $$ '!AQ47</f>
        <v>1637</v>
      </c>
      <c r="DC47" s="115">
        <f>' I КВАРТАЛ'!AR47+'II КВАРТАЛ '!AR47+' III КВАРТАЛ '!AR47+'IV КВАРТАЛ и СВОД V-мов и $$ '!AR47</f>
        <v>70749727.070000008</v>
      </c>
      <c r="DD47" s="51">
        <f>' I КВАРТАЛ'!AS47+'II КВАРТАЛ '!AS47+' III КВАРТАЛ '!AS47+'IV КВАРТАЛ и СВОД V-мов и $$ '!AS47</f>
        <v>19785368.099999998</v>
      </c>
      <c r="DE47" s="51">
        <f>' I КВАРТАЛ'!AT47+'II КВАРТАЛ '!AT47+' III КВАРТАЛ '!AT47+'IV КВАРТАЛ и СВОД V-мов и $$ '!AT47</f>
        <v>50964358.969999999</v>
      </c>
      <c r="DF47" s="90">
        <f t="shared" si="14"/>
        <v>13981</v>
      </c>
      <c r="DG47" s="89">
        <f>' I КВАРТАЛ'!AV47+'II КВАРТАЛ '!AV47+' III КВАРТАЛ '!AV47+'IV КВАРТАЛ и СВОД V-мов и $$ '!AV47</f>
        <v>4586</v>
      </c>
      <c r="DH47" s="89">
        <f>' I КВАРТАЛ'!AW47+'II КВАРТАЛ '!AW47+' III КВАРТАЛ '!AW47+'IV КВАРТАЛ и СВОД V-мов и $$ '!AW47</f>
        <v>9395</v>
      </c>
      <c r="DI47" s="115">
        <f>' I КВАРТАЛ'!AX47+'II КВАРТАЛ '!AX47+' III КВАРТАЛ '!AX47+'IV КВАРТАЛ и СВОД V-мов и $$ '!AX47</f>
        <v>3697555.0700000003</v>
      </c>
      <c r="DJ47" s="51">
        <f>' I КВАРТАЛ'!AY47+'II КВАРТАЛ '!AY47+' III КВАРТАЛ '!AY47+'IV КВАРТАЛ и СВОД V-мов и $$ '!AY47</f>
        <v>1212859.42</v>
      </c>
      <c r="DK47" s="51">
        <f>' I КВАРТАЛ'!AZ47+'II КВАРТАЛ '!AZ47+' III КВАРТАЛ '!AZ47+'IV КВАРТАЛ и СВОД V-мов и $$ '!AZ47</f>
        <v>2484695.65</v>
      </c>
      <c r="DL47" s="90">
        <f t="shared" si="15"/>
        <v>24310</v>
      </c>
      <c r="DM47" s="89">
        <f>' I КВАРТАЛ'!BB47+'II КВАРТАЛ '!BB47+' III КВАРТАЛ '!BB47+'IV КВАРТАЛ и СВОД V-мов и $$ '!BB47</f>
        <v>6149</v>
      </c>
      <c r="DN47" s="89">
        <f>' I КВАРТАЛ'!BC47+'II КВАРТАЛ '!BC47+' III КВАРТАЛ '!BC47+'IV КВАРТАЛ и СВОД V-мов и $$ '!BC47</f>
        <v>18161</v>
      </c>
      <c r="DO47" s="115">
        <f>' I КВАРТАЛ'!BD47+'II КВАРТАЛ '!BD47+' III КВАРТАЛ '!BD47+'IV КВАРТАЛ и СВОД V-мов и $$ '!BD47</f>
        <v>25605883.5</v>
      </c>
      <c r="DP47" s="51">
        <f>' I КВАРТАЛ'!BE47+'II КВАРТАЛ '!BE47+' III КВАРТАЛ '!BE47+'IV КВАРТАЛ и СВОД V-мов и $$ '!BE47</f>
        <v>6476904.2899999991</v>
      </c>
      <c r="DQ47" s="51">
        <f>' I КВАРТАЛ'!BF47+'II КВАРТАЛ '!BF47+' III КВАРТАЛ '!BF47+'IV КВАРТАЛ и СВОД V-мов и $$ '!BF47</f>
        <v>19128979.210000001</v>
      </c>
      <c r="DS47" s="72">
        <f t="shared" si="16"/>
        <v>231880</v>
      </c>
      <c r="DT47" s="97">
        <f t="shared" si="17"/>
        <v>71943</v>
      </c>
      <c r="DU47" s="97">
        <f t="shared" si="18"/>
        <v>159937</v>
      </c>
      <c r="DV47" s="63">
        <f t="shared" si="55"/>
        <v>1005380886.6500002</v>
      </c>
      <c r="DW47" s="51">
        <f t="shared" si="56"/>
        <v>281558771.99000007</v>
      </c>
      <c r="DX47" s="51">
        <f t="shared" si="57"/>
        <v>723822114.65999997</v>
      </c>
      <c r="DY47" s="116">
        <f t="shared" si="58"/>
        <v>0</v>
      </c>
      <c r="DZ47" s="100">
        <f t="shared" si="19"/>
        <v>231880</v>
      </c>
      <c r="EA47" s="101">
        <f t="shared" si="20"/>
        <v>0</v>
      </c>
    </row>
    <row r="48" spans="1:131" s="35" customFormat="1" ht="30" x14ac:dyDescent="0.25">
      <c r="A48" s="21" t="s">
        <v>36</v>
      </c>
      <c r="B48" s="57"/>
      <c r="C48" s="33"/>
      <c r="D48" s="33"/>
      <c r="E48" s="60"/>
      <c r="F48" s="34"/>
      <c r="G48" s="34"/>
      <c r="H48" s="57">
        <f t="shared" si="36"/>
        <v>8898</v>
      </c>
      <c r="I48" s="33">
        <v>2593</v>
      </c>
      <c r="J48" s="33">
        <v>6305</v>
      </c>
      <c r="K48" s="60">
        <f t="shared" si="63"/>
        <v>655604.64</v>
      </c>
      <c r="L48" s="3">
        <v>191052.24</v>
      </c>
      <c r="M48" s="3">
        <v>464552.4</v>
      </c>
      <c r="N48" s="57">
        <f>O48+P48</f>
        <v>8400</v>
      </c>
      <c r="O48" s="33">
        <v>2257</v>
      </c>
      <c r="P48" s="33">
        <v>6143</v>
      </c>
      <c r="Q48" s="60">
        <f>R48+S48</f>
        <v>3667860</v>
      </c>
      <c r="R48" s="3">
        <v>985519.05</v>
      </c>
      <c r="S48" s="3">
        <v>2682340.9500000002</v>
      </c>
      <c r="T48" s="60"/>
      <c r="U48" s="34"/>
      <c r="V48" s="34"/>
      <c r="W48" s="57">
        <f t="shared" si="30"/>
        <v>99</v>
      </c>
      <c r="X48" s="33">
        <v>25</v>
      </c>
      <c r="Y48" s="33">
        <v>74</v>
      </c>
      <c r="Z48" s="60">
        <f t="shared" si="59"/>
        <v>64172.79</v>
      </c>
      <c r="AA48" s="3">
        <v>16205.25</v>
      </c>
      <c r="AB48" s="3">
        <v>47967.54</v>
      </c>
      <c r="AC48" s="57"/>
      <c r="AD48" s="34"/>
      <c r="AE48" s="34"/>
      <c r="AF48" s="60"/>
      <c r="AG48" s="34"/>
      <c r="AH48" s="34"/>
      <c r="AI48" s="57">
        <f t="shared" si="23"/>
        <v>2458</v>
      </c>
      <c r="AJ48" s="33">
        <v>680</v>
      </c>
      <c r="AK48" s="33">
        <v>1778</v>
      </c>
      <c r="AL48" s="60">
        <f>AM48+AN48</f>
        <v>98123558.200000003</v>
      </c>
      <c r="AM48" s="3">
        <v>27145654.829999998</v>
      </c>
      <c r="AN48" s="3">
        <v>70977903.370000005</v>
      </c>
      <c r="AO48" s="57">
        <f t="shared" si="5"/>
        <v>610</v>
      </c>
      <c r="AP48" s="33">
        <v>205</v>
      </c>
      <c r="AQ48" s="33">
        <v>405</v>
      </c>
      <c r="AR48" s="60">
        <f t="shared" si="60"/>
        <v>14662023.92</v>
      </c>
      <c r="AS48" s="3">
        <v>4927401.4800000004</v>
      </c>
      <c r="AT48" s="3">
        <v>9734622.4399999995</v>
      </c>
      <c r="AU48" s="57">
        <f>AV48+AW48</f>
        <v>4481</v>
      </c>
      <c r="AV48" s="33">
        <v>1404</v>
      </c>
      <c r="AW48" s="33">
        <v>3077</v>
      </c>
      <c r="AX48" s="60">
        <f>AY48+AZ48</f>
        <v>1206938.2000000002</v>
      </c>
      <c r="AY48" s="3">
        <v>378161.4</v>
      </c>
      <c r="AZ48" s="3">
        <v>828776.8</v>
      </c>
      <c r="BA48" s="57">
        <f t="shared" si="62"/>
        <v>879</v>
      </c>
      <c r="BB48" s="33">
        <v>281</v>
      </c>
      <c r="BC48" s="33">
        <v>598</v>
      </c>
      <c r="BD48" s="60">
        <f>BE48+BF48</f>
        <v>1900676.1099999999</v>
      </c>
      <c r="BE48" s="3">
        <v>607610.91</v>
      </c>
      <c r="BF48" s="3">
        <v>1293065.2</v>
      </c>
      <c r="BH48" s="62">
        <f t="shared" si="54"/>
        <v>120280833.86</v>
      </c>
      <c r="BI48" s="65">
        <f>' I КВАРТАЛ'!BH48+'II КВАРТАЛ '!BH48+' III КВАРТАЛ '!BH48+'IV КВАРТАЛ и СВОД V-мов и $$ '!BH48</f>
        <v>480212304.81</v>
      </c>
      <c r="BJ48" s="51">
        <v>480828560.59056503</v>
      </c>
      <c r="BK48" s="52">
        <f t="shared" si="6"/>
        <v>-616255.78056502342</v>
      </c>
      <c r="BL48" s="107"/>
      <c r="BM48" s="90">
        <f t="shared" si="7"/>
        <v>0</v>
      </c>
      <c r="BN48" s="89">
        <f>' I КВАРТАЛ'!C48+'II КВАРТАЛ '!C48+' III КВАРТАЛ '!C48+'IV КВАРТАЛ и СВОД V-мов и $$ '!C48</f>
        <v>0</v>
      </c>
      <c r="BO48" s="89">
        <f>' I КВАРТАЛ'!D48+'II КВАРТАЛ '!D48+' III КВАРТАЛ '!D48+'IV КВАРТАЛ и СВОД V-мов и $$ '!D48</f>
        <v>0</v>
      </c>
      <c r="BP48" s="115">
        <f>' I КВАРТАЛ'!E48+'II КВАРТАЛ '!E48+' III КВАРТАЛ '!E48+'IV КВАРТАЛ и СВОД V-мов и $$ '!E48</f>
        <v>0</v>
      </c>
      <c r="BQ48" s="51">
        <f>' I КВАРТАЛ'!F48+'II КВАРТАЛ '!F48+' III КВАРТАЛ '!F48+'IV КВАРТАЛ и СВОД V-мов и $$ '!F48</f>
        <v>0</v>
      </c>
      <c r="BR48" s="51">
        <f>' I КВАРТАЛ'!G48+'II КВАРТАЛ '!G48+' III КВАРТАЛ '!G48+'IV КВАРТАЛ и СВОД V-мов и $$ '!G48</f>
        <v>0</v>
      </c>
      <c r="BS48" s="90">
        <f t="shared" si="8"/>
        <v>35600</v>
      </c>
      <c r="BT48" s="89">
        <f>' I КВАРТАЛ'!I48+'II КВАРТАЛ '!I48+' III КВАРТАЛ '!I48+'IV КВАРТАЛ и СВОД V-мов и $$ '!I48</f>
        <v>8428</v>
      </c>
      <c r="BU48" s="89">
        <f>' I КВАРТАЛ'!J48+'II КВАРТАЛ '!J48+' III КВАРТАЛ '!J48+'IV КВАРТАЛ и СВОД V-мов и $$ '!J48</f>
        <v>27172</v>
      </c>
      <c r="BV48" s="115">
        <f>' I КВАРТАЛ'!K48+'II КВАРТАЛ '!K48+' III КВАРТАЛ '!K48+'IV КВАРТАЛ и СВОД V-мов и $$ '!K48</f>
        <v>2623008</v>
      </c>
      <c r="BW48" s="51">
        <f>' I КВАРТАЛ'!L48+'II КВАРТАЛ '!L48+' III КВАРТАЛ '!L48+'IV КВАРТАЛ и СВОД V-мов и $$ '!L48</f>
        <v>620975.04</v>
      </c>
      <c r="BX48" s="51">
        <f>' I КВАРТАЛ'!M48+'II КВАРТАЛ '!M48+' III КВАРТАЛ '!M48+'IV КВАРТАЛ и СВОД V-мов и $$ '!M48</f>
        <v>2002032.96</v>
      </c>
      <c r="BY48" s="90">
        <f t="shared" si="9"/>
        <v>33600</v>
      </c>
      <c r="BZ48" s="89">
        <f>' I КВАРТАЛ'!O48+'II КВАРТАЛ '!O48+' III КВАРТАЛ '!O48+'IV КВАРТАЛ и СВОД V-мов и $$ '!O48</f>
        <v>8405</v>
      </c>
      <c r="CA48" s="89">
        <f>' I КВАРТАЛ'!P48+'II КВАРТАЛ '!P48+' III КВАРТАЛ '!P48+'IV КВАРТАЛ и СВОД V-мов и $$ '!P48</f>
        <v>25195</v>
      </c>
      <c r="CB48" s="115">
        <f>' I КВАРТАЛ'!Q48+'II КВАРТАЛ '!Q48+' III КВАРТАЛ '!Q48+'IV КВАРТАЛ и СВОД V-мов и $$ '!Q48</f>
        <v>14671440</v>
      </c>
      <c r="CC48" s="51">
        <f>' I КВАРТАЛ'!R48+'II КВАРТАЛ '!R48+' III КВАРТАЛ '!R48+'IV КВАРТАЛ и СВОД V-мов и $$ '!R48</f>
        <v>3670043.25</v>
      </c>
      <c r="CD48" s="51">
        <f>' I КВАРТАЛ'!S48+'II КВАРТАЛ '!S48+' III КВАРТАЛ '!S48+'IV КВАРТАЛ и СВОД V-мов и $$ '!S48</f>
        <v>11001396.75</v>
      </c>
      <c r="CE48" s="115">
        <f>' I КВАРТАЛ'!T48+'II КВАРТАЛ '!T48+' III КВАРТАЛ '!T48+'IV КВАРТАЛ и СВОД V-мов и $$ '!T48</f>
        <v>0</v>
      </c>
      <c r="CF48" s="51">
        <f>' I КВАРТАЛ'!U48+'II КВАРТАЛ '!U48+' III КВАРТАЛ '!U48+'IV КВАРТАЛ и СВОД V-мов и $$ '!U48</f>
        <v>0</v>
      </c>
      <c r="CG48" s="51">
        <f>' I КВАРТАЛ'!V48+'II КВАРТАЛ '!V48+' III КВАРТАЛ '!V48+'IV КВАРТАЛ и СВОД V-мов и $$ '!V48</f>
        <v>0</v>
      </c>
      <c r="CH48" s="90">
        <f t="shared" si="10"/>
        <v>400</v>
      </c>
      <c r="CI48" s="89">
        <f>' I КВАРТАЛ'!X48+'II КВАРТАЛ '!X48+' III КВАРТАЛ '!X48+'IV КВАРТАЛ и СВОД V-мов и $$ '!X48</f>
        <v>68</v>
      </c>
      <c r="CJ48" s="89">
        <f>' I КВАРТАЛ'!Y48+'II КВАРТАЛ '!Y48+' III КВАРТАЛ '!Y48+'IV КВАРТАЛ и СВОД V-мов и $$ '!Y48</f>
        <v>332</v>
      </c>
      <c r="CK48" s="115">
        <f>' I КВАРТАЛ'!Z48+'II КВАРТАЛ '!Z48+' III КВАРТАЛ '!Z48+'IV КВАРТАЛ и СВОД V-мов и $$ '!Z48</f>
        <v>259284</v>
      </c>
      <c r="CL48" s="51">
        <f>' I КВАРТАЛ'!AA48+'II КВАРТАЛ '!AA48+' III КВАРТАЛ '!AA48+'IV КВАРТАЛ и СВОД V-мов и $$ '!AA48</f>
        <v>44078.28</v>
      </c>
      <c r="CM48" s="51">
        <f>' I КВАРТАЛ'!AB48+'II КВАРТАЛ '!AB48+' III КВАРТАЛ '!AB48+'IV КВАРТАЛ и СВОД V-мов и $$ '!AB48</f>
        <v>215205.72</v>
      </c>
      <c r="CN48" s="90">
        <f t="shared" si="11"/>
        <v>0</v>
      </c>
      <c r="CO48" s="89">
        <f>' I КВАРТАЛ'!AD48+'II КВАРТАЛ '!AD48+' III КВАРТАЛ '!AD48+'IV КВАРТАЛ и СВОД V-мов и $$ '!AD48</f>
        <v>0</v>
      </c>
      <c r="CP48" s="89">
        <f>' I КВАРТАЛ'!AE48+'II КВАРТАЛ '!AE48+' III КВАРТАЛ '!AE48+'IV КВАРТАЛ и СВОД V-мов и $$ '!AE48</f>
        <v>0</v>
      </c>
      <c r="CQ48" s="115">
        <f>' I КВАРТАЛ'!AF48+'II КВАРТАЛ '!AF48+' III КВАРТАЛ '!AF48+'IV КВАРТАЛ и СВОД V-мов и $$ '!AF48</f>
        <v>0</v>
      </c>
      <c r="CR48" s="51">
        <f>' I КВАРТАЛ'!AG48+'II КВАРТАЛ '!AG48+' III КВАРТАЛ '!AG48+'IV КВАРТАЛ и СВОД V-мов и $$ '!AG48</f>
        <v>0</v>
      </c>
      <c r="CS48" s="51">
        <f>' I КВАРТАЛ'!AH48+'II КВАРТАЛ '!AH48+' III КВАРТАЛ '!AH48+'IV КВАРТАЛ и СВОД V-мов и $$ '!AH48</f>
        <v>0</v>
      </c>
      <c r="CT48" s="90">
        <f t="shared" si="12"/>
        <v>9853</v>
      </c>
      <c r="CU48" s="89">
        <f>' I КВАРТАЛ'!AJ48+'II КВАРТАЛ '!AJ48+' III КВАРТАЛ '!AJ48+'IV КВАРТАЛ и СВОД V-мов и $$ '!AJ48</f>
        <v>3167</v>
      </c>
      <c r="CV48" s="89">
        <f>' I КВАРТАЛ'!AK48+'II КВАРТАЛ '!AK48+' III КВАРТАЛ '!AK48+'IV КВАРТАЛ и СВОД V-мов и $$ '!AK48</f>
        <v>6686</v>
      </c>
      <c r="CW48" s="115">
        <f>' I КВАРТАЛ'!AL48+'II КВАРТАЛ '!AL48+' III КВАРТАЛ '!AL48+'IV КВАРТАЛ и СВОД V-мов и $$ '!AL48</f>
        <v>394213414.41000003</v>
      </c>
      <c r="CX48" s="51">
        <f>' I КВАРТАЛ'!AM48+'II КВАРТАЛ '!AM48+' III КВАРТАЛ '!AM48+'IV КВАРТАЛ и СВОД V-мов и $$ '!AM48</f>
        <v>126708272.66</v>
      </c>
      <c r="CY48" s="51">
        <f>' I КВАРТАЛ'!AN48+'II КВАРТАЛ '!AN48+' III КВАРТАЛ '!AN48+'IV КВАРТАЛ и СВОД V-мов и $$ '!AN48</f>
        <v>267505141.75</v>
      </c>
      <c r="CZ48" s="90">
        <f t="shared" si="13"/>
        <v>2332</v>
      </c>
      <c r="DA48" s="89">
        <f>' I КВАРТАЛ'!AP48+'II КВАРТАЛ '!AP48+' III КВАРТАЛ '!AP48+'IV КВАРТАЛ и СВОД V-мов и $$ '!AP48</f>
        <v>826</v>
      </c>
      <c r="DB48" s="89">
        <f>' I КВАРТАЛ'!AQ48+'II КВАРТАЛ '!AQ48+' III КВАРТАЛ '!AQ48+'IV КВАРТАЛ и СВОД V-мов и $$ '!AQ48</f>
        <v>1506</v>
      </c>
      <c r="DC48" s="115">
        <f>' I КВАРТАЛ'!AR48+'II КВАРТАЛ '!AR48+' III КВАРТАЛ '!AR48+'IV КВАРТАЛ и СВОД V-мов и $$ '!AR48</f>
        <v>56076629.109999999</v>
      </c>
      <c r="DD48" s="51">
        <f>' I КВАРТАЛ'!AS48+'II КВАРТАЛ '!AS48+' III КВАРТАЛ '!AS48+'IV КВАРТАЛ и СВОД V-мов и $$ '!AS48</f>
        <v>19862452.5</v>
      </c>
      <c r="DE48" s="51">
        <f>' I КВАРТАЛ'!AT48+'II КВАРТАЛ '!AT48+' III КВАРТАЛ '!AT48+'IV КВАРТАЛ и СВОД V-мов и $$ '!AT48</f>
        <v>36214176.609999999</v>
      </c>
      <c r="DF48" s="90">
        <f t="shared" si="14"/>
        <v>17937</v>
      </c>
      <c r="DG48" s="89">
        <f>' I КВАРТАЛ'!AV48+'II КВАРТАЛ '!AV48+' III КВАРТАЛ '!AV48+'IV КВАРТАЛ и СВОД V-мов и $$ '!AV48</f>
        <v>5789</v>
      </c>
      <c r="DH48" s="89">
        <f>' I КВАРТАЛ'!AW48+'II КВАРТАЛ '!AW48+' III КВАРТАЛ '!AW48+'IV КВАРТАЛ и СВОД V-мов и $$ '!AW48</f>
        <v>12148</v>
      </c>
      <c r="DI48" s="115">
        <f>' I КВАРТАЛ'!AX48+'II КВАРТАЛ '!AX48+' III КВАРТАЛ '!AX48+'IV КВАРТАЛ и СВОД V-мов и $$ '!AX48</f>
        <v>4831278.3900000006</v>
      </c>
      <c r="DJ48" s="51">
        <f>' I КВАРТАЛ'!AY48+'II КВАРТАЛ '!AY48+' III КВАРТАЛ '!AY48+'IV КВАРТАЛ и СВОД V-мов и $$ '!AY48</f>
        <v>1559249.13</v>
      </c>
      <c r="DK48" s="51">
        <f>' I КВАРТАЛ'!AZ48+'II КВАРТАЛ '!AZ48+' III КВАРТАЛ '!AZ48+'IV КВАРТАЛ и СВОД V-мов и $$ '!AZ48</f>
        <v>3272029.26</v>
      </c>
      <c r="DL48" s="90">
        <f t="shared" si="15"/>
        <v>3470</v>
      </c>
      <c r="DM48" s="89">
        <f>' I КВАРТАЛ'!BB48+'II КВАРТАЛ '!BB48+' III КВАРТАЛ '!BB48+'IV КВАРТАЛ и СВОД V-мов и $$ '!BB48</f>
        <v>1130</v>
      </c>
      <c r="DN48" s="89">
        <f>' I КВАРТАЛ'!BC48+'II КВАРТАЛ '!BC48+' III КВАРТАЛ '!BC48+'IV КВАРТАЛ и СВОД V-мов и $$ '!BC48</f>
        <v>2340</v>
      </c>
      <c r="DO48" s="115">
        <f>' I КВАРТАЛ'!BD48+'II КВАРТАЛ '!BD48+' III КВАРТАЛ '!BD48+'IV КВАРТАЛ и СВОД V-мов и $$ '!BD48</f>
        <v>7537250.9000000004</v>
      </c>
      <c r="DP48" s="51">
        <f>' I КВАРТАЛ'!BE48+'II КВАРТАЛ '!BE48+' III КВАРТАЛ '!BE48+'IV КВАРТАЛ и СВОД V-мов и $$ '!BE48</f>
        <v>2454665.1</v>
      </c>
      <c r="DQ48" s="51">
        <f>' I КВАРТАЛ'!BF48+'II КВАРТАЛ '!BF48+' III КВАРТАЛ '!BF48+'IV КВАРТАЛ и СВОД V-мов и $$ '!BF48</f>
        <v>5082585.8</v>
      </c>
      <c r="DS48" s="72">
        <f t="shared" si="16"/>
        <v>103192</v>
      </c>
      <c r="DT48" s="97">
        <f t="shared" si="17"/>
        <v>27813</v>
      </c>
      <c r="DU48" s="97">
        <f t="shared" si="18"/>
        <v>75379</v>
      </c>
      <c r="DV48" s="63">
        <f t="shared" si="55"/>
        <v>480212304.81</v>
      </c>
      <c r="DW48" s="51">
        <f t="shared" si="56"/>
        <v>154919735.95999998</v>
      </c>
      <c r="DX48" s="51">
        <f t="shared" si="57"/>
        <v>325292568.85000002</v>
      </c>
      <c r="DY48" s="116">
        <f t="shared" si="58"/>
        <v>0</v>
      </c>
      <c r="DZ48" s="100">
        <f t="shared" si="19"/>
        <v>103192</v>
      </c>
      <c r="EA48" s="101">
        <f t="shared" si="20"/>
        <v>0</v>
      </c>
    </row>
    <row r="49" spans="1:131" s="35" customFormat="1" ht="30" x14ac:dyDescent="0.25">
      <c r="A49" s="21" t="s">
        <v>55</v>
      </c>
      <c r="B49" s="57"/>
      <c r="C49" s="33"/>
      <c r="D49" s="33"/>
      <c r="E49" s="60"/>
      <c r="F49" s="34"/>
      <c r="G49" s="34"/>
      <c r="H49" s="57">
        <f t="shared" si="36"/>
        <v>2960</v>
      </c>
      <c r="I49" s="33">
        <v>861</v>
      </c>
      <c r="J49" s="33">
        <v>2099</v>
      </c>
      <c r="K49" s="60">
        <f t="shared" si="63"/>
        <v>167850.40000000002</v>
      </c>
      <c r="L49" s="3">
        <v>48824.05</v>
      </c>
      <c r="M49" s="3">
        <v>119026.35</v>
      </c>
      <c r="N49" s="57">
        <f>O49+P49</f>
        <v>1282</v>
      </c>
      <c r="O49" s="33">
        <v>348</v>
      </c>
      <c r="P49" s="33">
        <v>934</v>
      </c>
      <c r="Q49" s="60">
        <f>R49+S49</f>
        <v>421885.94</v>
      </c>
      <c r="R49" s="3">
        <v>114521.3</v>
      </c>
      <c r="S49" s="3">
        <v>307364.64</v>
      </c>
      <c r="T49" s="60"/>
      <c r="U49" s="34"/>
      <c r="V49" s="34"/>
      <c r="W49" s="57">
        <f t="shared" si="30"/>
        <v>4718</v>
      </c>
      <c r="X49" s="33">
        <v>1215</v>
      </c>
      <c r="Y49" s="33">
        <v>3503</v>
      </c>
      <c r="Z49" s="60">
        <f t="shared" si="59"/>
        <v>3298481.22</v>
      </c>
      <c r="AA49" s="3">
        <v>849439.31</v>
      </c>
      <c r="AB49" s="3">
        <v>2449041.91</v>
      </c>
      <c r="AC49" s="57"/>
      <c r="AD49" s="34"/>
      <c r="AE49" s="34"/>
      <c r="AF49" s="60"/>
      <c r="AG49" s="34"/>
      <c r="AH49" s="34"/>
      <c r="AI49" s="57">
        <f t="shared" si="23"/>
        <v>244</v>
      </c>
      <c r="AJ49" s="33">
        <v>62</v>
      </c>
      <c r="AK49" s="33">
        <v>182</v>
      </c>
      <c r="AL49" s="60">
        <f>AM49+AN49</f>
        <v>6709187.540000001</v>
      </c>
      <c r="AM49" s="3">
        <v>1704793.56</v>
      </c>
      <c r="AN49" s="3">
        <v>5004393.9800000004</v>
      </c>
      <c r="AO49" s="57">
        <f t="shared" si="5"/>
        <v>55</v>
      </c>
      <c r="AP49" s="33">
        <v>21</v>
      </c>
      <c r="AQ49" s="33">
        <v>34</v>
      </c>
      <c r="AR49" s="60">
        <f t="shared" si="60"/>
        <v>448895.69000000006</v>
      </c>
      <c r="AS49" s="3">
        <v>171396.54</v>
      </c>
      <c r="AT49" s="3">
        <v>277499.15000000002</v>
      </c>
      <c r="AU49" s="57"/>
      <c r="AV49" s="34"/>
      <c r="AW49" s="34"/>
      <c r="AX49" s="60"/>
      <c r="AY49" s="34"/>
      <c r="AZ49" s="34"/>
      <c r="BA49" s="57">
        <f t="shared" si="62"/>
        <v>151</v>
      </c>
      <c r="BB49" s="33">
        <v>41</v>
      </c>
      <c r="BC49" s="33">
        <v>110</v>
      </c>
      <c r="BD49" s="60">
        <f>BE49+BF49</f>
        <v>170655.3</v>
      </c>
      <c r="BE49" s="3">
        <v>46336.87</v>
      </c>
      <c r="BF49" s="3">
        <v>124318.43</v>
      </c>
      <c r="BH49" s="62">
        <f t="shared" si="54"/>
        <v>11216956.090000002</v>
      </c>
      <c r="BI49" s="65">
        <f>' I КВАРТАЛ'!BH49+'II КВАРТАЛ '!BH49+' III КВАРТАЛ '!BH49+'IV КВАРТАЛ и СВОД V-мов и $$ '!BH49</f>
        <v>45259547.350000001</v>
      </c>
      <c r="BJ49" s="51">
        <v>45611327.08247976</v>
      </c>
      <c r="BK49" s="52">
        <f t="shared" si="6"/>
        <v>-351779.73247975856</v>
      </c>
      <c r="BL49" s="107"/>
      <c r="BM49" s="90">
        <f t="shared" si="7"/>
        <v>0</v>
      </c>
      <c r="BN49" s="89">
        <f>' I КВАРТАЛ'!C49+'II КВАРТАЛ '!C49+' III КВАРТАЛ '!C49+'IV КВАРТАЛ и СВОД V-мов и $$ '!C49</f>
        <v>0</v>
      </c>
      <c r="BO49" s="89">
        <f>' I КВАРТАЛ'!D49+'II КВАРТАЛ '!D49+' III КВАРТАЛ '!D49+'IV КВАРТАЛ и СВОД V-мов и $$ '!D49</f>
        <v>0</v>
      </c>
      <c r="BP49" s="115">
        <f>' I КВАРТАЛ'!E49+'II КВАРТАЛ '!E49+' III КВАРТАЛ '!E49+'IV КВАРТАЛ и СВОД V-мов и $$ '!E49</f>
        <v>0</v>
      </c>
      <c r="BQ49" s="51">
        <f>' I КВАРТАЛ'!F49+'II КВАРТАЛ '!F49+' III КВАРТАЛ '!F49+'IV КВАРТАЛ и СВОД V-мов и $$ '!F49</f>
        <v>0</v>
      </c>
      <c r="BR49" s="51">
        <f>' I КВАРТАЛ'!G49+'II КВАРТАЛ '!G49+' III КВАРТАЛ '!G49+'IV КВАРТАЛ и СВОД V-мов и $$ '!G49</f>
        <v>0</v>
      </c>
      <c r="BS49" s="90">
        <f t="shared" si="8"/>
        <v>11300</v>
      </c>
      <c r="BT49" s="89">
        <f>' I КВАРТАЛ'!I49+'II КВАРТАЛ '!I49+' III КВАРТАЛ '!I49+'IV КВАРТАЛ и СВОД V-мов и $$ '!I49</f>
        <v>3229</v>
      </c>
      <c r="BU49" s="53">
        <f>' I КВАРТАЛ'!J49+'II КВАРТАЛ '!J49+' III КВАРТАЛ '!J49+'IV КВАРТАЛ и СВОД V-мов и $$ '!J49</f>
        <v>8071</v>
      </c>
      <c r="BV49" s="115">
        <f>' I КВАРТАЛ'!K49+'II КВАРТАЛ '!K49+' III КВАРТАЛ '!K49+'IV КВАРТАЛ и СВОД V-мов и $$ '!K49</f>
        <v>637173</v>
      </c>
      <c r="BW49" s="51">
        <f>' I КВАРТАЛ'!L49+'II КВАРТАЛ '!L49+' III КВАРТАЛ '!L49+'IV КВАРТАЛ и СВОД V-мов и $$ '!L49</f>
        <v>182185.77999999997</v>
      </c>
      <c r="BX49" s="51">
        <f>' I КВАРТАЛ'!M49+'II КВАРТАЛ '!M49+' III КВАРТАЛ '!M49+'IV КВАРТАЛ и СВОД V-мов и $$ '!M49</f>
        <v>454987.22</v>
      </c>
      <c r="BY49" s="90">
        <f t="shared" si="9"/>
        <v>5660</v>
      </c>
      <c r="BZ49" s="53">
        <f>' I КВАРТАЛ'!O49+'II КВАРТАЛ '!O49+' III КВАРТАЛ '!O49+'IV КВАРТАЛ и СВОД V-мов и $$ '!O49</f>
        <v>1795</v>
      </c>
      <c r="CA49" s="53">
        <f>' I КВАРТАЛ'!P49+'II КВАРТАЛ '!P49+' III КВАРТАЛ '!P49+'IV КВАРТАЛ и СВОД V-мов и $$ '!P49</f>
        <v>3865</v>
      </c>
      <c r="CB49" s="115">
        <f>' I КВАРТАЛ'!Q49+'II КВАРТАЛ '!Q49+' III КВАРТАЛ '!Q49+'IV КВАРТАЛ и СВОД V-мов и $$ '!Q49</f>
        <v>1862711.2000000002</v>
      </c>
      <c r="CC49" s="51">
        <f>' I КВАРТАЛ'!R49+'II КВАРТАЛ '!R49+' III КВАРТАЛ '!R49+'IV КВАРТАЛ и СВОД V-мов и $$ '!R49</f>
        <v>590737.00000000012</v>
      </c>
      <c r="CD49" s="51">
        <f>' I КВАРТАЛ'!S49+'II КВАРТАЛ '!S49+' III КВАРТАЛ '!S49+'IV КВАРТАЛ и СВОД V-мов и $$ '!S49</f>
        <v>1271974.2000000002</v>
      </c>
      <c r="CE49" s="115">
        <f>' I КВАРТАЛ'!T49+'II КВАРТАЛ '!T49+' III КВАРТАЛ '!T49+'IV КВАРТАЛ и СВОД V-мов и $$ '!T49</f>
        <v>0</v>
      </c>
      <c r="CF49" s="51">
        <f>' I КВАРТАЛ'!U49+'II КВАРТАЛ '!U49+' III КВАРТАЛ '!U49+'IV КВАРТАЛ и СВОД V-мов и $$ '!U49</f>
        <v>0</v>
      </c>
      <c r="CG49" s="51">
        <f>' I КВАРТАЛ'!V49+'II КВАРТАЛ '!V49+' III КВАРТАЛ '!V49+'IV КВАРТАЛ и СВОД V-мов и $$ '!V49</f>
        <v>0</v>
      </c>
      <c r="CH49" s="90">
        <f t="shared" si="10"/>
        <v>20790</v>
      </c>
      <c r="CI49" s="89">
        <f>' I КВАРТАЛ'!X49+'II КВАРТАЛ '!X49+' III КВАРТАЛ '!X49+'IV КВАРТАЛ и СВОД V-мов и $$ '!X49</f>
        <v>6276</v>
      </c>
      <c r="CJ49" s="53">
        <f>' I КВАРТАЛ'!Y49+'II КВАРТАЛ '!Y49+' III КВАРТАЛ '!Y49+'IV КВАРТАЛ и СВОД V-мов и $$ '!Y49</f>
        <v>14514</v>
      </c>
      <c r="CK49" s="115">
        <f>' I КВАРТАЛ'!Z49+'II КВАРТАЛ '!Z49+' III КВАРТАЛ '!Z49+'IV КВАРТАЛ и СВОД V-мов и $$ '!Z49</f>
        <v>14576168.300000001</v>
      </c>
      <c r="CL49" s="51">
        <f>' I КВАРТАЛ'!AA49+'II КВАРТАЛ '!AA49+' III КВАРТАЛ '!AA49+'IV КВАРТАЛ и СВОД V-мов и $$ '!AA49</f>
        <v>4400950.67</v>
      </c>
      <c r="CM49" s="51">
        <f>' I КВАРТАЛ'!AB49+'II КВАРТАЛ '!AB49+' III КВАРТАЛ '!AB49+'IV КВАРТАЛ и СВОД V-мов и $$ '!AB49</f>
        <v>10175217.630000001</v>
      </c>
      <c r="CN49" s="90">
        <f t="shared" si="11"/>
        <v>0</v>
      </c>
      <c r="CO49" s="89">
        <f>' I КВАРТАЛ'!AD49+'II КВАРТАЛ '!AD49+' III КВАРТАЛ '!AD49+'IV КВАРТАЛ и СВОД V-мов и $$ '!AD49</f>
        <v>0</v>
      </c>
      <c r="CP49" s="89">
        <f>' I КВАРТАЛ'!AE49+'II КВАРТАЛ '!AE49+' III КВАРТАЛ '!AE49+'IV КВАРТАЛ и СВОД V-мов и $$ '!AE49</f>
        <v>0</v>
      </c>
      <c r="CQ49" s="115">
        <f>' I КВАРТАЛ'!AF49+'II КВАРТАЛ '!AF49+' III КВАРТАЛ '!AF49+'IV КВАРТАЛ и СВОД V-мов и $$ '!AF49</f>
        <v>0</v>
      </c>
      <c r="CR49" s="51">
        <f>' I КВАРТАЛ'!AG49+'II КВАРТАЛ '!AG49+' III КВАРТАЛ '!AG49+'IV КВАРТАЛ и СВОД V-мов и $$ '!AG49</f>
        <v>0</v>
      </c>
      <c r="CS49" s="51">
        <f>' I КВАРТАЛ'!AH49+'II КВАРТАЛ '!AH49+' III КВАРТАЛ '!AH49+'IV КВАРТАЛ и СВОД V-мов и $$ '!AH49</f>
        <v>0</v>
      </c>
      <c r="CT49" s="90">
        <f t="shared" si="12"/>
        <v>929</v>
      </c>
      <c r="CU49" s="89">
        <f>' I КВАРТАЛ'!AJ49+'II КВАРТАЛ '!AJ49+' III КВАРТАЛ '!AJ49+'IV КВАРТАЛ и СВОД V-мов и $$ '!AJ49</f>
        <v>255</v>
      </c>
      <c r="CV49" s="89">
        <f>' I КВАРТАЛ'!AK49+'II КВАРТАЛ '!AK49+' III КВАРТАЛ '!AK49+'IV КВАРТАЛ и СВОД V-мов и $$ '!AK49</f>
        <v>674</v>
      </c>
      <c r="CW49" s="115">
        <f>' I КВАРТАЛ'!AL49+'II КВАРТАЛ '!AL49+' III КВАРТАЛ '!AL49+'IV КВАРТАЛ и СВОД V-мов и $$ '!AL49</f>
        <v>25710683.590000004</v>
      </c>
      <c r="CX49" s="51">
        <f>' I КВАРТАЛ'!AM49+'II КВАРТАЛ '!AM49+' III КВАРТАЛ '!AM49+'IV КВАРТАЛ и СВОД V-мов и $$ '!AM49</f>
        <v>7061884.3699999992</v>
      </c>
      <c r="CY49" s="51">
        <f>' I КВАРТАЛ'!AN49+'II КВАРТАЛ '!AN49+' III КВАРТАЛ '!AN49+'IV КВАРТАЛ и СВОД V-мов и $$ '!AN49</f>
        <v>18648799.219999999</v>
      </c>
      <c r="CZ49" s="90">
        <f t="shared" si="13"/>
        <v>220</v>
      </c>
      <c r="DA49" s="89">
        <f>' I КВАРТАЛ'!AP49+'II КВАРТАЛ '!AP49+' III КВАРТАЛ '!AP49+'IV КВАРТАЛ и СВОД V-мов и $$ '!AP49</f>
        <v>80</v>
      </c>
      <c r="DB49" s="89">
        <f>' I КВАРТАЛ'!AQ49+'II КВАРТАЛ '!AQ49+' III КВАРТАЛ '!AQ49+'IV КВАРТАЛ и СВОД V-мов и $$ '!AQ49</f>
        <v>140</v>
      </c>
      <c r="DC49" s="115">
        <f>' I КВАРТАЛ'!AR49+'II КВАРТАЛ '!AR49+' III КВАРТАЛ '!AR49+'IV КВАРТАЛ и СВОД V-мов и $$ '!AR49</f>
        <v>1795582.7599999998</v>
      </c>
      <c r="DD49" s="51">
        <f>' I КВАРТАЛ'!AS49+'II КВАРТАЛ '!AS49+' III КВАРТАЛ '!AS49+'IV КВАРТАЛ и СВОД V-мов и $$ '!AS49</f>
        <v>652939.19999999995</v>
      </c>
      <c r="DE49" s="51">
        <f>' I КВАРТАЛ'!AT49+'II КВАРТАЛ '!AT49+' III КВАРТАЛ '!AT49+'IV КВАРТАЛ и СВОД V-мов и $$ '!AT49</f>
        <v>1142643.56</v>
      </c>
      <c r="DF49" s="90">
        <f t="shared" si="14"/>
        <v>0</v>
      </c>
      <c r="DG49" s="89">
        <f>' I КВАРТАЛ'!AV49+'II КВАРТАЛ '!AV49+' III КВАРТАЛ '!AV49+'IV КВАРТАЛ и СВОД V-мов и $$ '!AV49</f>
        <v>0</v>
      </c>
      <c r="DH49" s="89">
        <f>' I КВАРТАЛ'!AW49+'II КВАРТАЛ '!AW49+' III КВАРТАЛ '!AW49+'IV КВАРТАЛ и СВОД V-мов и $$ '!AW49</f>
        <v>0</v>
      </c>
      <c r="DI49" s="115">
        <f>' I КВАРТАЛ'!AX49+'II КВАРТАЛ '!AX49+' III КВАРТАЛ '!AX49+'IV КВАРТАЛ и СВОД V-мов и $$ '!AX49</f>
        <v>0</v>
      </c>
      <c r="DJ49" s="51">
        <f>' I КВАРТАЛ'!AY49+'II КВАРТАЛ '!AY49+' III КВАРТАЛ '!AY49+'IV КВАРТАЛ и СВОД V-мов и $$ '!AY49</f>
        <v>0</v>
      </c>
      <c r="DK49" s="51">
        <f>' I КВАРТАЛ'!AZ49+'II КВАРТАЛ '!AZ49+' III КВАРТАЛ '!AZ49+'IV КВАРТАЛ и СВОД V-мов и $$ '!AZ49</f>
        <v>0</v>
      </c>
      <c r="DL49" s="90">
        <f t="shared" si="15"/>
        <v>600</v>
      </c>
      <c r="DM49" s="89">
        <f>' I КВАРТАЛ'!BB49+'II КВАРТАЛ '!BB49+' III КВАРТАЛ '!BB49+'IV КВАРТАЛ и СВОД V-мов и $$ '!BB49</f>
        <v>184</v>
      </c>
      <c r="DN49" s="89">
        <f>' I КВАРТАЛ'!BC49+'II КВАРТАЛ '!BC49+' III КВАРТАЛ '!BC49+'IV КВАРТАЛ и СВОД V-мов и $$ '!BC49</f>
        <v>416</v>
      </c>
      <c r="DO49" s="115">
        <f>' I КВАРТАЛ'!BD49+'II КВАРТАЛ '!BD49+' III КВАРТАЛ '!BD49+'IV КВАРТАЛ и СВОД V-мов и $$ '!BD49</f>
        <v>677228.5</v>
      </c>
      <c r="DP49" s="51">
        <f>' I КВАРТАЛ'!BE49+'II КВАРТАЛ '!BE49+' III КВАРТАЛ '!BE49+'IV КВАРТАЛ и СВОД V-мов и $$ '!BE49</f>
        <v>207666.06</v>
      </c>
      <c r="DQ49" s="51">
        <f>' I КВАРТАЛ'!BF49+'II КВАРТАЛ '!BF49+' III КВАРТАЛ '!BF49+'IV КВАРТАЛ и СВОД V-мов и $$ '!BF49</f>
        <v>469562.44</v>
      </c>
      <c r="DS49" s="72">
        <f t="shared" si="16"/>
        <v>39499</v>
      </c>
      <c r="DT49" s="97">
        <f t="shared" si="17"/>
        <v>11819</v>
      </c>
      <c r="DU49" s="97">
        <f t="shared" si="18"/>
        <v>27680</v>
      </c>
      <c r="DV49" s="63">
        <f t="shared" si="55"/>
        <v>45259547.350000001</v>
      </c>
      <c r="DW49" s="51">
        <f t="shared" si="56"/>
        <v>13096363.08</v>
      </c>
      <c r="DX49" s="51">
        <f t="shared" si="57"/>
        <v>32163184.27</v>
      </c>
      <c r="DY49" s="116">
        <f t="shared" si="58"/>
        <v>0</v>
      </c>
      <c r="DZ49" s="100">
        <f t="shared" si="19"/>
        <v>39499</v>
      </c>
      <c r="EA49" s="101">
        <f t="shared" si="20"/>
        <v>0</v>
      </c>
    </row>
    <row r="50" spans="1:131" s="35" customFormat="1" ht="15" x14ac:dyDescent="0.25">
      <c r="A50" s="21" t="s">
        <v>37</v>
      </c>
      <c r="B50" s="57"/>
      <c r="C50" s="33"/>
      <c r="D50" s="33"/>
      <c r="E50" s="60"/>
      <c r="F50" s="34"/>
      <c r="G50" s="34"/>
      <c r="H50" s="57">
        <f t="shared" si="36"/>
        <v>366</v>
      </c>
      <c r="I50" s="33">
        <v>101</v>
      </c>
      <c r="J50" s="33">
        <v>265</v>
      </c>
      <c r="K50" s="60">
        <f t="shared" si="63"/>
        <v>113624.7</v>
      </c>
      <c r="L50" s="3">
        <v>31355.45</v>
      </c>
      <c r="M50" s="3">
        <v>82269.25</v>
      </c>
      <c r="N50" s="57"/>
      <c r="O50" s="34"/>
      <c r="P50" s="34"/>
      <c r="Q50" s="60"/>
      <c r="R50" s="34"/>
      <c r="S50" s="34"/>
      <c r="T50" s="60"/>
      <c r="U50" s="34"/>
      <c r="V50" s="34"/>
      <c r="W50" s="57">
        <f t="shared" si="30"/>
        <v>160</v>
      </c>
      <c r="X50" s="33">
        <v>40</v>
      </c>
      <c r="Y50" s="33">
        <v>120</v>
      </c>
      <c r="Z50" s="60">
        <f t="shared" si="59"/>
        <v>124177.60000000001</v>
      </c>
      <c r="AA50" s="3">
        <v>31044.400000000001</v>
      </c>
      <c r="AB50" s="3">
        <v>93133.2</v>
      </c>
      <c r="AC50" s="57"/>
      <c r="AD50" s="34"/>
      <c r="AE50" s="34"/>
      <c r="AF50" s="60"/>
      <c r="AG50" s="34"/>
      <c r="AH50" s="34"/>
      <c r="AI50" s="57"/>
      <c r="AJ50" s="34"/>
      <c r="AK50" s="34"/>
      <c r="AL50" s="60"/>
      <c r="AM50" s="34"/>
      <c r="AN50" s="34"/>
      <c r="AO50" s="57"/>
      <c r="AP50" s="34"/>
      <c r="AQ50" s="34"/>
      <c r="AR50" s="60"/>
      <c r="AS50" s="34"/>
      <c r="AT50" s="34"/>
      <c r="AU50" s="57"/>
      <c r="AV50" s="34"/>
      <c r="AW50" s="34"/>
      <c r="AX50" s="60"/>
      <c r="AY50" s="34"/>
      <c r="AZ50" s="34"/>
      <c r="BA50" s="57"/>
      <c r="BB50" s="34"/>
      <c r="BC50" s="34"/>
      <c r="BD50" s="60"/>
      <c r="BE50" s="34"/>
      <c r="BF50" s="34"/>
      <c r="BH50" s="62">
        <f t="shared" si="54"/>
        <v>237802.3</v>
      </c>
      <c r="BI50" s="65">
        <f>' I КВАРТАЛ'!BH50+'II КВАРТАЛ '!BH50+' III КВАРТАЛ '!BH50+'IV КВАРТАЛ и СВОД V-мов и $$ '!BH50</f>
        <v>884773.5</v>
      </c>
      <c r="BJ50" s="51">
        <v>1063288.7</v>
      </c>
      <c r="BK50" s="52">
        <f t="shared" si="6"/>
        <v>-178515.19999999995</v>
      </c>
      <c r="BL50" s="107"/>
      <c r="BM50" s="90">
        <f t="shared" si="7"/>
        <v>0</v>
      </c>
      <c r="BN50" s="89">
        <f>' I КВАРТАЛ'!C50+'II КВАРТАЛ '!C50+' III КВАРТАЛ '!C50+'IV КВАРТАЛ и СВОД V-мов и $$ '!C50</f>
        <v>0</v>
      </c>
      <c r="BO50" s="89">
        <f>' I КВАРТАЛ'!D50+'II КВАРТАЛ '!D50+' III КВАРТАЛ '!D50+'IV КВАРТАЛ и СВОД V-мов и $$ '!D50</f>
        <v>0</v>
      </c>
      <c r="BP50" s="115">
        <f>' I КВАРТАЛ'!E50+'II КВАРТАЛ '!E50+' III КВАРТАЛ '!E50+'IV КВАРТАЛ и СВОД V-мов и $$ '!E50</f>
        <v>0</v>
      </c>
      <c r="BQ50" s="51">
        <f>' I КВАРТАЛ'!F50+'II КВАРТАЛ '!F50+' III КВАРТАЛ '!F50+'IV КВАРТАЛ и СВОД V-мов и $$ '!F50</f>
        <v>0</v>
      </c>
      <c r="BR50" s="51">
        <f>' I КВАРТАЛ'!G50+'II КВАРТАЛ '!G50+' III КВАРТАЛ '!G50+'IV КВАРТАЛ и СВОД V-мов и $$ '!G50</f>
        <v>0</v>
      </c>
      <c r="BS50" s="90">
        <f t="shared" si="8"/>
        <v>1350</v>
      </c>
      <c r="BT50" s="89">
        <f>' I КВАРТАЛ'!I50+'II КВАРТАЛ '!I50+' III КВАРТАЛ '!I50+'IV КВАРТАЛ и СВОД V-мов и $$ '!I50</f>
        <v>452</v>
      </c>
      <c r="BU50" s="89">
        <f>' I КВАРТАЛ'!J50+'II КВАРТАЛ '!J50+' III КВАРТАЛ '!J50+'IV КВАРТАЛ и СВОД V-мов и $$ '!J50</f>
        <v>898</v>
      </c>
      <c r="BV50" s="115">
        <f>' I КВАРТАЛ'!K50+'II КВАРТАЛ '!K50+' III КВАРТАЛ '!K50+'IV КВАРТАЛ и СВОД V-мов и $$ '!K50</f>
        <v>419107.5</v>
      </c>
      <c r="BW50" s="51">
        <f>' I КВАРТАЛ'!L50+'II КВАРТАЛ '!L50+' III КВАРТАЛ '!L50+'IV КВАРТАЛ и СВОД V-мов и $$ '!L50</f>
        <v>140323.40000000002</v>
      </c>
      <c r="BX50" s="51">
        <f>' I КВАРТАЛ'!M50+'II КВАРТАЛ '!M50+' III КВАРТАЛ '!M50+'IV КВАРТАЛ и СВОД V-мов и $$ '!M50</f>
        <v>278784.09999999998</v>
      </c>
      <c r="BY50" s="90">
        <f t="shared" si="9"/>
        <v>0</v>
      </c>
      <c r="BZ50" s="89">
        <f>' I КВАРТАЛ'!O50+'II КВАРТАЛ '!O50+' III КВАРТАЛ '!O50+'IV КВАРТАЛ и СВОД V-мов и $$ '!O50</f>
        <v>0</v>
      </c>
      <c r="CA50" s="89">
        <f>' I КВАРТАЛ'!P50+'II КВАРТАЛ '!P50+' III КВАРТАЛ '!P50+'IV КВАРТАЛ и СВОД V-мов и $$ '!P50</f>
        <v>0</v>
      </c>
      <c r="CB50" s="115">
        <f>' I КВАРТАЛ'!Q50+'II КВАРТАЛ '!Q50+' III КВАРТАЛ '!Q50+'IV КВАРТАЛ и СВОД V-мов и $$ '!Q50</f>
        <v>0</v>
      </c>
      <c r="CC50" s="51">
        <f>' I КВАРТАЛ'!R50+'II КВАРТАЛ '!R50+' III КВАРТАЛ '!R50+'IV КВАРТАЛ и СВОД V-мов и $$ '!R50</f>
        <v>0</v>
      </c>
      <c r="CD50" s="51">
        <f>' I КВАРТАЛ'!S50+'II КВАРТАЛ '!S50+' III КВАРТАЛ '!S50+'IV КВАРТАЛ и СВОД V-мов и $$ '!S50</f>
        <v>0</v>
      </c>
      <c r="CE50" s="115">
        <f>' I КВАРТАЛ'!T50+'II КВАРТАЛ '!T50+' III КВАРТАЛ '!T50+'IV КВАРТАЛ и СВОД V-мов и $$ '!T50</f>
        <v>0</v>
      </c>
      <c r="CF50" s="51">
        <f>' I КВАРТАЛ'!U50+'II КВАРТАЛ '!U50+' III КВАРТАЛ '!U50+'IV КВАРТАЛ и СВОД V-мов и $$ '!U50</f>
        <v>0</v>
      </c>
      <c r="CG50" s="51">
        <f>' I КВАРТАЛ'!V50+'II КВАРТАЛ '!V50+' III КВАРТАЛ '!V50+'IV КВАРТАЛ и СВОД V-мов и $$ '!V50</f>
        <v>0</v>
      </c>
      <c r="CH50" s="90">
        <f>CI50+CJ50</f>
        <v>600</v>
      </c>
      <c r="CI50" s="89">
        <f>' I КВАРТАЛ'!X50+'II КВАРТАЛ '!X50+' III КВАРТАЛ '!X50+'IV КВАРТАЛ и СВОД V-мов и $$ '!X50</f>
        <v>204</v>
      </c>
      <c r="CJ50" s="89">
        <f>' I КВАРТАЛ'!Y50+'II КВАРТАЛ '!Y50+' III КВАРТАЛ '!Y50+'IV КВАРТАЛ и СВОД V-мов и $$ '!Y50</f>
        <v>396</v>
      </c>
      <c r="CK50" s="115">
        <f>' I КВАРТАЛ'!Z50+'II КВАРТАЛ '!Z50+' III КВАРТАЛ '!Z50+'IV КВАРТАЛ и СВОД V-мов и $$ '!Z50</f>
        <v>465666</v>
      </c>
      <c r="CL50" s="51">
        <f>' I КВАРТАЛ'!AA50+'II КВАРТАЛ '!AA50+' III КВАРТАЛ '!AA50+'IV КВАРТАЛ и СВОД V-мов и $$ '!AA50</f>
        <v>158326.44</v>
      </c>
      <c r="CM50" s="51">
        <f>' I КВАРТАЛ'!AB50+'II КВАРТАЛ '!AB50+' III КВАРТАЛ '!AB50+'IV КВАРТАЛ и СВОД V-мов и $$ '!AB50</f>
        <v>307339.56</v>
      </c>
      <c r="CN50" s="90">
        <f t="shared" si="11"/>
        <v>0</v>
      </c>
      <c r="CO50" s="89">
        <f>' I КВАРТАЛ'!AD50+'II КВАРТАЛ '!AD50+' III КВАРТАЛ '!AD50+'IV КВАРТАЛ и СВОД V-мов и $$ '!AD50</f>
        <v>0</v>
      </c>
      <c r="CP50" s="89">
        <f>' I КВАРТАЛ'!AE50+'II КВАРТАЛ '!AE50+' III КВАРТАЛ '!AE50+'IV КВАРТАЛ и СВОД V-мов и $$ '!AE50</f>
        <v>0</v>
      </c>
      <c r="CQ50" s="115">
        <f>' I КВАРТАЛ'!AF50+'II КВАРТАЛ '!AF50+' III КВАРТАЛ '!AF50+'IV КВАРТАЛ и СВОД V-мов и $$ '!AF50</f>
        <v>0</v>
      </c>
      <c r="CR50" s="51">
        <f>' I КВАРТАЛ'!AG50+'II КВАРТАЛ '!AG50+' III КВАРТАЛ '!AG50+'IV КВАРТАЛ и СВОД V-мов и $$ '!AG50</f>
        <v>0</v>
      </c>
      <c r="CS50" s="51">
        <f>' I КВАРТАЛ'!AH50+'II КВАРТАЛ '!AH50+' III КВАРТАЛ '!AH50+'IV КВАРТАЛ и СВОД V-мов и $$ '!AH50</f>
        <v>0</v>
      </c>
      <c r="CT50" s="90">
        <f t="shared" si="12"/>
        <v>0</v>
      </c>
      <c r="CU50" s="89">
        <f>' I КВАРТАЛ'!AJ50+'II КВАРТАЛ '!AJ50+' III КВАРТАЛ '!AJ50+'IV КВАРТАЛ и СВОД V-мов и $$ '!AJ50</f>
        <v>0</v>
      </c>
      <c r="CV50" s="89">
        <f>' I КВАРТАЛ'!AK50+'II КВАРТАЛ '!AK50+' III КВАРТАЛ '!AK50+'IV КВАРТАЛ и СВОД V-мов и $$ '!AK50</f>
        <v>0</v>
      </c>
      <c r="CW50" s="115">
        <f>' I КВАРТАЛ'!AL50+'II КВАРТАЛ '!AL50+' III КВАРТАЛ '!AL50+'IV КВАРТАЛ и СВОД V-мов и $$ '!AL50</f>
        <v>0</v>
      </c>
      <c r="CX50" s="51">
        <f>' I КВАРТАЛ'!AM50+'II КВАРТАЛ '!AM50+' III КВАРТАЛ '!AM50+'IV КВАРТАЛ и СВОД V-мов и $$ '!AM50</f>
        <v>0</v>
      </c>
      <c r="CY50" s="51">
        <f>' I КВАРТАЛ'!AN50+'II КВАРТАЛ '!AN50+' III КВАРТАЛ '!AN50+'IV КВАРТАЛ и СВОД V-мов и $$ '!AN50</f>
        <v>0</v>
      </c>
      <c r="CZ50" s="90">
        <f t="shared" si="13"/>
        <v>0</v>
      </c>
      <c r="DA50" s="89">
        <f>' I КВАРТАЛ'!AP50+'II КВАРТАЛ '!AP50+' III КВАРТАЛ '!AP50+'IV КВАРТАЛ и СВОД V-мов и $$ '!AP50</f>
        <v>0</v>
      </c>
      <c r="DB50" s="89">
        <f>' I КВАРТАЛ'!AQ50+'II КВАРТАЛ '!AQ50+' III КВАРТАЛ '!AQ50+'IV КВАРТАЛ и СВОД V-мов и $$ '!AQ50</f>
        <v>0</v>
      </c>
      <c r="DC50" s="115">
        <f>' I КВАРТАЛ'!AR50+'II КВАРТАЛ '!AR50+' III КВАРТАЛ '!AR50+'IV КВАРТАЛ и СВОД V-мов и $$ '!AR50</f>
        <v>0</v>
      </c>
      <c r="DD50" s="51">
        <f>' I КВАРТАЛ'!AS50+'II КВАРТАЛ '!AS50+' III КВАРТАЛ '!AS50+'IV КВАРТАЛ и СВОД V-мов и $$ '!AS50</f>
        <v>0</v>
      </c>
      <c r="DE50" s="51">
        <f>' I КВАРТАЛ'!AT50+'II КВАРТАЛ '!AT50+' III КВАРТАЛ '!AT50+'IV КВАРТАЛ и СВОД V-мов и $$ '!AT50</f>
        <v>0</v>
      </c>
      <c r="DF50" s="90">
        <f t="shared" si="14"/>
        <v>0</v>
      </c>
      <c r="DG50" s="89">
        <f>' I КВАРТАЛ'!AV50+'II КВАРТАЛ '!AV50+' III КВАРТАЛ '!AV50+'IV КВАРТАЛ и СВОД V-мов и $$ '!AV50</f>
        <v>0</v>
      </c>
      <c r="DH50" s="89">
        <f>' I КВАРТАЛ'!AW50+'II КВАРТАЛ '!AW50+' III КВАРТАЛ '!AW50+'IV КВАРТАЛ и СВОД V-мов и $$ '!AW50</f>
        <v>0</v>
      </c>
      <c r="DI50" s="115">
        <f>' I КВАРТАЛ'!AX50+'II КВАРТАЛ '!AX50+' III КВАРТАЛ '!AX50+'IV КВАРТАЛ и СВОД V-мов и $$ '!AX50</f>
        <v>0</v>
      </c>
      <c r="DJ50" s="51">
        <f>' I КВАРТАЛ'!AY50+'II КВАРТАЛ '!AY50+' III КВАРТАЛ '!AY50+'IV КВАРТАЛ и СВОД V-мов и $$ '!AY50</f>
        <v>0</v>
      </c>
      <c r="DK50" s="51">
        <f>' I КВАРТАЛ'!AZ50+'II КВАРТАЛ '!AZ50+' III КВАРТАЛ '!AZ50+'IV КВАРТАЛ и СВОД V-мов и $$ '!AZ50</f>
        <v>0</v>
      </c>
      <c r="DL50" s="90">
        <f t="shared" si="15"/>
        <v>0</v>
      </c>
      <c r="DM50" s="89">
        <f>' I КВАРТАЛ'!BB50+'II КВАРТАЛ '!BB50+' III КВАРТАЛ '!BB50+'IV КВАРТАЛ и СВОД V-мов и $$ '!BB50</f>
        <v>0</v>
      </c>
      <c r="DN50" s="89">
        <f>' I КВАРТАЛ'!BC50+'II КВАРТАЛ '!BC50+' III КВАРТАЛ '!BC50+'IV КВАРТАЛ и СВОД V-мов и $$ '!BC50</f>
        <v>0</v>
      </c>
      <c r="DO50" s="115">
        <f>' I КВАРТАЛ'!BD50+'II КВАРТАЛ '!BD50+' III КВАРТАЛ '!BD50+'IV КВАРТАЛ и СВОД V-мов и $$ '!BD50</f>
        <v>0</v>
      </c>
      <c r="DP50" s="51">
        <f>' I КВАРТАЛ'!BE50+'II КВАРТАЛ '!BE50+' III КВАРТАЛ '!BE50+'IV КВАРТАЛ и СВОД V-мов и $$ '!BE50</f>
        <v>0</v>
      </c>
      <c r="DQ50" s="51">
        <f>' I КВАРТАЛ'!BF50+'II КВАРТАЛ '!BF50+' III КВАРТАЛ '!BF50+'IV КВАРТАЛ и СВОД V-мов и $$ '!BF50</f>
        <v>0</v>
      </c>
      <c r="DS50" s="72">
        <f t="shared" si="16"/>
        <v>1950</v>
      </c>
      <c r="DT50" s="97">
        <f t="shared" si="17"/>
        <v>656</v>
      </c>
      <c r="DU50" s="97">
        <f t="shared" si="18"/>
        <v>1294</v>
      </c>
      <c r="DV50" s="63">
        <f t="shared" si="55"/>
        <v>884773.5</v>
      </c>
      <c r="DW50" s="51">
        <f t="shared" si="56"/>
        <v>298649.84000000003</v>
      </c>
      <c r="DX50" s="51">
        <f t="shared" si="57"/>
        <v>586123.65999999992</v>
      </c>
      <c r="DY50" s="116">
        <f t="shared" si="58"/>
        <v>0</v>
      </c>
      <c r="DZ50" s="100">
        <f t="shared" si="19"/>
        <v>1950</v>
      </c>
      <c r="EA50" s="101">
        <f t="shared" si="20"/>
        <v>0</v>
      </c>
    </row>
    <row r="51" spans="1:131" s="35" customFormat="1" ht="15" x14ac:dyDescent="0.25">
      <c r="A51" s="21" t="s">
        <v>38</v>
      </c>
      <c r="B51" s="57"/>
      <c r="C51" s="33"/>
      <c r="D51" s="33"/>
      <c r="E51" s="60"/>
      <c r="F51" s="34"/>
      <c r="G51" s="34"/>
      <c r="H51" s="57">
        <f t="shared" si="36"/>
        <v>300</v>
      </c>
      <c r="I51" s="33">
        <v>150</v>
      </c>
      <c r="J51" s="33">
        <v>150</v>
      </c>
      <c r="K51" s="60">
        <f t="shared" si="63"/>
        <v>93135</v>
      </c>
      <c r="L51" s="3">
        <v>46567.5</v>
      </c>
      <c r="M51" s="3">
        <v>46567.5</v>
      </c>
      <c r="N51" s="57"/>
      <c r="O51" s="34"/>
      <c r="P51" s="34"/>
      <c r="Q51" s="60"/>
      <c r="R51" s="34"/>
      <c r="S51" s="34"/>
      <c r="T51" s="60"/>
      <c r="U51" s="34"/>
      <c r="V51" s="34"/>
      <c r="W51" s="57">
        <f t="shared" si="30"/>
        <v>25</v>
      </c>
      <c r="X51" s="33">
        <v>9</v>
      </c>
      <c r="Y51" s="33">
        <v>16</v>
      </c>
      <c r="Z51" s="60">
        <f t="shared" si="59"/>
        <v>19402.75</v>
      </c>
      <c r="AA51" s="3">
        <v>6984.99</v>
      </c>
      <c r="AB51" s="3">
        <v>12417.76</v>
      </c>
      <c r="AC51" s="57"/>
      <c r="AD51" s="34"/>
      <c r="AE51" s="34"/>
      <c r="AF51" s="60"/>
      <c r="AG51" s="34"/>
      <c r="AH51" s="34"/>
      <c r="AI51" s="57"/>
      <c r="AJ51" s="34"/>
      <c r="AK51" s="34"/>
      <c r="AL51" s="60"/>
      <c r="AM51" s="34"/>
      <c r="AN51" s="34"/>
      <c r="AO51" s="57"/>
      <c r="AP51" s="34"/>
      <c r="AQ51" s="34"/>
      <c r="AR51" s="60"/>
      <c r="AS51" s="34"/>
      <c r="AT51" s="34"/>
      <c r="AU51" s="57"/>
      <c r="AV51" s="34"/>
      <c r="AW51" s="34"/>
      <c r="AX51" s="60"/>
      <c r="AY51" s="34"/>
      <c r="AZ51" s="34"/>
      <c r="BA51" s="57"/>
      <c r="BB51" s="34"/>
      <c r="BC51" s="34"/>
      <c r="BD51" s="60"/>
      <c r="BE51" s="34"/>
      <c r="BF51" s="34"/>
      <c r="BH51" s="62">
        <f t="shared" si="54"/>
        <v>112537.75</v>
      </c>
      <c r="BI51" s="65">
        <f>' I КВАРТАЛ'!BH51+'II КВАРТАЛ '!BH51+' III КВАРТАЛ '!BH51+'IV КВАРТАЛ и СВОД V-мов и $$ '!BH51</f>
        <v>450151</v>
      </c>
      <c r="BJ51" s="51">
        <v>1334932</v>
      </c>
      <c r="BK51" s="52">
        <f t="shared" si="6"/>
        <v>-884781</v>
      </c>
      <c r="BL51" s="107"/>
      <c r="BM51" s="90">
        <f t="shared" si="7"/>
        <v>0</v>
      </c>
      <c r="BN51" s="89">
        <f>' I КВАРТАЛ'!C51+'II КВАРТАЛ '!C51+' III КВАРТАЛ '!C51+'IV КВАРТАЛ и СВОД V-мов и $$ '!C51</f>
        <v>0</v>
      </c>
      <c r="BO51" s="89">
        <f>' I КВАРТАЛ'!D51+'II КВАРТАЛ '!D51+' III КВАРТАЛ '!D51+'IV КВАРТАЛ и СВОД V-мов и $$ '!D51</f>
        <v>0</v>
      </c>
      <c r="BP51" s="115">
        <f>' I КВАРТАЛ'!E51+'II КВАРТАЛ '!E51+' III КВАРТАЛ '!E51+'IV КВАРТАЛ и СВОД V-мов и $$ '!E51</f>
        <v>0</v>
      </c>
      <c r="BQ51" s="51">
        <f>' I КВАРТАЛ'!F51+'II КВАРТАЛ '!F51+' III КВАРТАЛ '!F51+'IV КВАРТАЛ и СВОД V-мов и $$ '!F51</f>
        <v>0</v>
      </c>
      <c r="BR51" s="51">
        <f>' I КВАРТАЛ'!G51+'II КВАРТАЛ '!G51+' III КВАРТАЛ '!G51+'IV КВАРТАЛ и СВОД V-мов и $$ '!G51</f>
        <v>0</v>
      </c>
      <c r="BS51" s="90">
        <f t="shared" si="8"/>
        <v>1200</v>
      </c>
      <c r="BT51" s="89">
        <f>' I КВАРТАЛ'!I51+'II КВАРТАЛ '!I51+' III КВАРТАЛ '!I51+'IV КВАРТАЛ и СВОД V-мов и $$ '!I51</f>
        <v>623</v>
      </c>
      <c r="BU51" s="89">
        <f>' I КВАРТАЛ'!J51+'II КВАРТАЛ '!J51+' III КВАРТАЛ '!J51+'IV КВАРТАЛ и СВОД V-мов и $$ '!J51</f>
        <v>577</v>
      </c>
      <c r="BV51" s="115">
        <f>' I КВАРТАЛ'!K51+'II КВАРТАЛ '!K51+' III КВАРТАЛ '!K51+'IV КВАРТАЛ и СВОД V-мов и $$ '!K51</f>
        <v>372540</v>
      </c>
      <c r="BW51" s="51">
        <f>' I КВАРТАЛ'!L51+'II КВАРТАЛ '!L51+' III КВАРТАЛ '!L51+'IV КВАРТАЛ и СВОД V-мов и $$ '!L51</f>
        <v>193410.35</v>
      </c>
      <c r="BX51" s="51">
        <f>' I КВАРТАЛ'!M51+'II КВАРТАЛ '!M51+' III КВАРТАЛ '!M51+'IV КВАРТАЛ и СВОД V-мов и $$ '!M51</f>
        <v>179129.65</v>
      </c>
      <c r="BY51" s="90">
        <f t="shared" si="9"/>
        <v>0</v>
      </c>
      <c r="BZ51" s="89">
        <f>' I КВАРТАЛ'!O51+'II КВАРТАЛ '!O51+' III КВАРТАЛ '!O51+'IV КВАРТАЛ и СВОД V-мов и $$ '!O51</f>
        <v>0</v>
      </c>
      <c r="CA51" s="89">
        <f>' I КВАРТАЛ'!P51+'II КВАРТАЛ '!P51+' III КВАРТАЛ '!P51+'IV КВАРТАЛ и СВОД V-мов и $$ '!P51</f>
        <v>0</v>
      </c>
      <c r="CB51" s="115">
        <f>' I КВАРТАЛ'!Q51+'II КВАРТАЛ '!Q51+' III КВАРТАЛ '!Q51+'IV КВАРТАЛ и СВОД V-мов и $$ '!Q51</f>
        <v>0</v>
      </c>
      <c r="CC51" s="51">
        <f>' I КВАРТАЛ'!R51+'II КВАРТАЛ '!R51+' III КВАРТАЛ '!R51+'IV КВАРТАЛ и СВОД V-мов и $$ '!R51</f>
        <v>0</v>
      </c>
      <c r="CD51" s="51">
        <f>' I КВАРТАЛ'!S51+'II КВАРТАЛ '!S51+' III КВАРТАЛ '!S51+'IV КВАРТАЛ и СВОД V-мов и $$ '!S51</f>
        <v>0</v>
      </c>
      <c r="CE51" s="115">
        <f>' I КВАРТАЛ'!T51+'II КВАРТАЛ '!T51+' III КВАРТАЛ '!T51+'IV КВАРТАЛ и СВОД V-мов и $$ '!T51</f>
        <v>0</v>
      </c>
      <c r="CF51" s="51">
        <f>' I КВАРТАЛ'!U51+'II КВАРТАЛ '!U51+' III КВАРТАЛ '!U51+'IV КВАРТАЛ и СВОД V-мов и $$ '!U51</f>
        <v>0</v>
      </c>
      <c r="CG51" s="51">
        <f>' I КВАРТАЛ'!V51+'II КВАРТАЛ '!V51+' III КВАРТАЛ '!V51+'IV КВАРТАЛ и СВОД V-мов и $$ '!V51</f>
        <v>0</v>
      </c>
      <c r="CH51" s="90">
        <f t="shared" si="10"/>
        <v>100</v>
      </c>
      <c r="CI51" s="89">
        <f>' I КВАРТАЛ'!X51+'II КВАРТАЛ '!X51+' III КВАРТАЛ '!X51+'IV КВАРТАЛ и СВОД V-мов и $$ '!X51</f>
        <v>38</v>
      </c>
      <c r="CJ51" s="89">
        <f>' I КВАРТАЛ'!Y51+'II КВАРТАЛ '!Y51+' III КВАРТАЛ '!Y51+'IV КВАРТАЛ и СВОД V-мов и $$ '!Y51</f>
        <v>62</v>
      </c>
      <c r="CK51" s="115">
        <f>' I КВАРТАЛ'!Z51+'II КВАРТАЛ '!Z51+' III КВАРТАЛ '!Z51+'IV КВАРТАЛ и СВОД V-мов и $$ '!Z51</f>
        <v>77611</v>
      </c>
      <c r="CL51" s="51">
        <f>' I КВАРТАЛ'!AA51+'II КВАРТАЛ '!AA51+' III КВАРТАЛ '!AA51+'IV КВАРТАЛ и СВОД V-мов и $$ '!AA51</f>
        <v>29492.18</v>
      </c>
      <c r="CM51" s="51">
        <f>' I КВАРТАЛ'!AB51+'II КВАРТАЛ '!AB51+' III КВАРТАЛ '!AB51+'IV КВАРТАЛ и СВОД V-мов и $$ '!AB51</f>
        <v>48118.82</v>
      </c>
      <c r="CN51" s="90">
        <f t="shared" si="11"/>
        <v>0</v>
      </c>
      <c r="CO51" s="89">
        <f>' I КВАРТАЛ'!AD51+'II КВАРТАЛ '!AD51+' III КВАРТАЛ '!AD51+'IV КВАРТАЛ и СВОД V-мов и $$ '!AD51</f>
        <v>0</v>
      </c>
      <c r="CP51" s="89">
        <f>' I КВАРТАЛ'!AE51+'II КВАРТАЛ '!AE51+' III КВАРТАЛ '!AE51+'IV КВАРТАЛ и СВОД V-мов и $$ '!AE51</f>
        <v>0</v>
      </c>
      <c r="CQ51" s="115">
        <f>' I КВАРТАЛ'!AF51+'II КВАРТАЛ '!AF51+' III КВАРТАЛ '!AF51+'IV КВАРТАЛ и СВОД V-мов и $$ '!AF51</f>
        <v>0</v>
      </c>
      <c r="CR51" s="51">
        <f>' I КВАРТАЛ'!AG51+'II КВАРТАЛ '!AG51+' III КВАРТАЛ '!AG51+'IV КВАРТАЛ и СВОД V-мов и $$ '!AG51</f>
        <v>0</v>
      </c>
      <c r="CS51" s="51">
        <f>' I КВАРТАЛ'!AH51+'II КВАРТАЛ '!AH51+' III КВАРТАЛ '!AH51+'IV КВАРТАЛ и СВОД V-мов и $$ '!AH51</f>
        <v>0</v>
      </c>
      <c r="CT51" s="90">
        <f t="shared" si="12"/>
        <v>0</v>
      </c>
      <c r="CU51" s="89">
        <f>' I КВАРТАЛ'!AJ51+'II КВАРТАЛ '!AJ51+' III КВАРТАЛ '!AJ51+'IV КВАРТАЛ и СВОД V-мов и $$ '!AJ51</f>
        <v>0</v>
      </c>
      <c r="CV51" s="89">
        <f>' I КВАРТАЛ'!AK51+'II КВАРТАЛ '!AK51+' III КВАРТАЛ '!AK51+'IV КВАРТАЛ и СВОД V-мов и $$ '!AK51</f>
        <v>0</v>
      </c>
      <c r="CW51" s="115">
        <f>' I КВАРТАЛ'!AL51+'II КВАРТАЛ '!AL51+' III КВАРТАЛ '!AL51+'IV КВАРТАЛ и СВОД V-мов и $$ '!AL51</f>
        <v>0</v>
      </c>
      <c r="CX51" s="51">
        <f>' I КВАРТАЛ'!AM51+'II КВАРТАЛ '!AM51+' III КВАРТАЛ '!AM51+'IV КВАРТАЛ и СВОД V-мов и $$ '!AM51</f>
        <v>0</v>
      </c>
      <c r="CY51" s="51">
        <f>' I КВАРТАЛ'!AN51+'II КВАРТАЛ '!AN51+' III КВАРТАЛ '!AN51+'IV КВАРТАЛ и СВОД V-мов и $$ '!AN51</f>
        <v>0</v>
      </c>
      <c r="CZ51" s="90">
        <f t="shared" si="13"/>
        <v>0</v>
      </c>
      <c r="DA51" s="89">
        <f>' I КВАРТАЛ'!AP51+'II КВАРТАЛ '!AP51+' III КВАРТАЛ '!AP51+'IV КВАРТАЛ и СВОД V-мов и $$ '!AP51</f>
        <v>0</v>
      </c>
      <c r="DB51" s="89">
        <f>' I КВАРТАЛ'!AQ51+'II КВАРТАЛ '!AQ51+' III КВАРТАЛ '!AQ51+'IV КВАРТАЛ и СВОД V-мов и $$ '!AQ51</f>
        <v>0</v>
      </c>
      <c r="DC51" s="115">
        <f>' I КВАРТАЛ'!AR51+'II КВАРТАЛ '!AR51+' III КВАРТАЛ '!AR51+'IV КВАРТАЛ и СВОД V-мов и $$ '!AR51</f>
        <v>0</v>
      </c>
      <c r="DD51" s="51">
        <f>' I КВАРТАЛ'!AS51+'II КВАРТАЛ '!AS51+' III КВАРТАЛ '!AS51+'IV КВАРТАЛ и СВОД V-мов и $$ '!AS51</f>
        <v>0</v>
      </c>
      <c r="DE51" s="51">
        <f>' I КВАРТАЛ'!AT51+'II КВАРТАЛ '!AT51+' III КВАРТАЛ '!AT51+'IV КВАРТАЛ и СВОД V-мов и $$ '!AT51</f>
        <v>0</v>
      </c>
      <c r="DF51" s="90">
        <f t="shared" si="14"/>
        <v>0</v>
      </c>
      <c r="DG51" s="89">
        <f>' I КВАРТАЛ'!AV51+'II КВАРТАЛ '!AV51+' III КВАРТАЛ '!AV51+'IV КВАРТАЛ и СВОД V-мов и $$ '!AV51</f>
        <v>0</v>
      </c>
      <c r="DH51" s="89">
        <f>' I КВАРТАЛ'!AW51+'II КВАРТАЛ '!AW51+' III КВАРТАЛ '!AW51+'IV КВАРТАЛ и СВОД V-мов и $$ '!AW51</f>
        <v>0</v>
      </c>
      <c r="DI51" s="115">
        <f>' I КВАРТАЛ'!AX51+'II КВАРТАЛ '!AX51+' III КВАРТАЛ '!AX51+'IV КВАРТАЛ и СВОД V-мов и $$ '!AX51</f>
        <v>0</v>
      </c>
      <c r="DJ51" s="51">
        <f>' I КВАРТАЛ'!AY51+'II КВАРТАЛ '!AY51+' III КВАРТАЛ '!AY51+'IV КВАРТАЛ и СВОД V-мов и $$ '!AY51</f>
        <v>0</v>
      </c>
      <c r="DK51" s="51">
        <f>' I КВАРТАЛ'!AZ51+'II КВАРТАЛ '!AZ51+' III КВАРТАЛ '!AZ51+'IV КВАРТАЛ и СВОД V-мов и $$ '!AZ51</f>
        <v>0</v>
      </c>
      <c r="DL51" s="90">
        <f t="shared" si="15"/>
        <v>0</v>
      </c>
      <c r="DM51" s="89">
        <f>' I КВАРТАЛ'!BB51+'II КВАРТАЛ '!BB51+' III КВАРТАЛ '!BB51+'IV КВАРТАЛ и СВОД V-мов и $$ '!BB51</f>
        <v>0</v>
      </c>
      <c r="DN51" s="89">
        <f>' I КВАРТАЛ'!BC51+'II КВАРТАЛ '!BC51+' III КВАРТАЛ '!BC51+'IV КВАРТАЛ и СВОД V-мов и $$ '!BC51</f>
        <v>0</v>
      </c>
      <c r="DO51" s="115">
        <f>' I КВАРТАЛ'!BD51+'II КВАРТАЛ '!BD51+' III КВАРТАЛ '!BD51+'IV КВАРТАЛ и СВОД V-мов и $$ '!BD51</f>
        <v>0</v>
      </c>
      <c r="DP51" s="51">
        <f>' I КВАРТАЛ'!BE51+'II КВАРТАЛ '!BE51+' III КВАРТАЛ '!BE51+'IV КВАРТАЛ и СВОД V-мов и $$ '!BE51</f>
        <v>0</v>
      </c>
      <c r="DQ51" s="51">
        <f>' I КВАРТАЛ'!BF51+'II КВАРТАЛ '!BF51+' III КВАРТАЛ '!BF51+'IV КВАРТАЛ и СВОД V-мов и $$ '!BF51</f>
        <v>0</v>
      </c>
      <c r="DS51" s="72">
        <f t="shared" si="16"/>
        <v>1300</v>
      </c>
      <c r="DT51" s="97">
        <f t="shared" si="17"/>
        <v>661</v>
      </c>
      <c r="DU51" s="97">
        <f t="shared" si="18"/>
        <v>639</v>
      </c>
      <c r="DV51" s="63">
        <f t="shared" si="55"/>
        <v>450151</v>
      </c>
      <c r="DW51" s="51">
        <f t="shared" si="56"/>
        <v>222902.53</v>
      </c>
      <c r="DX51" s="51">
        <f t="shared" si="57"/>
        <v>227248.47</v>
      </c>
      <c r="DY51" s="116">
        <f t="shared" si="58"/>
        <v>0</v>
      </c>
      <c r="DZ51" s="100">
        <f t="shared" si="19"/>
        <v>1300</v>
      </c>
      <c r="EA51" s="101">
        <f t="shared" si="20"/>
        <v>0</v>
      </c>
    </row>
    <row r="52" spans="1:131" s="35" customFormat="1" ht="15" x14ac:dyDescent="0.25">
      <c r="A52" s="21" t="s">
        <v>39</v>
      </c>
      <c r="B52" s="57"/>
      <c r="C52" s="33"/>
      <c r="D52" s="33"/>
      <c r="E52" s="60"/>
      <c r="F52" s="34"/>
      <c r="G52" s="34"/>
      <c r="H52" s="57">
        <f t="shared" si="36"/>
        <v>450</v>
      </c>
      <c r="I52" s="33">
        <v>107</v>
      </c>
      <c r="J52" s="33">
        <v>343</v>
      </c>
      <c r="K52" s="60">
        <f t="shared" si="63"/>
        <v>139702.5</v>
      </c>
      <c r="L52" s="3">
        <v>33218.15</v>
      </c>
      <c r="M52" s="3">
        <v>106484.35</v>
      </c>
      <c r="N52" s="57"/>
      <c r="O52" s="34"/>
      <c r="P52" s="34"/>
      <c r="Q52" s="60"/>
      <c r="R52" s="34"/>
      <c r="S52" s="34"/>
      <c r="T52" s="60"/>
      <c r="U52" s="34"/>
      <c r="V52" s="34"/>
      <c r="W52" s="57">
        <f t="shared" si="30"/>
        <v>900</v>
      </c>
      <c r="X52" s="33">
        <v>216</v>
      </c>
      <c r="Y52" s="33">
        <v>684</v>
      </c>
      <c r="Z52" s="60">
        <f t="shared" si="59"/>
        <v>1071807.9099999999</v>
      </c>
      <c r="AA52" s="3">
        <v>257233.9</v>
      </c>
      <c r="AB52" s="3">
        <v>814574.01</v>
      </c>
      <c r="AC52" s="57"/>
      <c r="AD52" s="34"/>
      <c r="AE52" s="34"/>
      <c r="AF52" s="60"/>
      <c r="AG52" s="34"/>
      <c r="AH52" s="34"/>
      <c r="AI52" s="57"/>
      <c r="AJ52" s="34"/>
      <c r="AK52" s="34"/>
      <c r="AL52" s="60"/>
      <c r="AM52" s="34"/>
      <c r="AN52" s="34"/>
      <c r="AO52" s="57"/>
      <c r="AP52" s="34"/>
      <c r="AQ52" s="34"/>
      <c r="AR52" s="60"/>
      <c r="AS52" s="34"/>
      <c r="AT52" s="34"/>
      <c r="AU52" s="57"/>
      <c r="AV52" s="34"/>
      <c r="AW52" s="34"/>
      <c r="AX52" s="60"/>
      <c r="AY52" s="34"/>
      <c r="AZ52" s="34"/>
      <c r="BA52" s="57"/>
      <c r="BB52" s="34"/>
      <c r="BC52" s="34"/>
      <c r="BD52" s="60"/>
      <c r="BE52" s="34"/>
      <c r="BF52" s="34"/>
      <c r="BH52" s="62">
        <f t="shared" si="54"/>
        <v>1211510.4099999999</v>
      </c>
      <c r="BI52" s="65">
        <f>' I КВАРТАЛ'!BH52+'II КВАРТАЛ '!BH52+' III КВАРТАЛ '!BH52+'IV КВАРТАЛ и СВОД V-мов и $$ '!BH52</f>
        <v>4850698.3</v>
      </c>
      <c r="BJ52" s="51">
        <v>1629858</v>
      </c>
      <c r="BK52" s="52">
        <f t="shared" si="6"/>
        <v>3220840.3</v>
      </c>
      <c r="BL52" s="107"/>
      <c r="BM52" s="90">
        <f t="shared" si="7"/>
        <v>0</v>
      </c>
      <c r="BN52" s="89">
        <f>' I КВАРТАЛ'!C52+'II КВАРТАЛ '!C52+' III КВАРТАЛ '!C52+'IV КВАРТАЛ и СВОД V-мов и $$ '!C52</f>
        <v>0</v>
      </c>
      <c r="BO52" s="89">
        <f>' I КВАРТАЛ'!D52+'II КВАРТАЛ '!D52+' III КВАРТАЛ '!D52+'IV КВАРТАЛ и СВОД V-мов и $$ '!D52</f>
        <v>0</v>
      </c>
      <c r="BP52" s="115">
        <f>' I КВАРТАЛ'!E52+'II КВАРТАЛ '!E52+' III КВАРТАЛ '!E52+'IV КВАРТАЛ и СВОД V-мов и $$ '!E52</f>
        <v>0</v>
      </c>
      <c r="BQ52" s="51">
        <f>' I КВАРТАЛ'!F52+'II КВАРТАЛ '!F52+' III КВАРТАЛ '!F52+'IV КВАРТАЛ и СВОД V-мов и $$ '!F52</f>
        <v>0</v>
      </c>
      <c r="BR52" s="51">
        <f>' I КВАРТАЛ'!G52+'II КВАРТАЛ '!G52+' III КВАРТАЛ '!G52+'IV КВАРТАЛ и СВОД V-мов и $$ '!G52</f>
        <v>0</v>
      </c>
      <c r="BS52" s="90">
        <f t="shared" si="8"/>
        <v>1800</v>
      </c>
      <c r="BT52" s="89">
        <f>' I КВАРТАЛ'!I52+'II КВАРТАЛ '!I52+' III КВАРТАЛ '!I52+'IV КВАРТАЛ и СВОД V-мов и $$ '!I52</f>
        <v>493</v>
      </c>
      <c r="BU52" s="89">
        <f>' I КВАРТАЛ'!J52+'II КВАРТАЛ '!J52+' III КВАРТАЛ '!J52+'IV КВАРТАЛ и СВОД V-мов и $$ '!J52</f>
        <v>1307</v>
      </c>
      <c r="BV52" s="115">
        <f>' I КВАРТАЛ'!K52+'II КВАРТАЛ '!K52+' III КВАРТАЛ '!K52+'IV КВАРТАЛ и СВОД V-мов и $$ '!K52</f>
        <v>558810</v>
      </c>
      <c r="BW52" s="51">
        <f>' I КВАРТАЛ'!L52+'II КВАРТАЛ '!L52+' III КВАРТАЛ '!L52+'IV КВАРТАЛ и СВОД V-мов и $$ '!L52</f>
        <v>153051.85</v>
      </c>
      <c r="BX52" s="51">
        <f>' I КВАРТАЛ'!M52+'II КВАРТАЛ '!M52+' III КВАРТАЛ '!M52+'IV КВАРТАЛ и СВОД V-мов и $$ '!M52</f>
        <v>405758.15</v>
      </c>
      <c r="BY52" s="90">
        <f t="shared" si="9"/>
        <v>0</v>
      </c>
      <c r="BZ52" s="89">
        <f>' I КВАРТАЛ'!O52+'II КВАРТАЛ '!O52+' III КВАРТАЛ '!O52+'IV КВАРТАЛ и СВОД V-мов и $$ '!O52</f>
        <v>0</v>
      </c>
      <c r="CA52" s="89">
        <f>' I КВАРТАЛ'!P52+'II КВАРТАЛ '!P52+' III КВАРТАЛ '!P52+'IV КВАРТАЛ и СВОД V-мов и $$ '!P52</f>
        <v>0</v>
      </c>
      <c r="CB52" s="115">
        <f>' I КВАРТАЛ'!Q52+'II КВАРТАЛ '!Q52+' III КВАРТАЛ '!Q52+'IV КВАРТАЛ и СВОД V-мов и $$ '!Q52</f>
        <v>0</v>
      </c>
      <c r="CC52" s="51">
        <f>' I КВАРТАЛ'!R52+'II КВАРТАЛ '!R52+' III КВАРТАЛ '!R52+'IV КВАРТАЛ и СВОД V-мов и $$ '!R52</f>
        <v>0</v>
      </c>
      <c r="CD52" s="51">
        <f>' I КВАРТАЛ'!S52+'II КВАРТАЛ '!S52+' III КВАРТАЛ '!S52+'IV КВАРТАЛ и СВОД V-мов и $$ '!S52</f>
        <v>0</v>
      </c>
      <c r="CE52" s="115">
        <f>' I КВАРТАЛ'!T52+'II КВАРТАЛ '!T52+' III КВАРТАЛ '!T52+'IV КВАРТАЛ и СВОД V-мов и $$ '!T52</f>
        <v>0</v>
      </c>
      <c r="CF52" s="51">
        <f>' I КВАРТАЛ'!U52+'II КВАРТАЛ '!U52+' III КВАРТАЛ '!U52+'IV КВАРТАЛ и СВОД V-мов и $$ '!U52</f>
        <v>0</v>
      </c>
      <c r="CG52" s="51">
        <f>' I КВАРТАЛ'!V52+'II КВАРТАЛ '!V52+' III КВАРТАЛ '!V52+'IV КВАРТАЛ и СВОД V-мов и $$ '!V52</f>
        <v>0</v>
      </c>
      <c r="CH52" s="90">
        <f t="shared" si="10"/>
        <v>3600</v>
      </c>
      <c r="CI52" s="89">
        <f>' I КВАРТАЛ'!X52+'II КВАРТАЛ '!X52+' III КВАРТАЛ '!X52+'IV КВАРТАЛ и СВОД V-мов и $$ '!X52</f>
        <v>896</v>
      </c>
      <c r="CJ52" s="89">
        <f>' I КВАРТАЛ'!Y52+'II КВАРТАЛ '!Y52+' III КВАРТАЛ '!Y52+'IV КВАРТАЛ и СВОД V-мов и $$ '!Y52</f>
        <v>2704</v>
      </c>
      <c r="CK52" s="115">
        <f>' I КВАРТАЛ'!Z52+'II КВАРТАЛ '!Z52+' III КВАРТАЛ '!Z52+'IV КВАРТАЛ и СВОД V-мов и $$ '!Z52</f>
        <v>4291888.3</v>
      </c>
      <c r="CL52" s="51">
        <f>' I КВАРТАЛ'!AA52+'II КВАРТАЛ '!AA52+' III КВАРТАЛ '!AA52+'IV КВАРТАЛ и СВОД V-мов и $$ '!AA52</f>
        <v>1068217.1099999999</v>
      </c>
      <c r="CM52" s="51">
        <f>' I КВАРТАЛ'!AB52+'II КВАРТАЛ '!AB52+' III КВАРТАЛ '!AB52+'IV КВАРТАЛ и СВОД V-мов и $$ '!AB52</f>
        <v>3223671.1900000004</v>
      </c>
      <c r="CN52" s="90">
        <f t="shared" si="11"/>
        <v>0</v>
      </c>
      <c r="CO52" s="89">
        <f>' I КВАРТАЛ'!AD52+'II КВАРТАЛ '!AD52+' III КВАРТАЛ '!AD52+'IV КВАРТАЛ и СВОД V-мов и $$ '!AD52</f>
        <v>0</v>
      </c>
      <c r="CP52" s="89">
        <f>' I КВАРТАЛ'!AE52+'II КВАРТАЛ '!AE52+' III КВАРТАЛ '!AE52+'IV КВАРТАЛ и СВОД V-мов и $$ '!AE52</f>
        <v>0</v>
      </c>
      <c r="CQ52" s="115">
        <f>' I КВАРТАЛ'!AF52+'II КВАРТАЛ '!AF52+' III КВАРТАЛ '!AF52+'IV КВАРТАЛ и СВОД V-мов и $$ '!AF52</f>
        <v>0</v>
      </c>
      <c r="CR52" s="51">
        <f>' I КВАРТАЛ'!AG52+'II КВАРТАЛ '!AG52+' III КВАРТАЛ '!AG52+'IV КВАРТАЛ и СВОД V-мов и $$ '!AG52</f>
        <v>0</v>
      </c>
      <c r="CS52" s="51">
        <f>' I КВАРТАЛ'!AH52+'II КВАРТАЛ '!AH52+' III КВАРТАЛ '!AH52+'IV КВАРТАЛ и СВОД V-мов и $$ '!AH52</f>
        <v>0</v>
      </c>
      <c r="CT52" s="90">
        <f t="shared" si="12"/>
        <v>0</v>
      </c>
      <c r="CU52" s="89">
        <f>' I КВАРТАЛ'!AJ52+'II КВАРТАЛ '!AJ52+' III КВАРТАЛ '!AJ52+'IV КВАРТАЛ и СВОД V-мов и $$ '!AJ52</f>
        <v>0</v>
      </c>
      <c r="CV52" s="89">
        <f>' I КВАРТАЛ'!AK52+'II КВАРТАЛ '!AK52+' III КВАРТАЛ '!AK52+'IV КВАРТАЛ и СВОД V-мов и $$ '!AK52</f>
        <v>0</v>
      </c>
      <c r="CW52" s="115">
        <f>' I КВАРТАЛ'!AL52+'II КВАРТАЛ '!AL52+' III КВАРТАЛ '!AL52+'IV КВАРТАЛ и СВОД V-мов и $$ '!AL52</f>
        <v>0</v>
      </c>
      <c r="CX52" s="51">
        <f>' I КВАРТАЛ'!AM52+'II КВАРТАЛ '!AM52+' III КВАРТАЛ '!AM52+'IV КВАРТАЛ и СВОД V-мов и $$ '!AM52</f>
        <v>0</v>
      </c>
      <c r="CY52" s="51">
        <f>' I КВАРТАЛ'!AN52+'II КВАРТАЛ '!AN52+' III КВАРТАЛ '!AN52+'IV КВАРТАЛ и СВОД V-мов и $$ '!AN52</f>
        <v>0</v>
      </c>
      <c r="CZ52" s="90">
        <f t="shared" si="13"/>
        <v>0</v>
      </c>
      <c r="DA52" s="89">
        <f>' I КВАРТАЛ'!AP52+'II КВАРТАЛ '!AP52+' III КВАРТАЛ '!AP52+'IV КВАРТАЛ и СВОД V-мов и $$ '!AP52</f>
        <v>0</v>
      </c>
      <c r="DB52" s="89">
        <f>' I КВАРТАЛ'!AQ52+'II КВАРТАЛ '!AQ52+' III КВАРТАЛ '!AQ52+'IV КВАРТАЛ и СВОД V-мов и $$ '!AQ52</f>
        <v>0</v>
      </c>
      <c r="DC52" s="115">
        <f>' I КВАРТАЛ'!AR52+'II КВАРТАЛ '!AR52+' III КВАРТАЛ '!AR52+'IV КВАРТАЛ и СВОД V-мов и $$ '!AR52</f>
        <v>0</v>
      </c>
      <c r="DD52" s="51">
        <f>' I КВАРТАЛ'!AS52+'II КВАРТАЛ '!AS52+' III КВАРТАЛ '!AS52+'IV КВАРТАЛ и СВОД V-мов и $$ '!AS52</f>
        <v>0</v>
      </c>
      <c r="DE52" s="51">
        <f>' I КВАРТАЛ'!AT52+'II КВАРТАЛ '!AT52+' III КВАРТАЛ '!AT52+'IV КВАРТАЛ и СВОД V-мов и $$ '!AT52</f>
        <v>0</v>
      </c>
      <c r="DF52" s="90">
        <f t="shared" si="14"/>
        <v>0</v>
      </c>
      <c r="DG52" s="89">
        <f>' I КВАРТАЛ'!AV52+'II КВАРТАЛ '!AV52+' III КВАРТАЛ '!AV52+'IV КВАРТАЛ и СВОД V-мов и $$ '!AV52</f>
        <v>0</v>
      </c>
      <c r="DH52" s="89">
        <f>' I КВАРТАЛ'!AW52+'II КВАРТАЛ '!AW52+' III КВАРТАЛ '!AW52+'IV КВАРТАЛ и СВОД V-мов и $$ '!AW52</f>
        <v>0</v>
      </c>
      <c r="DI52" s="115">
        <f>' I КВАРТАЛ'!AX52+'II КВАРТАЛ '!AX52+' III КВАРТАЛ '!AX52+'IV КВАРТАЛ и СВОД V-мов и $$ '!AX52</f>
        <v>0</v>
      </c>
      <c r="DJ52" s="51">
        <f>' I КВАРТАЛ'!AY52+'II КВАРТАЛ '!AY52+' III КВАРТАЛ '!AY52+'IV КВАРТАЛ и СВОД V-мов и $$ '!AY52</f>
        <v>0</v>
      </c>
      <c r="DK52" s="51">
        <f>' I КВАРТАЛ'!AZ52+'II КВАРТАЛ '!AZ52+' III КВАРТАЛ '!AZ52+'IV КВАРТАЛ и СВОД V-мов и $$ '!AZ52</f>
        <v>0</v>
      </c>
      <c r="DL52" s="90">
        <f t="shared" si="15"/>
        <v>0</v>
      </c>
      <c r="DM52" s="89">
        <f>' I КВАРТАЛ'!BB52+'II КВАРТАЛ '!BB52+' III КВАРТАЛ '!BB52+'IV КВАРТАЛ и СВОД V-мов и $$ '!BB52</f>
        <v>0</v>
      </c>
      <c r="DN52" s="89">
        <f>' I КВАРТАЛ'!BC52+'II КВАРТАЛ '!BC52+' III КВАРТАЛ '!BC52+'IV КВАРТАЛ и СВОД V-мов и $$ '!BC52</f>
        <v>0</v>
      </c>
      <c r="DO52" s="115">
        <f>' I КВАРТАЛ'!BD52+'II КВАРТАЛ '!BD52+' III КВАРТАЛ '!BD52+'IV КВАРТАЛ и СВОД V-мов и $$ '!BD52</f>
        <v>0</v>
      </c>
      <c r="DP52" s="51">
        <f>' I КВАРТАЛ'!BE52+'II КВАРТАЛ '!BE52+' III КВАРТАЛ '!BE52+'IV КВАРТАЛ и СВОД V-мов и $$ '!BE52</f>
        <v>0</v>
      </c>
      <c r="DQ52" s="51">
        <f>' I КВАРТАЛ'!BF52+'II КВАРТАЛ '!BF52+' III КВАРТАЛ '!BF52+'IV КВАРТАЛ и СВОД V-мов и $$ '!BF52</f>
        <v>0</v>
      </c>
      <c r="DS52" s="72">
        <f t="shared" si="16"/>
        <v>5400</v>
      </c>
      <c r="DT52" s="97">
        <f t="shared" si="17"/>
        <v>1389</v>
      </c>
      <c r="DU52" s="97">
        <f t="shared" si="18"/>
        <v>4011</v>
      </c>
      <c r="DV52" s="63">
        <f t="shared" si="55"/>
        <v>4850698.3</v>
      </c>
      <c r="DW52" s="51">
        <f t="shared" si="56"/>
        <v>1221268.96</v>
      </c>
      <c r="DX52" s="51">
        <f t="shared" si="57"/>
        <v>3629429.3400000003</v>
      </c>
      <c r="DY52" s="116">
        <f t="shared" si="58"/>
        <v>0</v>
      </c>
      <c r="DZ52" s="100">
        <f t="shared" si="19"/>
        <v>5400</v>
      </c>
      <c r="EA52" s="101">
        <f t="shared" si="20"/>
        <v>0</v>
      </c>
    </row>
    <row r="53" spans="1:131" s="35" customFormat="1" ht="15" x14ac:dyDescent="0.25">
      <c r="A53" s="21" t="s">
        <v>40</v>
      </c>
      <c r="B53" s="57"/>
      <c r="C53" s="33"/>
      <c r="D53" s="33"/>
      <c r="E53" s="60"/>
      <c r="F53" s="34"/>
      <c r="G53" s="34"/>
      <c r="H53" s="57">
        <f t="shared" si="36"/>
        <v>183</v>
      </c>
      <c r="I53" s="33">
        <v>37</v>
      </c>
      <c r="J53" s="33">
        <v>146</v>
      </c>
      <c r="K53" s="60">
        <f t="shared" si="63"/>
        <v>56812.35</v>
      </c>
      <c r="L53" s="3">
        <v>11486.65</v>
      </c>
      <c r="M53" s="3">
        <v>45325.7</v>
      </c>
      <c r="N53" s="57"/>
      <c r="O53" s="34"/>
      <c r="P53" s="34"/>
      <c r="Q53" s="60"/>
      <c r="R53" s="34"/>
      <c r="S53" s="34"/>
      <c r="T53" s="60"/>
      <c r="U53" s="34"/>
      <c r="V53" s="34"/>
      <c r="W53" s="57">
        <f t="shared" si="30"/>
        <v>102</v>
      </c>
      <c r="X53" s="33">
        <v>6</v>
      </c>
      <c r="Y53" s="33">
        <v>96</v>
      </c>
      <c r="Z53" s="60">
        <f t="shared" si="59"/>
        <v>79163.22</v>
      </c>
      <c r="AA53" s="3">
        <v>4656.66</v>
      </c>
      <c r="AB53" s="3">
        <v>74506.559999999998</v>
      </c>
      <c r="AC53" s="57"/>
      <c r="AD53" s="34"/>
      <c r="AE53" s="34"/>
      <c r="AF53" s="60"/>
      <c r="AG53" s="34"/>
      <c r="AH53" s="34"/>
      <c r="AI53" s="57"/>
      <c r="AJ53" s="34"/>
      <c r="AK53" s="34"/>
      <c r="AL53" s="60"/>
      <c r="AM53" s="34"/>
      <c r="AN53" s="34"/>
      <c r="AO53" s="57"/>
      <c r="AP53" s="34"/>
      <c r="AQ53" s="34"/>
      <c r="AR53" s="60"/>
      <c r="AS53" s="34"/>
      <c r="AT53" s="34"/>
      <c r="AU53" s="57"/>
      <c r="AV53" s="34"/>
      <c r="AW53" s="34"/>
      <c r="AX53" s="60"/>
      <c r="AY53" s="34"/>
      <c r="AZ53" s="34"/>
      <c r="BA53" s="57"/>
      <c r="BB53" s="34"/>
      <c r="BC53" s="34"/>
      <c r="BD53" s="60"/>
      <c r="BE53" s="34"/>
      <c r="BF53" s="34"/>
      <c r="BH53" s="62">
        <f t="shared" si="54"/>
        <v>135975.57</v>
      </c>
      <c r="BI53" s="65">
        <f>' I КВАРТАЛ'!BH53+'II КВАРТАЛ '!BH53+' III КВАРТАЛ '!BH53+'IV КВАРТАЛ и СВОД V-мов и $$ '!BH53</f>
        <v>537693.39999999991</v>
      </c>
      <c r="BJ53" s="51">
        <v>1067942</v>
      </c>
      <c r="BK53" s="52">
        <f t="shared" si="6"/>
        <v>-530248.60000000009</v>
      </c>
      <c r="BL53" s="107"/>
      <c r="BM53" s="90">
        <f t="shared" si="7"/>
        <v>0</v>
      </c>
      <c r="BN53" s="89">
        <f>' I КВАРТАЛ'!C53+'II КВАРТАЛ '!C53+' III КВАРТАЛ '!C53+'IV КВАРТАЛ и СВОД V-мов и $$ '!C53</f>
        <v>0</v>
      </c>
      <c r="BO53" s="89">
        <f>' I КВАРТАЛ'!D53+'II КВАРТАЛ '!D53+' III КВАРТАЛ '!D53+'IV КВАРТАЛ и СВОД V-мов и $$ '!D53</f>
        <v>0</v>
      </c>
      <c r="BP53" s="115">
        <f>' I КВАРТАЛ'!E53+'II КВАРТАЛ '!E53+' III КВАРТАЛ '!E53+'IV КВАРТАЛ и СВОД V-мов и $$ '!E53</f>
        <v>0</v>
      </c>
      <c r="BQ53" s="51">
        <f>' I КВАРТАЛ'!F53+'II КВАРТАЛ '!F53+' III КВАРТАЛ '!F53+'IV КВАРТАЛ и СВОД V-мов и $$ '!F53</f>
        <v>0</v>
      </c>
      <c r="BR53" s="51">
        <f>' I КВАРТАЛ'!G53+'II КВАРТАЛ '!G53+' III КВАРТАЛ '!G53+'IV КВАРТАЛ и СВОД V-мов и $$ '!G53</f>
        <v>0</v>
      </c>
      <c r="BS53" s="90">
        <f t="shared" si="8"/>
        <v>732</v>
      </c>
      <c r="BT53" s="89">
        <f>' I КВАРТАЛ'!I53+'II КВАРТАЛ '!I53+' III КВАРТАЛ '!I53+'IV КВАРТАЛ и СВОД V-мов и $$ '!I53</f>
        <v>241</v>
      </c>
      <c r="BU53" s="89">
        <f>' I КВАРТАЛ'!J53+'II КВАРТАЛ '!J53+' III КВАРТАЛ '!J53+'IV КВАРТАЛ и СВОД V-мов и $$ '!J53</f>
        <v>491</v>
      </c>
      <c r="BV53" s="115">
        <f>' I КВАРТАЛ'!K53+'II КВАРТАЛ '!K53+' III КВАРТАЛ '!K53+'IV КВАРТАЛ и СВОД V-мов и $$ '!K53</f>
        <v>227249.40000000002</v>
      </c>
      <c r="BW53" s="51">
        <f>' I КВАРТАЛ'!L53+'II КВАРТАЛ '!L53+' III КВАРТАЛ '!L53+'IV КВАРТАЛ и СВОД V-мов и $$ '!L53</f>
        <v>74818.45</v>
      </c>
      <c r="BX53" s="51">
        <f>' I КВАРТАЛ'!M53+'II КВАРТАЛ '!M53+' III КВАРТАЛ '!M53+'IV КВАРТАЛ и СВОД V-мов и $$ '!M53</f>
        <v>152430.95000000001</v>
      </c>
      <c r="BY53" s="90">
        <f t="shared" si="9"/>
        <v>0</v>
      </c>
      <c r="BZ53" s="89">
        <f>' I КВАРТАЛ'!O53+'II КВАРТАЛ '!O53+' III КВАРТАЛ '!O53+'IV КВАРТАЛ и СВОД V-мов и $$ '!O53</f>
        <v>0</v>
      </c>
      <c r="CA53" s="89">
        <f>' I КВАРТАЛ'!P53+'II КВАРТАЛ '!P53+' III КВАРТАЛ '!P53+'IV КВАРТАЛ и СВОД V-мов и $$ '!P53</f>
        <v>0</v>
      </c>
      <c r="CB53" s="115">
        <f>' I КВАРТАЛ'!Q53+'II КВАРТАЛ '!Q53+' III КВАРТАЛ '!Q53+'IV КВАРТАЛ и СВОД V-мов и $$ '!Q53</f>
        <v>0</v>
      </c>
      <c r="CC53" s="51">
        <f>' I КВАРТАЛ'!R53+'II КВАРТАЛ '!R53+' III КВАРТАЛ '!R53+'IV КВАРТАЛ и СВОД V-мов и $$ '!R53</f>
        <v>0</v>
      </c>
      <c r="CD53" s="51">
        <f>' I КВАРТАЛ'!S53+'II КВАРТАЛ '!S53+' III КВАРТАЛ '!S53+'IV КВАРТАЛ и СВОД V-мов и $$ '!S53</f>
        <v>0</v>
      </c>
      <c r="CE53" s="115">
        <f>' I КВАРТАЛ'!T53+'II КВАРТАЛ '!T53+' III КВАРТАЛ '!T53+'IV КВАРТАЛ и СВОД V-мов и $$ '!T53</f>
        <v>0</v>
      </c>
      <c r="CF53" s="51">
        <f>' I КВАРТАЛ'!U53+'II КВАРТАЛ '!U53+' III КВАРТАЛ '!U53+'IV КВАРТАЛ и СВОД V-мов и $$ '!U53</f>
        <v>0</v>
      </c>
      <c r="CG53" s="51">
        <f>' I КВАРТАЛ'!V53+'II КВАРТАЛ '!V53+' III КВАРТАЛ '!V53+'IV КВАРТАЛ и СВОД V-мов и $$ '!V53</f>
        <v>0</v>
      </c>
      <c r="CH53" s="90">
        <f t="shared" si="10"/>
        <v>400</v>
      </c>
      <c r="CI53" s="89">
        <f>' I КВАРТАЛ'!X53+'II КВАРТАЛ '!X53+' III КВАРТАЛ '!X53+'IV КВАРТАЛ и СВОД V-мов и $$ '!X53</f>
        <v>28</v>
      </c>
      <c r="CJ53" s="89">
        <f>' I КВАРТАЛ'!Y53+'II КВАРТАЛ '!Y53+' III КВАРТАЛ '!Y53+'IV КВАРТАЛ и СВОД V-мов и $$ '!Y53</f>
        <v>372</v>
      </c>
      <c r="CK53" s="115">
        <f>' I КВАРТАЛ'!Z53+'II КВАРТАЛ '!Z53+' III КВАРТАЛ '!Z53+'IV КВАРТАЛ и СВОД V-мов и $$ '!Z53</f>
        <v>310444</v>
      </c>
      <c r="CL53" s="51">
        <f>' I КВАРТАЛ'!AA53+'II КВАРТАЛ '!AA53+' III КВАРТАЛ '!AA53+'IV КВАРТАЛ и СВОД V-мов и $$ '!AA53</f>
        <v>21731.079999999998</v>
      </c>
      <c r="CM53" s="51">
        <f>' I КВАРТАЛ'!AB53+'II КВАРТАЛ '!AB53+' III КВАРТАЛ '!AB53+'IV КВАРТАЛ и СВОД V-мов и $$ '!AB53</f>
        <v>288712.92</v>
      </c>
      <c r="CN53" s="90">
        <f t="shared" si="11"/>
        <v>0</v>
      </c>
      <c r="CO53" s="89">
        <f>' I КВАРТАЛ'!AD53+'II КВАРТАЛ '!AD53+' III КВАРТАЛ '!AD53+'IV КВАРТАЛ и СВОД V-мов и $$ '!AD53</f>
        <v>0</v>
      </c>
      <c r="CP53" s="89">
        <f>' I КВАРТАЛ'!AE53+'II КВАРТАЛ '!AE53+' III КВАРТАЛ '!AE53+'IV КВАРТАЛ и СВОД V-мов и $$ '!AE53</f>
        <v>0</v>
      </c>
      <c r="CQ53" s="115">
        <f>' I КВАРТАЛ'!AF53+'II КВАРТАЛ '!AF53+' III КВАРТАЛ '!AF53+'IV КВАРТАЛ и СВОД V-мов и $$ '!AF53</f>
        <v>0</v>
      </c>
      <c r="CR53" s="51">
        <f>' I КВАРТАЛ'!AG53+'II КВАРТАЛ '!AG53+' III КВАРТАЛ '!AG53+'IV КВАРТАЛ и СВОД V-мов и $$ '!AG53</f>
        <v>0</v>
      </c>
      <c r="CS53" s="51">
        <f>' I КВАРТАЛ'!AH53+'II КВАРТАЛ '!AH53+' III КВАРТАЛ '!AH53+'IV КВАРТАЛ и СВОД V-мов и $$ '!AH53</f>
        <v>0</v>
      </c>
      <c r="CT53" s="90">
        <f t="shared" si="12"/>
        <v>0</v>
      </c>
      <c r="CU53" s="89">
        <f>' I КВАРТАЛ'!AJ53+'II КВАРТАЛ '!AJ53+' III КВАРТАЛ '!AJ53+'IV КВАРТАЛ и СВОД V-мов и $$ '!AJ53</f>
        <v>0</v>
      </c>
      <c r="CV53" s="89">
        <f>' I КВАРТАЛ'!AK53+'II КВАРТАЛ '!AK53+' III КВАРТАЛ '!AK53+'IV КВАРТАЛ и СВОД V-мов и $$ '!AK53</f>
        <v>0</v>
      </c>
      <c r="CW53" s="115">
        <f>' I КВАРТАЛ'!AL53+'II КВАРТАЛ '!AL53+' III КВАРТАЛ '!AL53+'IV КВАРТАЛ и СВОД V-мов и $$ '!AL53</f>
        <v>0</v>
      </c>
      <c r="CX53" s="51">
        <f>' I КВАРТАЛ'!AM53+'II КВАРТАЛ '!AM53+' III КВАРТАЛ '!AM53+'IV КВАРТАЛ и СВОД V-мов и $$ '!AM53</f>
        <v>0</v>
      </c>
      <c r="CY53" s="51">
        <f>' I КВАРТАЛ'!AN53+'II КВАРТАЛ '!AN53+' III КВАРТАЛ '!AN53+'IV КВАРТАЛ и СВОД V-мов и $$ '!AN53</f>
        <v>0</v>
      </c>
      <c r="CZ53" s="90">
        <f t="shared" si="13"/>
        <v>0</v>
      </c>
      <c r="DA53" s="89">
        <f>' I КВАРТАЛ'!AP53+'II КВАРТАЛ '!AP53+' III КВАРТАЛ '!AP53+'IV КВАРТАЛ и СВОД V-мов и $$ '!AP53</f>
        <v>0</v>
      </c>
      <c r="DB53" s="89">
        <f>' I КВАРТАЛ'!AQ53+'II КВАРТАЛ '!AQ53+' III КВАРТАЛ '!AQ53+'IV КВАРТАЛ и СВОД V-мов и $$ '!AQ53</f>
        <v>0</v>
      </c>
      <c r="DC53" s="115">
        <f>' I КВАРТАЛ'!AR53+'II КВАРТАЛ '!AR53+' III КВАРТАЛ '!AR53+'IV КВАРТАЛ и СВОД V-мов и $$ '!AR53</f>
        <v>0</v>
      </c>
      <c r="DD53" s="51">
        <f>' I КВАРТАЛ'!AS53+'II КВАРТАЛ '!AS53+' III КВАРТАЛ '!AS53+'IV КВАРТАЛ и СВОД V-мов и $$ '!AS53</f>
        <v>0</v>
      </c>
      <c r="DE53" s="51">
        <f>' I КВАРТАЛ'!AT53+'II КВАРТАЛ '!AT53+' III КВАРТАЛ '!AT53+'IV КВАРТАЛ и СВОД V-мов и $$ '!AT53</f>
        <v>0</v>
      </c>
      <c r="DF53" s="90">
        <f t="shared" si="14"/>
        <v>0</v>
      </c>
      <c r="DG53" s="89">
        <f>' I КВАРТАЛ'!AV53+'II КВАРТАЛ '!AV53+' III КВАРТАЛ '!AV53+'IV КВАРТАЛ и СВОД V-мов и $$ '!AV53</f>
        <v>0</v>
      </c>
      <c r="DH53" s="89">
        <f>' I КВАРТАЛ'!AW53+'II КВАРТАЛ '!AW53+' III КВАРТАЛ '!AW53+'IV КВАРТАЛ и СВОД V-мов и $$ '!AW53</f>
        <v>0</v>
      </c>
      <c r="DI53" s="115">
        <f>' I КВАРТАЛ'!AX53+'II КВАРТАЛ '!AX53+' III КВАРТАЛ '!AX53+'IV КВАРТАЛ и СВОД V-мов и $$ '!AX53</f>
        <v>0</v>
      </c>
      <c r="DJ53" s="51">
        <f>' I КВАРТАЛ'!AY53+'II КВАРТАЛ '!AY53+' III КВАРТАЛ '!AY53+'IV КВАРТАЛ и СВОД V-мов и $$ '!AY53</f>
        <v>0</v>
      </c>
      <c r="DK53" s="51">
        <f>' I КВАРТАЛ'!AZ53+'II КВАРТАЛ '!AZ53+' III КВАРТАЛ '!AZ53+'IV КВАРТАЛ и СВОД V-мов и $$ '!AZ53</f>
        <v>0</v>
      </c>
      <c r="DL53" s="90">
        <f t="shared" si="15"/>
        <v>0</v>
      </c>
      <c r="DM53" s="89">
        <f>' I КВАРТАЛ'!BB53+'II КВАРТАЛ '!BB53+' III КВАРТАЛ '!BB53+'IV КВАРТАЛ и СВОД V-мов и $$ '!BB53</f>
        <v>0</v>
      </c>
      <c r="DN53" s="89">
        <f>' I КВАРТАЛ'!BC53+'II КВАРТАЛ '!BC53+' III КВАРТАЛ '!BC53+'IV КВАРТАЛ и СВОД V-мов и $$ '!BC53</f>
        <v>0</v>
      </c>
      <c r="DO53" s="115">
        <f>' I КВАРТАЛ'!BD53+'II КВАРТАЛ '!BD53+' III КВАРТАЛ '!BD53+'IV КВАРТАЛ и СВОД V-мов и $$ '!BD53</f>
        <v>0</v>
      </c>
      <c r="DP53" s="51">
        <f>' I КВАРТАЛ'!BE53+'II КВАРТАЛ '!BE53+' III КВАРТАЛ '!BE53+'IV КВАРТАЛ и СВОД V-мов и $$ '!BE53</f>
        <v>0</v>
      </c>
      <c r="DQ53" s="51">
        <f>' I КВАРТАЛ'!BF53+'II КВАРТАЛ '!BF53+' III КВАРТАЛ '!BF53+'IV КВАРТАЛ и СВОД V-мов и $$ '!BF53</f>
        <v>0</v>
      </c>
      <c r="DS53" s="72">
        <f t="shared" si="16"/>
        <v>1132</v>
      </c>
      <c r="DT53" s="97">
        <f t="shared" si="17"/>
        <v>269</v>
      </c>
      <c r="DU53" s="97">
        <f t="shared" si="18"/>
        <v>863</v>
      </c>
      <c r="DV53" s="63">
        <f t="shared" si="55"/>
        <v>537693.4</v>
      </c>
      <c r="DW53" s="51">
        <f t="shared" si="56"/>
        <v>96549.53</v>
      </c>
      <c r="DX53" s="51">
        <f t="shared" si="57"/>
        <v>441143.87</v>
      </c>
      <c r="DY53" s="116">
        <f t="shared" si="58"/>
        <v>0</v>
      </c>
      <c r="DZ53" s="100">
        <f t="shared" si="19"/>
        <v>1132</v>
      </c>
      <c r="EA53" s="101">
        <f t="shared" si="20"/>
        <v>0</v>
      </c>
    </row>
    <row r="54" spans="1:131" s="35" customFormat="1" ht="15" x14ac:dyDescent="0.25">
      <c r="A54" s="22" t="s">
        <v>41</v>
      </c>
      <c r="B54" s="57"/>
      <c r="C54" s="33"/>
      <c r="D54" s="33"/>
      <c r="E54" s="60"/>
      <c r="F54" s="34"/>
      <c r="G54" s="34"/>
      <c r="H54" s="57"/>
      <c r="I54" s="33"/>
      <c r="J54" s="33"/>
      <c r="K54" s="60"/>
      <c r="L54" s="34"/>
      <c r="M54" s="34"/>
      <c r="N54" s="57"/>
      <c r="O54" s="34"/>
      <c r="P54" s="34"/>
      <c r="Q54" s="60"/>
      <c r="R54" s="34"/>
      <c r="S54" s="34"/>
      <c r="T54" s="60"/>
      <c r="U54" s="34"/>
      <c r="V54" s="34"/>
      <c r="W54" s="57">
        <f t="shared" si="30"/>
        <v>0</v>
      </c>
      <c r="X54" s="33"/>
      <c r="Y54" s="33"/>
      <c r="Z54" s="60"/>
      <c r="AA54" s="34"/>
      <c r="AB54" s="34"/>
      <c r="AC54" s="57"/>
      <c r="AD54" s="34"/>
      <c r="AE54" s="34"/>
      <c r="AF54" s="60"/>
      <c r="AG54" s="34"/>
      <c r="AH54" s="34"/>
      <c r="AI54" s="57"/>
      <c r="AJ54" s="34"/>
      <c r="AK54" s="34"/>
      <c r="AL54" s="60"/>
      <c r="AM54" s="34"/>
      <c r="AN54" s="34"/>
      <c r="AO54" s="57"/>
      <c r="AP54" s="34"/>
      <c r="AQ54" s="34"/>
      <c r="AR54" s="60"/>
      <c r="AS54" s="34"/>
      <c r="AT54" s="34"/>
      <c r="AU54" s="57"/>
      <c r="AV54" s="34"/>
      <c r="AW54" s="34"/>
      <c r="AX54" s="60"/>
      <c r="AY54" s="34"/>
      <c r="AZ54" s="34"/>
      <c r="BA54" s="57">
        <f t="shared" ref="BA54" si="64">BB54+BC54</f>
        <v>249</v>
      </c>
      <c r="BB54" s="33">
        <v>59</v>
      </c>
      <c r="BC54" s="33">
        <v>190</v>
      </c>
      <c r="BD54" s="60">
        <f>BE54+BF54</f>
        <v>151257.53999999998</v>
      </c>
      <c r="BE54" s="3">
        <v>35840.14</v>
      </c>
      <c r="BF54" s="3">
        <v>115417.4</v>
      </c>
      <c r="BH54" s="62">
        <f t="shared" si="54"/>
        <v>151257.53999999998</v>
      </c>
      <c r="BI54" s="65">
        <f>' I КВАРТАЛ'!BH54+'II КВАРТАЛ '!BH54+' III КВАРТАЛ '!BH54+'IV КВАРТАЛ и СВОД V-мов и $$ '!BH54</f>
        <v>607460</v>
      </c>
      <c r="BJ54" s="51">
        <v>2102480</v>
      </c>
      <c r="BK54" s="52">
        <f t="shared" si="6"/>
        <v>-1495020</v>
      </c>
      <c r="BL54" s="107"/>
      <c r="BM54" s="90">
        <f t="shared" si="7"/>
        <v>0</v>
      </c>
      <c r="BN54" s="89">
        <f>' I КВАРТАЛ'!C54+'II КВАРТАЛ '!C54+' III КВАРТАЛ '!C54+'IV КВАРТАЛ и СВОД V-мов и $$ '!C54</f>
        <v>0</v>
      </c>
      <c r="BO54" s="89">
        <f>' I КВАРТАЛ'!D54+'II КВАРТАЛ '!D54+' III КВАРТАЛ '!D54+'IV КВАРТАЛ и СВОД V-мов и $$ '!D54</f>
        <v>0</v>
      </c>
      <c r="BP54" s="115">
        <f>' I КВАРТАЛ'!E54+'II КВАРТАЛ '!E54+' III КВАРТАЛ '!E54+'IV КВАРТАЛ и СВОД V-мов и $$ '!E54</f>
        <v>0</v>
      </c>
      <c r="BQ54" s="51">
        <f>' I КВАРТАЛ'!F54+'II КВАРТАЛ '!F54+' III КВАРТАЛ '!F54+'IV КВАРТАЛ и СВОД V-мов и $$ '!F54</f>
        <v>0</v>
      </c>
      <c r="BR54" s="51">
        <f>' I КВАРТАЛ'!G54+'II КВАРТАЛ '!G54+' III КВАРТАЛ '!G54+'IV КВАРТАЛ и СВОД V-мов и $$ '!G54</f>
        <v>0</v>
      </c>
      <c r="BS54" s="90">
        <f t="shared" si="8"/>
        <v>0</v>
      </c>
      <c r="BT54" s="89">
        <f>' I КВАРТАЛ'!I54+'II КВАРТАЛ '!I54+' III КВАРТАЛ '!I54+'IV КВАРТАЛ и СВОД V-мов и $$ '!I54</f>
        <v>0</v>
      </c>
      <c r="BU54" s="89">
        <f>' I КВАРТАЛ'!J54+'II КВАРТАЛ '!J54+' III КВАРТАЛ '!J54+'IV КВАРТАЛ и СВОД V-мов и $$ '!J54</f>
        <v>0</v>
      </c>
      <c r="BV54" s="115">
        <f>' I КВАРТАЛ'!K54+'II КВАРТАЛ '!K54+' III КВАРТАЛ '!K54+'IV КВАРТАЛ и СВОД V-мов и $$ '!K54</f>
        <v>0</v>
      </c>
      <c r="BW54" s="51">
        <f>' I КВАРТАЛ'!L54+'II КВАРТАЛ '!L54+' III КВАРТАЛ '!L54+'IV КВАРТАЛ и СВОД V-мов и $$ '!L54</f>
        <v>0</v>
      </c>
      <c r="BX54" s="51">
        <f>' I КВАРТАЛ'!M54+'II КВАРТАЛ '!M54+' III КВАРТАЛ '!M54+'IV КВАРТАЛ и СВОД V-мов и $$ '!M54</f>
        <v>0</v>
      </c>
      <c r="BY54" s="90">
        <f t="shared" si="9"/>
        <v>0</v>
      </c>
      <c r="BZ54" s="89">
        <f>' I КВАРТАЛ'!O54+'II КВАРТАЛ '!O54+' III КВАРТАЛ '!O54+'IV КВАРТАЛ и СВОД V-мов и $$ '!O54</f>
        <v>0</v>
      </c>
      <c r="CA54" s="89">
        <f>' I КВАРТАЛ'!P54+'II КВАРТАЛ '!P54+' III КВАРТАЛ '!P54+'IV КВАРТАЛ и СВОД V-мов и $$ '!P54</f>
        <v>0</v>
      </c>
      <c r="CB54" s="115">
        <f>' I КВАРТАЛ'!Q54+'II КВАРТАЛ '!Q54+' III КВАРТАЛ '!Q54+'IV КВАРТАЛ и СВОД V-мов и $$ '!Q54</f>
        <v>0</v>
      </c>
      <c r="CC54" s="51">
        <f>' I КВАРТАЛ'!R54+'II КВАРТАЛ '!R54+' III КВАРТАЛ '!R54+'IV КВАРТАЛ и СВОД V-мов и $$ '!R54</f>
        <v>0</v>
      </c>
      <c r="CD54" s="51">
        <f>' I КВАРТАЛ'!S54+'II КВАРТАЛ '!S54+' III КВАРТАЛ '!S54+'IV КВАРТАЛ и СВОД V-мов и $$ '!S54</f>
        <v>0</v>
      </c>
      <c r="CE54" s="115">
        <f>' I КВАРТАЛ'!T54+'II КВАРТАЛ '!T54+' III КВАРТАЛ '!T54+'IV КВАРТАЛ и СВОД V-мов и $$ '!T54</f>
        <v>0</v>
      </c>
      <c r="CF54" s="51">
        <f>' I КВАРТАЛ'!U54+'II КВАРТАЛ '!U54+' III КВАРТАЛ '!U54+'IV КВАРТАЛ и СВОД V-мов и $$ '!U54</f>
        <v>0</v>
      </c>
      <c r="CG54" s="51">
        <f>' I КВАРТАЛ'!V54+'II КВАРТАЛ '!V54+' III КВАРТАЛ '!V54+'IV КВАРТАЛ и СВОД V-мов и $$ '!V54</f>
        <v>0</v>
      </c>
      <c r="CH54" s="90">
        <f t="shared" si="10"/>
        <v>0</v>
      </c>
      <c r="CI54" s="89">
        <f>' I КВАРТАЛ'!X54+'II КВАРТАЛ '!X54+' III КВАРТАЛ '!X54+'IV КВАРТАЛ и СВОД V-мов и $$ '!X54</f>
        <v>0</v>
      </c>
      <c r="CJ54" s="89">
        <f>' I КВАРТАЛ'!Y54+'II КВАРТАЛ '!Y54+' III КВАРТАЛ '!Y54+'IV КВАРТАЛ и СВОД V-мов и $$ '!Y54</f>
        <v>0</v>
      </c>
      <c r="CK54" s="115">
        <f>' I КВАРТАЛ'!Z54+'II КВАРТАЛ '!Z54+' III КВАРТАЛ '!Z54+'IV КВАРТАЛ и СВОД V-мов и $$ '!Z54</f>
        <v>0</v>
      </c>
      <c r="CL54" s="51">
        <f>' I КВАРТАЛ'!AA54+'II КВАРТАЛ '!AA54+' III КВАРТАЛ '!AA54+'IV КВАРТАЛ и СВОД V-мов и $$ '!AA54</f>
        <v>0</v>
      </c>
      <c r="CM54" s="51">
        <f>' I КВАРТАЛ'!AB54+'II КВАРТАЛ '!AB54+' III КВАРТАЛ '!AB54+'IV КВАРТАЛ и СВОД V-мов и $$ '!AB54</f>
        <v>0</v>
      </c>
      <c r="CN54" s="90">
        <f t="shared" si="11"/>
        <v>0</v>
      </c>
      <c r="CO54" s="89">
        <f>' I КВАРТАЛ'!AD54+'II КВАРТАЛ '!AD54+' III КВАРТАЛ '!AD54+'IV КВАРТАЛ и СВОД V-мов и $$ '!AD54</f>
        <v>0</v>
      </c>
      <c r="CP54" s="89">
        <f>' I КВАРТАЛ'!AE54+'II КВАРТАЛ '!AE54+' III КВАРТАЛ '!AE54+'IV КВАРТАЛ и СВОД V-мов и $$ '!AE54</f>
        <v>0</v>
      </c>
      <c r="CQ54" s="115">
        <f>' I КВАРТАЛ'!AF54+'II КВАРТАЛ '!AF54+' III КВАРТАЛ '!AF54+'IV КВАРТАЛ и СВОД V-мов и $$ '!AF54</f>
        <v>0</v>
      </c>
      <c r="CR54" s="51">
        <f>' I КВАРТАЛ'!AG54+'II КВАРТАЛ '!AG54+' III КВАРТАЛ '!AG54+'IV КВАРТАЛ и СВОД V-мов и $$ '!AG54</f>
        <v>0</v>
      </c>
      <c r="CS54" s="51">
        <f>' I КВАРТАЛ'!AH54+'II КВАРТАЛ '!AH54+' III КВАРТАЛ '!AH54+'IV КВАРТАЛ и СВОД V-мов и $$ '!AH54</f>
        <v>0</v>
      </c>
      <c r="CT54" s="90">
        <f t="shared" si="12"/>
        <v>0</v>
      </c>
      <c r="CU54" s="89">
        <f>' I КВАРТАЛ'!AJ54+'II КВАРТАЛ '!AJ54+' III КВАРТАЛ '!AJ54+'IV КВАРТАЛ и СВОД V-мов и $$ '!AJ54</f>
        <v>0</v>
      </c>
      <c r="CV54" s="89">
        <f>' I КВАРТАЛ'!AK54+'II КВАРТАЛ '!AK54+' III КВАРТАЛ '!AK54+'IV КВАРТАЛ и СВОД V-мов и $$ '!AK54</f>
        <v>0</v>
      </c>
      <c r="CW54" s="115">
        <f>' I КВАРТАЛ'!AL54+'II КВАРТАЛ '!AL54+' III КВАРТАЛ '!AL54+'IV КВАРТАЛ и СВОД V-мов и $$ '!AL54</f>
        <v>0</v>
      </c>
      <c r="CX54" s="51">
        <f>' I КВАРТАЛ'!AM54+'II КВАРТАЛ '!AM54+' III КВАРТАЛ '!AM54+'IV КВАРТАЛ и СВОД V-мов и $$ '!AM54</f>
        <v>0</v>
      </c>
      <c r="CY54" s="51">
        <f>' I КВАРТАЛ'!AN54+'II КВАРТАЛ '!AN54+' III КВАРТАЛ '!AN54+'IV КВАРТАЛ и СВОД V-мов и $$ '!AN54</f>
        <v>0</v>
      </c>
      <c r="CZ54" s="90">
        <f t="shared" si="13"/>
        <v>0</v>
      </c>
      <c r="DA54" s="89">
        <f>' I КВАРТАЛ'!AP54+'II КВАРТАЛ '!AP54+' III КВАРТАЛ '!AP54+'IV КВАРТАЛ и СВОД V-мов и $$ '!AP54</f>
        <v>0</v>
      </c>
      <c r="DB54" s="89">
        <f>' I КВАРТАЛ'!AQ54+'II КВАРТАЛ '!AQ54+' III КВАРТАЛ '!AQ54+'IV КВАРТАЛ и СВОД V-мов и $$ '!AQ54</f>
        <v>0</v>
      </c>
      <c r="DC54" s="115">
        <f>' I КВАРТАЛ'!AR54+'II КВАРТАЛ '!AR54+' III КВАРТАЛ '!AR54+'IV КВАРТАЛ и СВОД V-мов и $$ '!AR54</f>
        <v>0</v>
      </c>
      <c r="DD54" s="51">
        <f>' I КВАРТАЛ'!AS54+'II КВАРТАЛ '!AS54+' III КВАРТАЛ '!AS54+'IV КВАРТАЛ и СВОД V-мов и $$ '!AS54</f>
        <v>0</v>
      </c>
      <c r="DE54" s="51">
        <f>' I КВАРТАЛ'!AT54+'II КВАРТАЛ '!AT54+' III КВАРТАЛ '!AT54+'IV КВАРТАЛ и СВОД V-мов и $$ '!AT54</f>
        <v>0</v>
      </c>
      <c r="DF54" s="90">
        <f t="shared" si="14"/>
        <v>0</v>
      </c>
      <c r="DG54" s="89">
        <f>' I КВАРТАЛ'!AV54+'II КВАРТАЛ '!AV54+' III КВАРТАЛ '!AV54+'IV КВАРТАЛ и СВОД V-мов и $$ '!AV54</f>
        <v>0</v>
      </c>
      <c r="DH54" s="89">
        <f>' I КВАРТАЛ'!AW54+'II КВАРТАЛ '!AW54+' III КВАРТАЛ '!AW54+'IV КВАРТАЛ и СВОД V-мов и $$ '!AW54</f>
        <v>0</v>
      </c>
      <c r="DI54" s="115">
        <f>' I КВАРТАЛ'!AX54+'II КВАРТАЛ '!AX54+' III КВАРТАЛ '!AX54+'IV КВАРТАЛ и СВОД V-мов и $$ '!AX54</f>
        <v>0</v>
      </c>
      <c r="DJ54" s="51">
        <f>' I КВАРТАЛ'!AY54+'II КВАРТАЛ '!AY54+' III КВАРТАЛ '!AY54+'IV КВАРТАЛ и СВОД V-мов и $$ '!AY54</f>
        <v>0</v>
      </c>
      <c r="DK54" s="51">
        <f>' I КВАРТАЛ'!AZ54+'II КВАРТАЛ '!AZ54+' III КВАРТАЛ '!AZ54+'IV КВАРТАЛ и СВОД V-мов и $$ '!AZ54</f>
        <v>0</v>
      </c>
      <c r="DL54" s="90">
        <f t="shared" si="15"/>
        <v>1000</v>
      </c>
      <c r="DM54" s="89">
        <f>' I КВАРТАЛ'!BB54+'II КВАРТАЛ '!BB54+' III КВАРТАЛ '!BB54+'IV КВАРТАЛ и СВОД V-мов и $$ '!BB54</f>
        <v>205</v>
      </c>
      <c r="DN54" s="89">
        <f>' I КВАРТАЛ'!BC54+'II КВАРТАЛ '!BC54+' III КВАРТАЛ '!BC54+'IV КВАРТАЛ и СВОД V-мов и $$ '!BC54</f>
        <v>795</v>
      </c>
      <c r="DO54" s="115">
        <f>' I КВАРТАЛ'!BD54+'II КВАРТАЛ '!BD54+' III КВАРТАЛ '!BD54+'IV КВАРТАЛ и СВОД V-мов и $$ '!BD54</f>
        <v>607460</v>
      </c>
      <c r="DP54" s="51">
        <f>' I КВАРТАЛ'!BE54+'II КВАРТАЛ '!BE54+' III КВАРТАЛ '!BE54+'IV КВАРТАЛ и СВОД V-мов и $$ '!BE54</f>
        <v>124529.3</v>
      </c>
      <c r="DQ54" s="51">
        <f>' I КВАРТАЛ'!BF54+'II КВАРТАЛ '!BF54+' III КВАРТАЛ '!BF54+'IV КВАРТАЛ и СВОД V-мов и $$ '!BF54</f>
        <v>482930.69999999995</v>
      </c>
      <c r="DS54" s="72">
        <f t="shared" si="16"/>
        <v>1000</v>
      </c>
      <c r="DT54" s="97">
        <f t="shared" si="17"/>
        <v>205</v>
      </c>
      <c r="DU54" s="97">
        <f t="shared" si="18"/>
        <v>795</v>
      </c>
      <c r="DV54" s="63">
        <f t="shared" si="55"/>
        <v>607460</v>
      </c>
      <c r="DW54" s="51">
        <f t="shared" si="56"/>
        <v>124529.3</v>
      </c>
      <c r="DX54" s="51">
        <f t="shared" si="57"/>
        <v>482930.69999999995</v>
      </c>
      <c r="DY54" s="116">
        <f t="shared" si="58"/>
        <v>0</v>
      </c>
      <c r="DZ54" s="100">
        <f t="shared" si="19"/>
        <v>1000</v>
      </c>
      <c r="EA54" s="101">
        <f t="shared" si="20"/>
        <v>0</v>
      </c>
    </row>
    <row r="55" spans="1:131" s="35" customFormat="1" ht="15" x14ac:dyDescent="0.25">
      <c r="A55" s="21" t="s">
        <v>42</v>
      </c>
      <c r="B55" s="57"/>
      <c r="C55" s="33"/>
      <c r="D55" s="33"/>
      <c r="E55" s="60"/>
      <c r="F55" s="34"/>
      <c r="G55" s="34"/>
      <c r="H55" s="57">
        <f t="shared" si="36"/>
        <v>6880</v>
      </c>
      <c r="I55" s="33">
        <v>1543</v>
      </c>
      <c r="J55" s="33">
        <v>5337</v>
      </c>
      <c r="K55" s="60">
        <f>L55+M55</f>
        <v>739811.2</v>
      </c>
      <c r="L55" s="3">
        <v>165919.87</v>
      </c>
      <c r="M55" s="3">
        <v>573891.32999999996</v>
      </c>
      <c r="N55" s="57"/>
      <c r="O55" s="34"/>
      <c r="P55" s="34"/>
      <c r="Q55" s="60"/>
      <c r="R55" s="34"/>
      <c r="S55" s="34"/>
      <c r="T55" s="60"/>
      <c r="U55" s="34"/>
      <c r="V55" s="34"/>
      <c r="W55" s="57">
        <f t="shared" si="30"/>
        <v>16520</v>
      </c>
      <c r="X55" s="33">
        <v>3823</v>
      </c>
      <c r="Y55" s="33">
        <v>12697</v>
      </c>
      <c r="Z55" s="60">
        <f>AA55+AB55</f>
        <v>14571149</v>
      </c>
      <c r="AA55" s="3">
        <v>3372003.79</v>
      </c>
      <c r="AB55" s="3">
        <v>11199145.210000001</v>
      </c>
      <c r="AC55" s="57"/>
      <c r="AD55" s="34"/>
      <c r="AE55" s="34"/>
      <c r="AF55" s="60"/>
      <c r="AG55" s="34"/>
      <c r="AH55" s="34"/>
      <c r="AI55" s="57"/>
      <c r="AJ55" s="34"/>
      <c r="AK55" s="34"/>
      <c r="AL55" s="60"/>
      <c r="AM55" s="34"/>
      <c r="AN55" s="34"/>
      <c r="AO55" s="57"/>
      <c r="AP55" s="34"/>
      <c r="AQ55" s="34"/>
      <c r="AR55" s="60"/>
      <c r="AS55" s="34"/>
      <c r="AT55" s="34"/>
      <c r="AU55" s="57"/>
      <c r="AV55" s="34"/>
      <c r="AW55" s="34"/>
      <c r="AX55" s="60"/>
      <c r="AY55" s="34"/>
      <c r="AZ55" s="34"/>
      <c r="BA55" s="57"/>
      <c r="BB55" s="34"/>
      <c r="BC55" s="34"/>
      <c r="BD55" s="60"/>
      <c r="BE55" s="34"/>
      <c r="BF55" s="34"/>
      <c r="BH55" s="62">
        <f t="shared" si="54"/>
        <v>15310960.199999999</v>
      </c>
      <c r="BI55" s="65">
        <f>' I КВАРТАЛ'!BH55+'II КВАРТАЛ '!BH55+' III КВАРТАЛ '!BH55+'IV КВАРТАЛ и СВОД V-мов и $$ '!BH55</f>
        <v>62643156.920000002</v>
      </c>
      <c r="BJ55" s="51">
        <v>74292841.370000005</v>
      </c>
      <c r="BK55" s="52">
        <f t="shared" si="6"/>
        <v>-11649684.450000003</v>
      </c>
      <c r="BL55" s="107"/>
      <c r="BM55" s="90">
        <f t="shared" si="7"/>
        <v>0</v>
      </c>
      <c r="BN55" s="89">
        <f>' I КВАРТАЛ'!C55+'II КВАРТАЛ '!C55+' III КВАРТАЛ '!C55+'IV КВАРТАЛ и СВОД V-мов и $$ '!C55</f>
        <v>0</v>
      </c>
      <c r="BO55" s="89">
        <f>' I КВАРТАЛ'!D55+'II КВАРТАЛ '!D55+' III КВАРТАЛ '!D55+'IV КВАРТАЛ и СВОД V-мов и $$ '!D55</f>
        <v>0</v>
      </c>
      <c r="BP55" s="115">
        <f>' I КВАРТАЛ'!E55+'II КВАРТАЛ '!E55+' III КВАРТАЛ '!E55+'IV КВАРТАЛ и СВОД V-мов и $$ '!E55</f>
        <v>0</v>
      </c>
      <c r="BQ55" s="51">
        <f>' I КВАРТАЛ'!F55+'II КВАРТАЛ '!F55+' III КВАРТАЛ '!F55+'IV КВАРТАЛ и СВОД V-мов и $$ '!F55</f>
        <v>0</v>
      </c>
      <c r="BR55" s="51">
        <f>' I КВАРТАЛ'!G55+'II КВАРТАЛ '!G55+' III КВАРТАЛ '!G55+'IV КВАРТАЛ и СВОД V-мов и $$ '!G55</f>
        <v>0</v>
      </c>
      <c r="BS55" s="90">
        <f t="shared" si="8"/>
        <v>31900</v>
      </c>
      <c r="BT55" s="89">
        <f>' I КВАРТАЛ'!I55+'II КВАРТАЛ '!I55+' III КВАРТАЛ '!I55+'IV КВАРТАЛ и СВОД V-мов и $$ '!I55</f>
        <v>8731</v>
      </c>
      <c r="BU55" s="89">
        <f>' I КВАРТАЛ'!J55+'II КВАРТАЛ '!J55+' III КВАРТАЛ '!J55+'IV КВАРТАЛ и СВОД V-мов и $$ '!J55</f>
        <v>23169</v>
      </c>
      <c r="BV55" s="115">
        <f>' I КВАРТАЛ'!K55+'II КВАРТАЛ '!K55+' III КВАРТАЛ '!K55+'IV КВАРТАЛ и СВОД V-мов и $$ '!K55</f>
        <v>3432419</v>
      </c>
      <c r="BW55" s="51">
        <f>' I КВАРТАЛ'!L55+'II КВАРТАЛ '!L55+' III КВАРТАЛ '!L55+'IV КВАРТАЛ и СВОД V-мов и $$ '!L55</f>
        <v>939457.23</v>
      </c>
      <c r="BX55" s="51">
        <f>' I КВАРТАЛ'!M55+'II КВАРТАЛ '!M55+' III КВАРТАЛ '!M55+'IV КВАРТАЛ и СВОД V-мов и $$ '!M55</f>
        <v>2492961.77</v>
      </c>
      <c r="BY55" s="90">
        <f t="shared" si="9"/>
        <v>0</v>
      </c>
      <c r="BZ55" s="89">
        <f>' I КВАРТАЛ'!O55+'II КВАРТАЛ '!O55+' III КВАРТАЛ '!O55+'IV КВАРТАЛ и СВОД V-мов и $$ '!O55</f>
        <v>0</v>
      </c>
      <c r="CA55" s="89">
        <f>' I КВАРТАЛ'!P55+'II КВАРТАЛ '!P55+' III КВАРТАЛ '!P55+'IV КВАРТАЛ и СВОД V-мов и $$ '!P55</f>
        <v>0</v>
      </c>
      <c r="CB55" s="115">
        <f>' I КВАРТАЛ'!Q55+'II КВАРТАЛ '!Q55+' III КВАРТАЛ '!Q55+'IV КВАРТАЛ и СВОД V-мов и $$ '!Q55</f>
        <v>0</v>
      </c>
      <c r="CC55" s="51">
        <f>' I КВАРТАЛ'!R55+'II КВАРТАЛ '!R55+' III КВАРТАЛ '!R55+'IV КВАРТАЛ и СВОД V-мов и $$ '!R55</f>
        <v>0</v>
      </c>
      <c r="CD55" s="51">
        <f>' I КВАРТАЛ'!S55+'II КВАРТАЛ '!S55+' III КВАРТАЛ '!S55+'IV КВАРТАЛ и СВОД V-мов и $$ '!S55</f>
        <v>0</v>
      </c>
      <c r="CE55" s="115">
        <f>' I КВАРТАЛ'!T55+'II КВАРТАЛ '!T55+' III КВАРТАЛ '!T55+'IV КВАРТАЛ и СВОД V-мов и $$ '!T55</f>
        <v>0</v>
      </c>
      <c r="CF55" s="51">
        <f>' I КВАРТАЛ'!U55+'II КВАРТАЛ '!U55+' III КВАРТАЛ '!U55+'IV КВАРТАЛ и СВОД V-мов и $$ '!U55</f>
        <v>0</v>
      </c>
      <c r="CG55" s="51">
        <f>' I КВАРТАЛ'!V55+'II КВАРТАЛ '!V55+' III КВАРТАЛ '!V55+'IV КВАРТАЛ и СВОД V-мов и $$ '!V55</f>
        <v>0</v>
      </c>
      <c r="CH55" s="90">
        <f t="shared" si="10"/>
        <v>67074</v>
      </c>
      <c r="CI55" s="89">
        <f>' I КВАРТАЛ'!X55+'II КВАРТАЛ '!X55+' III КВАРТАЛ '!X55+'IV КВАРТАЛ и СВОД V-мов и $$ '!X55</f>
        <v>17747</v>
      </c>
      <c r="CJ55" s="89">
        <f>' I КВАРТАЛ'!Y55+'II КВАРТАЛ '!Y55+' III КВАРТАЛ '!Y55+'IV КВАРТАЛ и СВОД V-мов и $$ '!Y55</f>
        <v>49327</v>
      </c>
      <c r="CK55" s="115">
        <f>' I КВАРТАЛ'!Z55+'II КВАРТАЛ '!Z55+' III КВАРТАЛ '!Z55+'IV КВАРТАЛ и СВОД V-мов и $$ '!Z55</f>
        <v>59210737.920000002</v>
      </c>
      <c r="CL55" s="51">
        <f>' I КВАРТАЛ'!AA55+'II КВАРТАЛ '!AA55+' III КВАРТАЛ '!AA55+'IV КВАРТАЛ и СВОД V-мов и $$ '!AA55</f>
        <v>15667846.169999998</v>
      </c>
      <c r="CM55" s="51">
        <f>' I КВАРТАЛ'!AB55+'II КВАРТАЛ '!AB55+' III КВАРТАЛ '!AB55+'IV КВАРТАЛ и СВОД V-мов и $$ '!AB55</f>
        <v>43542891.75</v>
      </c>
      <c r="CN55" s="90">
        <f t="shared" si="11"/>
        <v>0</v>
      </c>
      <c r="CO55" s="89">
        <f>' I КВАРТАЛ'!AD55+'II КВАРТАЛ '!AD55+' III КВАРТАЛ '!AD55+'IV КВАРТАЛ и СВОД V-мов и $$ '!AD55</f>
        <v>0</v>
      </c>
      <c r="CP55" s="89">
        <f>' I КВАРТАЛ'!AE55+'II КВАРТАЛ '!AE55+' III КВАРТАЛ '!AE55+'IV КВАРТАЛ и СВОД V-мов и $$ '!AE55</f>
        <v>0</v>
      </c>
      <c r="CQ55" s="115">
        <f>' I КВАРТАЛ'!AF55+'II КВАРТАЛ '!AF55+' III КВАРТАЛ '!AF55+'IV КВАРТАЛ и СВОД V-мов и $$ '!AF55</f>
        <v>0</v>
      </c>
      <c r="CR55" s="51">
        <f>' I КВАРТАЛ'!AG55+'II КВАРТАЛ '!AG55+' III КВАРТАЛ '!AG55+'IV КВАРТАЛ и СВОД V-мов и $$ '!AG55</f>
        <v>0</v>
      </c>
      <c r="CS55" s="51">
        <f>' I КВАРТАЛ'!AH55+'II КВАРТАЛ '!AH55+' III КВАРТАЛ '!AH55+'IV КВАРТАЛ и СВОД V-мов и $$ '!AH55</f>
        <v>0</v>
      </c>
      <c r="CT55" s="90">
        <f t="shared" si="12"/>
        <v>0</v>
      </c>
      <c r="CU55" s="89">
        <f>' I КВАРТАЛ'!AJ55+'II КВАРТАЛ '!AJ55+' III КВАРТАЛ '!AJ55+'IV КВАРТАЛ и СВОД V-мов и $$ '!AJ55</f>
        <v>0</v>
      </c>
      <c r="CV55" s="89">
        <f>' I КВАРТАЛ'!AK55+'II КВАРТАЛ '!AK55+' III КВАРТАЛ '!AK55+'IV КВАРТАЛ и СВОД V-мов и $$ '!AK55</f>
        <v>0</v>
      </c>
      <c r="CW55" s="115">
        <f>' I КВАРТАЛ'!AL55+'II КВАРТАЛ '!AL55+' III КВАРТАЛ '!AL55+'IV КВАРТАЛ и СВОД V-мов и $$ '!AL55</f>
        <v>0</v>
      </c>
      <c r="CX55" s="51">
        <f>' I КВАРТАЛ'!AM55+'II КВАРТАЛ '!AM55+' III КВАРТАЛ '!AM55+'IV КВАРТАЛ и СВОД V-мов и $$ '!AM55</f>
        <v>0</v>
      </c>
      <c r="CY55" s="51">
        <f>' I КВАРТАЛ'!AN55+'II КВАРТАЛ '!AN55+' III КВАРТАЛ '!AN55+'IV КВАРТАЛ и СВОД V-мов и $$ '!AN55</f>
        <v>0</v>
      </c>
      <c r="CZ55" s="90">
        <f t="shared" si="13"/>
        <v>0</v>
      </c>
      <c r="DA55" s="89">
        <f>' I КВАРТАЛ'!AP55+'II КВАРТАЛ '!AP55+' III КВАРТАЛ '!AP55+'IV КВАРТАЛ и СВОД V-мов и $$ '!AP55</f>
        <v>0</v>
      </c>
      <c r="DB55" s="89">
        <f>' I КВАРТАЛ'!AQ55+'II КВАРТАЛ '!AQ55+' III КВАРТАЛ '!AQ55+'IV КВАРТАЛ и СВОД V-мов и $$ '!AQ55</f>
        <v>0</v>
      </c>
      <c r="DC55" s="115">
        <f>' I КВАРТАЛ'!AR55+'II КВАРТАЛ '!AR55+' III КВАРТАЛ '!AR55+'IV КВАРТАЛ и СВОД V-мов и $$ '!AR55</f>
        <v>0</v>
      </c>
      <c r="DD55" s="51">
        <f>' I КВАРТАЛ'!AS55+'II КВАРТАЛ '!AS55+' III КВАРТАЛ '!AS55+'IV КВАРТАЛ и СВОД V-мов и $$ '!AS55</f>
        <v>0</v>
      </c>
      <c r="DE55" s="51">
        <f>' I КВАРТАЛ'!AT55+'II КВАРТАЛ '!AT55+' III КВАРТАЛ '!AT55+'IV КВАРТАЛ и СВОД V-мов и $$ '!AT55</f>
        <v>0</v>
      </c>
      <c r="DF55" s="90">
        <f t="shared" si="14"/>
        <v>0</v>
      </c>
      <c r="DG55" s="89">
        <f>' I КВАРТАЛ'!AV55+'II КВАРТАЛ '!AV55+' III КВАРТАЛ '!AV55+'IV КВАРТАЛ и СВОД V-мов и $$ '!AV55</f>
        <v>0</v>
      </c>
      <c r="DH55" s="89">
        <f>' I КВАРТАЛ'!AW55+'II КВАРТАЛ '!AW55+' III КВАРТАЛ '!AW55+'IV КВАРТАЛ и СВОД V-мов и $$ '!AW55</f>
        <v>0</v>
      </c>
      <c r="DI55" s="115">
        <f>' I КВАРТАЛ'!AX55+'II КВАРТАЛ '!AX55+' III КВАРТАЛ '!AX55+'IV КВАРТАЛ и СВОД V-мов и $$ '!AX55</f>
        <v>0</v>
      </c>
      <c r="DJ55" s="51">
        <f>' I КВАРТАЛ'!AY55+'II КВАРТАЛ '!AY55+' III КВАРТАЛ '!AY55+'IV КВАРТАЛ и СВОД V-мов и $$ '!AY55</f>
        <v>0</v>
      </c>
      <c r="DK55" s="51">
        <f>' I КВАРТАЛ'!AZ55+'II КВАРТАЛ '!AZ55+' III КВАРТАЛ '!AZ55+'IV КВАРТАЛ и СВОД V-мов и $$ '!AZ55</f>
        <v>0</v>
      </c>
      <c r="DL55" s="90">
        <f t="shared" si="15"/>
        <v>0</v>
      </c>
      <c r="DM55" s="89">
        <f>' I КВАРТАЛ'!BB55+'II КВАРТАЛ '!BB55+' III КВАРТАЛ '!BB55+'IV КВАРТАЛ и СВОД V-мов и $$ '!BB55</f>
        <v>0</v>
      </c>
      <c r="DN55" s="89">
        <f>' I КВАРТАЛ'!BC55+'II КВАРТАЛ '!BC55+' III КВАРТАЛ '!BC55+'IV КВАРТАЛ и СВОД V-мов и $$ '!BC55</f>
        <v>0</v>
      </c>
      <c r="DO55" s="115">
        <f>' I КВАРТАЛ'!BD55+'II КВАРТАЛ '!BD55+' III КВАРТАЛ '!BD55+'IV КВАРТАЛ и СВОД V-мов и $$ '!BD55</f>
        <v>0</v>
      </c>
      <c r="DP55" s="51">
        <f>' I КВАРТАЛ'!BE55+'II КВАРТАЛ '!BE55+' III КВАРТАЛ '!BE55+'IV КВАРТАЛ и СВОД V-мов и $$ '!BE55</f>
        <v>0</v>
      </c>
      <c r="DQ55" s="51">
        <f>' I КВАРТАЛ'!BF55+'II КВАРТАЛ '!BF55+' III КВАРТАЛ '!BF55+'IV КВАРТАЛ и СВОД V-мов и $$ '!BF55</f>
        <v>0</v>
      </c>
      <c r="DS55" s="72">
        <f t="shared" si="16"/>
        <v>98974</v>
      </c>
      <c r="DT55" s="97">
        <f t="shared" si="17"/>
        <v>26478</v>
      </c>
      <c r="DU55" s="97">
        <f t="shared" si="18"/>
        <v>72496</v>
      </c>
      <c r="DV55" s="63">
        <f t="shared" si="55"/>
        <v>62643156.920000002</v>
      </c>
      <c r="DW55" s="51">
        <f t="shared" si="56"/>
        <v>16607303.399999999</v>
      </c>
      <c r="DX55" s="51">
        <f t="shared" si="57"/>
        <v>46035853.520000003</v>
      </c>
      <c r="DY55" s="116">
        <f t="shared" si="58"/>
        <v>0</v>
      </c>
      <c r="DZ55" s="100">
        <f t="shared" si="19"/>
        <v>98974</v>
      </c>
      <c r="EA55" s="101">
        <f t="shared" si="20"/>
        <v>0</v>
      </c>
    </row>
    <row r="56" spans="1:131" s="35" customFormat="1" ht="15" x14ac:dyDescent="0.25">
      <c r="A56" s="21" t="s">
        <v>43</v>
      </c>
      <c r="B56" s="57"/>
      <c r="C56" s="33"/>
      <c r="D56" s="33"/>
      <c r="E56" s="60"/>
      <c r="F56" s="34"/>
      <c r="G56" s="34"/>
      <c r="H56" s="57">
        <f t="shared" si="36"/>
        <v>624</v>
      </c>
      <c r="I56" s="33">
        <v>151</v>
      </c>
      <c r="J56" s="33">
        <v>473</v>
      </c>
      <c r="K56" s="60">
        <f>L56+M56</f>
        <v>43155.839999999997</v>
      </c>
      <c r="L56" s="3">
        <v>10443.16</v>
      </c>
      <c r="M56" s="3">
        <v>32712.68</v>
      </c>
      <c r="N56" s="57"/>
      <c r="O56" s="34"/>
      <c r="P56" s="34"/>
      <c r="Q56" s="60"/>
      <c r="R56" s="34"/>
      <c r="S56" s="34"/>
      <c r="T56" s="60"/>
      <c r="U56" s="34"/>
      <c r="V56" s="34"/>
      <c r="W56" s="57"/>
      <c r="X56" s="33"/>
      <c r="Y56" s="33"/>
      <c r="Z56" s="60"/>
      <c r="AA56" s="34"/>
      <c r="AB56" s="34"/>
      <c r="AC56" s="57"/>
      <c r="AD56" s="34"/>
      <c r="AE56" s="34"/>
      <c r="AF56" s="60"/>
      <c r="AG56" s="34"/>
      <c r="AH56" s="34"/>
      <c r="AI56" s="57"/>
      <c r="AJ56" s="34"/>
      <c r="AK56" s="34"/>
      <c r="AL56" s="60"/>
      <c r="AM56" s="34"/>
      <c r="AN56" s="34"/>
      <c r="AO56" s="57"/>
      <c r="AP56" s="34"/>
      <c r="AQ56" s="34"/>
      <c r="AR56" s="60"/>
      <c r="AS56" s="34"/>
      <c r="AT56" s="34"/>
      <c r="AU56" s="57"/>
      <c r="AV56" s="34"/>
      <c r="AW56" s="34"/>
      <c r="AX56" s="60"/>
      <c r="AY56" s="34"/>
      <c r="AZ56" s="34"/>
      <c r="BA56" s="57">
        <f t="shared" ref="BA56" si="65">BB56+BC56</f>
        <v>23598</v>
      </c>
      <c r="BB56" s="33">
        <v>10452</v>
      </c>
      <c r="BC56" s="33">
        <v>13146</v>
      </c>
      <c r="BD56" s="60">
        <f>BE56+BF56</f>
        <v>111693267.36</v>
      </c>
      <c r="BE56" s="3">
        <v>49471058.159999996</v>
      </c>
      <c r="BF56" s="3">
        <v>62222209.200000003</v>
      </c>
      <c r="BH56" s="62">
        <f t="shared" si="54"/>
        <v>111736423.2</v>
      </c>
      <c r="BI56" s="65">
        <f>' I КВАРТАЛ'!BH56+'II КВАРТАЛ '!BH56+' III КВАРТАЛ '!BH56+'IV КВАРТАЛ и СВОД V-мов и $$ '!BH56</f>
        <v>438590771.19999999</v>
      </c>
      <c r="BJ56" s="51">
        <v>407038289.28000003</v>
      </c>
      <c r="BK56" s="52">
        <f t="shared" si="6"/>
        <v>31552481.919999957</v>
      </c>
      <c r="BL56" s="107"/>
      <c r="BM56" s="90">
        <f t="shared" si="7"/>
        <v>0</v>
      </c>
      <c r="BN56" s="89">
        <f>' I КВАРТАЛ'!C56+'II КВАРТАЛ '!C56+' III КВАРТАЛ '!C56+'IV КВАРТАЛ и СВОД V-мов и $$ '!C56</f>
        <v>0</v>
      </c>
      <c r="BO56" s="89">
        <f>' I КВАРТАЛ'!D56+'II КВАРТАЛ '!D56+' III КВАРТАЛ '!D56+'IV КВАРТАЛ и СВОД V-мов и $$ '!D56</f>
        <v>0</v>
      </c>
      <c r="BP56" s="115">
        <f>' I КВАРТАЛ'!E56+'II КВАРТАЛ '!E56+' III КВАРТАЛ '!E56+'IV КВАРТАЛ и СВОД V-мов и $$ '!E56</f>
        <v>0</v>
      </c>
      <c r="BQ56" s="51">
        <f>' I КВАРТАЛ'!F56+'II КВАРТАЛ '!F56+' III КВАРТАЛ '!F56+'IV КВАРТАЛ и СВОД V-мов и $$ '!F56</f>
        <v>0</v>
      </c>
      <c r="BR56" s="51">
        <f>' I КВАРТАЛ'!G56+'II КВАРТАЛ '!G56+' III КВАРТАЛ '!G56+'IV КВАРТАЛ и СВОД V-мов и $$ '!G56</f>
        <v>0</v>
      </c>
      <c r="BS56" s="90">
        <f t="shared" si="8"/>
        <v>2500</v>
      </c>
      <c r="BT56" s="89">
        <f>' I КВАРТАЛ'!I56+'II КВАРТАЛ '!I56+' III КВАРТАЛ '!I56+'IV КВАРТАЛ и СВОД V-мов и $$ '!I56</f>
        <v>884</v>
      </c>
      <c r="BU56" s="89">
        <f>' I КВАРТАЛ'!J56+'II КВАРТАЛ '!J56+' III КВАРТАЛ '!J56+'IV КВАРТАЛ и СВОД V-мов и $$ '!J56</f>
        <v>1616</v>
      </c>
      <c r="BV56" s="115">
        <f>' I КВАРТАЛ'!K56+'II КВАРТАЛ '!K56+' III КВАРТАЛ '!K56+'IV КВАРТАЛ и СВОД V-мов и $$ '!K56</f>
        <v>172900</v>
      </c>
      <c r="BW56" s="51">
        <f>' I КВАРТАЛ'!L56+'II КВАРТАЛ '!L56+' III КВАРТАЛ '!L56+'IV КВАРТАЛ и СВОД V-мов и $$ '!L56</f>
        <v>61137.440000000002</v>
      </c>
      <c r="BX56" s="51">
        <f>' I КВАРТАЛ'!M56+'II КВАРТАЛ '!M56+' III КВАРТАЛ '!M56+'IV КВАРТАЛ и СВОД V-мов и $$ '!M56</f>
        <v>111762.56</v>
      </c>
      <c r="BY56" s="90">
        <f t="shared" si="9"/>
        <v>0</v>
      </c>
      <c r="BZ56" s="89">
        <f>' I КВАРТАЛ'!O56+'II КВАРТАЛ '!O56+' III КВАРТАЛ '!O56+'IV КВАРТАЛ и СВОД V-мов и $$ '!O56</f>
        <v>0</v>
      </c>
      <c r="CA56" s="89">
        <f>' I КВАРТАЛ'!P56+'II КВАРТАЛ '!P56+' III КВАРТАЛ '!P56+'IV КВАРТАЛ и СВОД V-мов и $$ '!P56</f>
        <v>0</v>
      </c>
      <c r="CB56" s="115">
        <f>' I КВАРТАЛ'!Q56+'II КВАРТАЛ '!Q56+' III КВАРТАЛ '!Q56+'IV КВАРТАЛ и СВОД V-мов и $$ '!Q56</f>
        <v>0</v>
      </c>
      <c r="CC56" s="51">
        <f>' I КВАРТАЛ'!R56+'II КВАРТАЛ '!R56+' III КВАРТАЛ '!R56+'IV КВАРТАЛ и СВОД V-мов и $$ '!R56</f>
        <v>0</v>
      </c>
      <c r="CD56" s="51">
        <f>' I КВАРТАЛ'!S56+'II КВАРТАЛ '!S56+' III КВАРТАЛ '!S56+'IV КВАРТАЛ и СВОД V-мов и $$ '!S56</f>
        <v>0</v>
      </c>
      <c r="CE56" s="115">
        <f>' I КВАРТАЛ'!T56+'II КВАРТАЛ '!T56+' III КВАРТАЛ '!T56+'IV КВАРТАЛ и СВОД V-мов и $$ '!T56</f>
        <v>0</v>
      </c>
      <c r="CF56" s="51">
        <f>' I КВАРТАЛ'!U56+'II КВАРТАЛ '!U56+' III КВАРТАЛ '!U56+'IV КВАРТАЛ и СВОД V-мов и $$ '!U56</f>
        <v>0</v>
      </c>
      <c r="CG56" s="51">
        <f>' I КВАРТАЛ'!V56+'II КВАРТАЛ '!V56+' III КВАРТАЛ '!V56+'IV КВАРТАЛ и СВОД V-мов и $$ '!V56</f>
        <v>0</v>
      </c>
      <c r="CH56" s="90">
        <f t="shared" si="10"/>
        <v>0</v>
      </c>
      <c r="CI56" s="89">
        <f>' I КВАРТАЛ'!X56+'II КВАРТАЛ '!X56+' III КВАРТАЛ '!X56+'IV КВАРТАЛ и СВОД V-мов и $$ '!X56</f>
        <v>0</v>
      </c>
      <c r="CJ56" s="89">
        <f>' I КВАРТАЛ'!Y56+'II КВАРТАЛ '!Y56+' III КВАРТАЛ '!Y56+'IV КВАРТАЛ и СВОД V-мов и $$ '!Y56</f>
        <v>0</v>
      </c>
      <c r="CK56" s="115">
        <f>' I КВАРТАЛ'!Z56+'II КВАРТАЛ '!Z56+' III КВАРТАЛ '!Z56+'IV КВАРТАЛ и СВОД V-мов и $$ '!Z56</f>
        <v>0</v>
      </c>
      <c r="CL56" s="51">
        <f>' I КВАРТАЛ'!AA56+'II КВАРТАЛ '!AA56+' III КВАРТАЛ '!AA56+'IV КВАРТАЛ и СВОД V-мов и $$ '!AA56</f>
        <v>0</v>
      </c>
      <c r="CM56" s="51">
        <f>' I КВАРТАЛ'!AB56+'II КВАРТАЛ '!AB56+' III КВАРТАЛ '!AB56+'IV КВАРТАЛ и СВОД V-мов и $$ '!AB56</f>
        <v>0</v>
      </c>
      <c r="CN56" s="90">
        <f t="shared" si="11"/>
        <v>0</v>
      </c>
      <c r="CO56" s="89">
        <f>' I КВАРТАЛ'!AD56+'II КВАРТАЛ '!AD56+' III КВАРТАЛ '!AD56+'IV КВАРТАЛ и СВОД V-мов и $$ '!AD56</f>
        <v>0</v>
      </c>
      <c r="CP56" s="89">
        <f>' I КВАРТАЛ'!AE56+'II КВАРТАЛ '!AE56+' III КВАРТАЛ '!AE56+'IV КВАРТАЛ и СВОД V-мов и $$ '!AE56</f>
        <v>0</v>
      </c>
      <c r="CQ56" s="115">
        <f>' I КВАРТАЛ'!AF56+'II КВАРТАЛ '!AF56+' III КВАРТАЛ '!AF56+'IV КВАРТАЛ и СВОД V-мов и $$ '!AF56</f>
        <v>0</v>
      </c>
      <c r="CR56" s="51">
        <f>' I КВАРТАЛ'!AG56+'II КВАРТАЛ '!AG56+' III КВАРТАЛ '!AG56+'IV КВАРТАЛ и СВОД V-мов и $$ '!AG56</f>
        <v>0</v>
      </c>
      <c r="CS56" s="51">
        <f>' I КВАРТАЛ'!AH56+'II КВАРТАЛ '!AH56+' III КВАРТАЛ '!AH56+'IV КВАРТАЛ и СВОД V-мов и $$ '!AH56</f>
        <v>0</v>
      </c>
      <c r="CT56" s="90">
        <f t="shared" si="12"/>
        <v>0</v>
      </c>
      <c r="CU56" s="89">
        <f>' I КВАРТАЛ'!AJ56+'II КВАРТАЛ '!AJ56+' III КВАРТАЛ '!AJ56+'IV КВАРТАЛ и СВОД V-мов и $$ '!AJ56</f>
        <v>0</v>
      </c>
      <c r="CV56" s="89">
        <f>' I КВАРТАЛ'!AK56+'II КВАРТАЛ '!AK56+' III КВАРТАЛ '!AK56+'IV КВАРТАЛ и СВОД V-мов и $$ '!AK56</f>
        <v>0</v>
      </c>
      <c r="CW56" s="115">
        <f>' I КВАРТАЛ'!AL56+'II КВАРТАЛ '!AL56+' III КВАРТАЛ '!AL56+'IV КВАРТАЛ и СВОД V-мов и $$ '!AL56</f>
        <v>0</v>
      </c>
      <c r="CX56" s="51">
        <f>' I КВАРТАЛ'!AM56+'II КВАРТАЛ '!AM56+' III КВАРТАЛ '!AM56+'IV КВАРТАЛ и СВОД V-мов и $$ '!AM56</f>
        <v>0</v>
      </c>
      <c r="CY56" s="51">
        <f>' I КВАРТАЛ'!AN56+'II КВАРТАЛ '!AN56+' III КВАРТАЛ '!AN56+'IV КВАРТАЛ и СВОД V-мов и $$ '!AN56</f>
        <v>0</v>
      </c>
      <c r="CZ56" s="90">
        <f t="shared" si="13"/>
        <v>0</v>
      </c>
      <c r="DA56" s="89">
        <f>' I КВАРТАЛ'!AP56+'II КВАРТАЛ '!AP56+' III КВАРТАЛ '!AP56+'IV КВАРТАЛ и СВОД V-мов и $$ '!AP56</f>
        <v>0</v>
      </c>
      <c r="DB56" s="89">
        <f>' I КВАРТАЛ'!AQ56+'II КВАРТАЛ '!AQ56+' III КВАРТАЛ '!AQ56+'IV КВАРТАЛ и СВОД V-мов и $$ '!AQ56</f>
        <v>0</v>
      </c>
      <c r="DC56" s="115">
        <f>' I КВАРТАЛ'!AR56+'II КВАРТАЛ '!AR56+' III КВАРТАЛ '!AR56+'IV КВАРТАЛ и СВОД V-мов и $$ '!AR56</f>
        <v>0</v>
      </c>
      <c r="DD56" s="51">
        <f>' I КВАРТАЛ'!AS56+'II КВАРТАЛ '!AS56+' III КВАРТАЛ '!AS56+'IV КВАРТАЛ и СВОД V-мов и $$ '!AS56</f>
        <v>0</v>
      </c>
      <c r="DE56" s="51">
        <f>' I КВАРТАЛ'!AT56+'II КВАРТАЛ '!AT56+' III КВАРТАЛ '!AT56+'IV КВАРТАЛ и СВОД V-мов и $$ '!AT56</f>
        <v>0</v>
      </c>
      <c r="DF56" s="90">
        <f t="shared" si="14"/>
        <v>0</v>
      </c>
      <c r="DG56" s="89">
        <f>' I КВАРТАЛ'!AV56+'II КВАРТАЛ '!AV56+' III КВАРТАЛ '!AV56+'IV КВАРТАЛ и СВОД V-мов и $$ '!AV56</f>
        <v>0</v>
      </c>
      <c r="DH56" s="89">
        <f>' I КВАРТАЛ'!AW56+'II КВАРТАЛ '!AW56+' III КВАРТАЛ '!AW56+'IV КВАРТАЛ и СВОД V-мов и $$ '!AW56</f>
        <v>0</v>
      </c>
      <c r="DI56" s="115">
        <f>' I КВАРТАЛ'!AX56+'II КВАРТАЛ '!AX56+' III КВАРТАЛ '!AX56+'IV КВАРТАЛ и СВОД V-мов и $$ '!AX56</f>
        <v>0</v>
      </c>
      <c r="DJ56" s="51">
        <f>' I КВАРТАЛ'!AY56+'II КВАРТАЛ '!AY56+' III КВАРТАЛ '!AY56+'IV КВАРТАЛ и СВОД V-мов и $$ '!AY56</f>
        <v>0</v>
      </c>
      <c r="DK56" s="51">
        <f>' I КВАРТАЛ'!AZ56+'II КВАРТАЛ '!AZ56+' III КВАРТАЛ '!AZ56+'IV КВАРТАЛ и СВОД V-мов и $$ '!AZ56</f>
        <v>0</v>
      </c>
      <c r="DL56" s="90">
        <f t="shared" si="15"/>
        <v>91926</v>
      </c>
      <c r="DM56" s="89">
        <f>' I КВАРТАЛ'!BB56+'II КВАРТАЛ '!BB56+' III КВАРТАЛ '!BB56+'IV КВАРТАЛ и СВОД V-мов и $$ '!BB56</f>
        <v>57549</v>
      </c>
      <c r="DN56" s="89">
        <f>' I КВАРТАЛ'!BC56+'II КВАРТАЛ '!BC56+' III КВАРТАЛ '!BC56+'IV КВАРТАЛ и СВОД V-мов и $$ '!BC56</f>
        <v>34377</v>
      </c>
      <c r="DO56" s="115">
        <f>' I КВАРТАЛ'!BD56+'II КВАРТАЛ '!BD56+' III КВАРТАЛ '!BD56+'IV КВАРТАЛ и СВОД V-мов и $$ '!BD56</f>
        <v>438417871.19999999</v>
      </c>
      <c r="DP56" s="51">
        <f>' I КВАРТАЛ'!BE56+'II КВАРТАЛ '!BE56+' III КВАРТАЛ '!BE56+'IV КВАРТАЛ и СВОД V-мов и $$ '!BE56</f>
        <v>274696747.32000005</v>
      </c>
      <c r="DQ56" s="51">
        <f>' I КВАРТАЛ'!BF56+'II КВАРТАЛ '!BF56+' III КВАРТАЛ '!BF56+'IV КВАРТАЛ и СВОД V-мов и $$ '!BF56</f>
        <v>163721123.88</v>
      </c>
      <c r="DS56" s="72">
        <f t="shared" si="16"/>
        <v>94426</v>
      </c>
      <c r="DT56" s="97">
        <f t="shared" si="17"/>
        <v>58433</v>
      </c>
      <c r="DU56" s="97">
        <f t="shared" si="18"/>
        <v>35993</v>
      </c>
      <c r="DV56" s="63">
        <f t="shared" si="55"/>
        <v>438590771.19999999</v>
      </c>
      <c r="DW56" s="51">
        <f t="shared" si="56"/>
        <v>274757884.76000005</v>
      </c>
      <c r="DX56" s="51">
        <f t="shared" si="57"/>
        <v>163832886.44</v>
      </c>
      <c r="DY56" s="116">
        <f t="shared" si="58"/>
        <v>0</v>
      </c>
      <c r="DZ56" s="100">
        <f t="shared" si="19"/>
        <v>94426</v>
      </c>
      <c r="EA56" s="101">
        <f t="shared" si="20"/>
        <v>0</v>
      </c>
    </row>
    <row r="57" spans="1:131" s="35" customFormat="1" ht="15" x14ac:dyDescent="0.25">
      <c r="A57" s="21" t="s">
        <v>44</v>
      </c>
      <c r="B57" s="57"/>
      <c r="C57" s="33"/>
      <c r="D57" s="33"/>
      <c r="E57" s="60"/>
      <c r="F57" s="34"/>
      <c r="G57" s="34"/>
      <c r="H57" s="57">
        <f t="shared" si="36"/>
        <v>216</v>
      </c>
      <c r="I57" s="33">
        <v>31</v>
      </c>
      <c r="J57" s="33">
        <v>185</v>
      </c>
      <c r="K57" s="60">
        <f>L57+M57</f>
        <v>74040.3</v>
      </c>
      <c r="L57" s="3">
        <v>10626.15</v>
      </c>
      <c r="M57" s="3">
        <v>63414.15</v>
      </c>
      <c r="N57" s="57"/>
      <c r="O57" s="34"/>
      <c r="P57" s="34"/>
      <c r="Q57" s="60"/>
      <c r="R57" s="34"/>
      <c r="S57" s="34"/>
      <c r="T57" s="60"/>
      <c r="U57" s="34"/>
      <c r="V57" s="34"/>
      <c r="W57" s="57">
        <f t="shared" si="30"/>
        <v>1005</v>
      </c>
      <c r="X57" s="33">
        <v>208</v>
      </c>
      <c r="Y57" s="33">
        <v>797</v>
      </c>
      <c r="Z57" s="60">
        <f t="shared" ref="Z57:Z66" si="66">AA57+AB57</f>
        <v>821894.55</v>
      </c>
      <c r="AA57" s="3">
        <v>170103.55</v>
      </c>
      <c r="AB57" s="3">
        <v>651791</v>
      </c>
      <c r="AC57" s="57"/>
      <c r="AD57" s="34"/>
      <c r="AE57" s="34"/>
      <c r="AF57" s="60"/>
      <c r="AG57" s="34"/>
      <c r="AH57" s="34"/>
      <c r="AI57" s="57"/>
      <c r="AJ57" s="34"/>
      <c r="AK57" s="34"/>
      <c r="AL57" s="60"/>
      <c r="AM57" s="34"/>
      <c r="AN57" s="34"/>
      <c r="AO57" s="57"/>
      <c r="AP57" s="34"/>
      <c r="AQ57" s="34"/>
      <c r="AR57" s="60"/>
      <c r="AS57" s="34"/>
      <c r="AT57" s="34"/>
      <c r="AU57" s="57"/>
      <c r="AV57" s="34"/>
      <c r="AW57" s="34"/>
      <c r="AX57" s="60"/>
      <c r="AY57" s="34"/>
      <c r="AZ57" s="34"/>
      <c r="BA57" s="57"/>
      <c r="BB57" s="34"/>
      <c r="BC57" s="34"/>
      <c r="BD57" s="60"/>
      <c r="BE57" s="34"/>
      <c r="BF57" s="34"/>
      <c r="BH57" s="62">
        <f t="shared" si="54"/>
        <v>895934.85000000009</v>
      </c>
      <c r="BI57" s="65">
        <f>' I КВАРТАЛ'!BH57+'II КВАРТАЛ '!BH57+' III КВАРТАЛ '!BH57+'IV КВАРТАЛ и СВОД V-мов и $$ '!BH57</f>
        <v>3592664.5000000005</v>
      </c>
      <c r="BJ57" s="51">
        <v>3678772.2</v>
      </c>
      <c r="BK57" s="52">
        <f t="shared" si="6"/>
        <v>-86107.699999999721</v>
      </c>
      <c r="BL57" s="107"/>
      <c r="BM57" s="90">
        <f t="shared" si="7"/>
        <v>0</v>
      </c>
      <c r="BN57" s="89">
        <f>' I КВАРТАЛ'!C57+'II КВАРТАЛ '!C57+' III КВАРТАЛ '!C57+'IV КВАРТАЛ и СВОД V-мов и $$ '!C57</f>
        <v>0</v>
      </c>
      <c r="BO57" s="89">
        <f>' I КВАРТАЛ'!D57+'II КВАРТАЛ '!D57+' III КВАРТАЛ '!D57+'IV КВАРТАЛ и СВОД V-мов и $$ '!D57</f>
        <v>0</v>
      </c>
      <c r="BP57" s="115">
        <f>' I КВАРТАЛ'!E57+'II КВАРТАЛ '!E57+' III КВАРТАЛ '!E57+'IV КВАРТАЛ и СВОД V-мов и $$ '!E57</f>
        <v>0</v>
      </c>
      <c r="BQ57" s="51">
        <f>' I КВАРТАЛ'!F57+'II КВАРТАЛ '!F57+' III КВАРТАЛ '!F57+'IV КВАРТАЛ и СВОД V-мов и $$ '!F57</f>
        <v>0</v>
      </c>
      <c r="BR57" s="51">
        <f>' I КВАРТАЛ'!G57+'II КВАРТАЛ '!G57+' III КВАРТАЛ '!G57+'IV КВАРТАЛ и СВОД V-мов и $$ '!G57</f>
        <v>0</v>
      </c>
      <c r="BS57" s="90">
        <f t="shared" si="8"/>
        <v>864</v>
      </c>
      <c r="BT57" s="89">
        <f>' I КВАРТАЛ'!I57+'II КВАРТАЛ '!I57+' III КВАРТАЛ '!I57+'IV КВАРТАЛ и СВОД V-мов и $$ '!I57</f>
        <v>185</v>
      </c>
      <c r="BU57" s="89">
        <f>' I КВАРТАЛ'!J57+'II КВАРТАЛ '!J57+' III КВАРТАЛ '!J57+'IV КВАРТАЛ и СВОД V-мов и $$ '!J57</f>
        <v>679</v>
      </c>
      <c r="BV57" s="115">
        <f>' I КВАРТАЛ'!K57+'II КВАРТАЛ '!K57+' III КВАРТАЛ '!K57+'IV КВАРТАЛ и СВОД V-мов и $$ '!K57</f>
        <v>296161.19999999995</v>
      </c>
      <c r="BW57" s="51">
        <f>' I КВАРТАЛ'!L57+'II КВАРТАЛ '!L57+' III КВАРТАЛ '!L57+'IV КВАРТАЛ и СВОД V-мов и $$ '!L57</f>
        <v>63414.15</v>
      </c>
      <c r="BX57" s="51">
        <f>' I КВАРТАЛ'!M57+'II КВАРТАЛ '!M57+' III КВАРТАЛ '!M57+'IV КВАРТАЛ и СВОД V-мов и $$ '!M57</f>
        <v>232747.05</v>
      </c>
      <c r="BY57" s="90">
        <f t="shared" si="9"/>
        <v>0</v>
      </c>
      <c r="BZ57" s="89">
        <f>' I КВАРТАЛ'!O57+'II КВАРТАЛ '!O57+' III КВАРТАЛ '!O57+'IV КВАРТАЛ и СВОД V-мов и $$ '!O57</f>
        <v>0</v>
      </c>
      <c r="CA57" s="89">
        <f>' I КВАРТАЛ'!P57+'II КВАРТАЛ '!P57+' III КВАРТАЛ '!P57+'IV КВАРТАЛ и СВОД V-мов и $$ '!P57</f>
        <v>0</v>
      </c>
      <c r="CB57" s="115">
        <f>' I КВАРТАЛ'!Q57+'II КВАРТАЛ '!Q57+' III КВАРТАЛ '!Q57+'IV КВАРТАЛ и СВОД V-мов и $$ '!Q57</f>
        <v>0</v>
      </c>
      <c r="CC57" s="51">
        <f>' I КВАРТАЛ'!R57+'II КВАРТАЛ '!R57+' III КВАРТАЛ '!R57+'IV КВАРТАЛ и СВОД V-мов и $$ '!R57</f>
        <v>0</v>
      </c>
      <c r="CD57" s="51">
        <f>' I КВАРТАЛ'!S57+'II КВАРТАЛ '!S57+' III КВАРТАЛ '!S57+'IV КВАРТАЛ и СВОД V-мов и $$ '!S57</f>
        <v>0</v>
      </c>
      <c r="CE57" s="115">
        <f>' I КВАРТАЛ'!T57+'II КВАРТАЛ '!T57+' III КВАРТАЛ '!T57+'IV КВАРТАЛ и СВОД V-мов и $$ '!T57</f>
        <v>0</v>
      </c>
      <c r="CF57" s="51">
        <f>' I КВАРТАЛ'!U57+'II КВАРТАЛ '!U57+' III КВАРТАЛ '!U57+'IV КВАРТАЛ и СВОД V-мов и $$ '!U57</f>
        <v>0</v>
      </c>
      <c r="CG57" s="51">
        <f>' I КВАРТАЛ'!V57+'II КВАРТАЛ '!V57+' III КВАРТАЛ '!V57+'IV КВАРТАЛ и СВОД V-мов и $$ '!V57</f>
        <v>0</v>
      </c>
      <c r="CH57" s="90">
        <f t="shared" si="10"/>
        <v>4030</v>
      </c>
      <c r="CI57" s="89">
        <f>' I КВАРТАЛ'!X57+'II КВАРТАЛ '!X57+' III КВАРТАЛ '!X57+'IV КВАРТАЛ и СВОД V-мов и $$ '!X57</f>
        <v>1038</v>
      </c>
      <c r="CJ57" s="89">
        <f>' I КВАРТАЛ'!Y57+'II КВАРТАЛ '!Y57+' III КВАРТАЛ '!Y57+'IV КВАРТАЛ и СВОД V-мов и $$ '!Y57</f>
        <v>2992</v>
      </c>
      <c r="CK57" s="115">
        <f>' I КВАРТАЛ'!Z57+'II КВАРТАЛ '!Z57+' III КВАРТАЛ '!Z57+'IV КВАРТАЛ и СВОД V-мов и $$ '!Z57</f>
        <v>3296503.3</v>
      </c>
      <c r="CL57" s="51">
        <f>' I КВАРТАЛ'!AA57+'II КВАРТАЛ '!AA57+' III КВАРТАЛ '!AA57+'IV КВАРТАЛ и СВОД V-мов и $$ '!AA57</f>
        <v>849064.26</v>
      </c>
      <c r="CM57" s="51">
        <f>' I КВАРТАЛ'!AB57+'II КВАРТАЛ '!AB57+' III КВАРТАЛ '!AB57+'IV КВАРТАЛ и СВОД V-мов и $$ '!AB57</f>
        <v>2447439.04</v>
      </c>
      <c r="CN57" s="90">
        <f t="shared" si="11"/>
        <v>0</v>
      </c>
      <c r="CO57" s="89">
        <f>' I КВАРТАЛ'!AD57+'II КВАРТАЛ '!AD57+' III КВАРТАЛ '!AD57+'IV КВАРТАЛ и СВОД V-мов и $$ '!AD57</f>
        <v>0</v>
      </c>
      <c r="CP57" s="89">
        <f>' I КВАРТАЛ'!AE57+'II КВАРТАЛ '!AE57+' III КВАРТАЛ '!AE57+'IV КВАРТАЛ и СВОД V-мов и $$ '!AE57</f>
        <v>0</v>
      </c>
      <c r="CQ57" s="115">
        <f>' I КВАРТАЛ'!AF57+'II КВАРТАЛ '!AF57+' III КВАРТАЛ '!AF57+'IV КВАРТАЛ и СВОД V-мов и $$ '!AF57</f>
        <v>0</v>
      </c>
      <c r="CR57" s="51">
        <f>' I КВАРТАЛ'!AG57+'II КВАРТАЛ '!AG57+' III КВАРТАЛ '!AG57+'IV КВАРТАЛ и СВОД V-мов и $$ '!AG57</f>
        <v>0</v>
      </c>
      <c r="CS57" s="51">
        <f>' I КВАРТАЛ'!AH57+'II КВАРТАЛ '!AH57+' III КВАРТАЛ '!AH57+'IV КВАРТАЛ и СВОД V-мов и $$ '!AH57</f>
        <v>0</v>
      </c>
      <c r="CT57" s="90">
        <f t="shared" si="12"/>
        <v>0</v>
      </c>
      <c r="CU57" s="89">
        <f>' I КВАРТАЛ'!AJ57+'II КВАРТАЛ '!AJ57+' III КВАРТАЛ '!AJ57+'IV КВАРТАЛ и СВОД V-мов и $$ '!AJ57</f>
        <v>0</v>
      </c>
      <c r="CV57" s="89">
        <f>' I КВАРТАЛ'!AK57+'II КВАРТАЛ '!AK57+' III КВАРТАЛ '!AK57+'IV КВАРТАЛ и СВОД V-мов и $$ '!AK57</f>
        <v>0</v>
      </c>
      <c r="CW57" s="115">
        <f>' I КВАРТАЛ'!AL57+'II КВАРТАЛ '!AL57+' III КВАРТАЛ '!AL57+'IV КВАРТАЛ и СВОД V-мов и $$ '!AL57</f>
        <v>0</v>
      </c>
      <c r="CX57" s="51">
        <f>' I КВАРТАЛ'!AM57+'II КВАРТАЛ '!AM57+' III КВАРТАЛ '!AM57+'IV КВАРТАЛ и СВОД V-мов и $$ '!AM57</f>
        <v>0</v>
      </c>
      <c r="CY57" s="51">
        <f>' I КВАРТАЛ'!AN57+'II КВАРТАЛ '!AN57+' III КВАРТАЛ '!AN57+'IV КВАРТАЛ и СВОД V-мов и $$ '!AN57</f>
        <v>0</v>
      </c>
      <c r="CZ57" s="90">
        <f t="shared" si="13"/>
        <v>0</v>
      </c>
      <c r="DA57" s="89">
        <f>' I КВАРТАЛ'!AP57+'II КВАРТАЛ '!AP57+' III КВАРТАЛ '!AP57+'IV КВАРТАЛ и СВОД V-мов и $$ '!AP57</f>
        <v>0</v>
      </c>
      <c r="DB57" s="89">
        <f>' I КВАРТАЛ'!AQ57+'II КВАРТАЛ '!AQ57+' III КВАРТАЛ '!AQ57+'IV КВАРТАЛ и СВОД V-мов и $$ '!AQ57</f>
        <v>0</v>
      </c>
      <c r="DC57" s="115">
        <f>' I КВАРТАЛ'!AR57+'II КВАРТАЛ '!AR57+' III КВАРТАЛ '!AR57+'IV КВАРТАЛ и СВОД V-мов и $$ '!AR57</f>
        <v>0</v>
      </c>
      <c r="DD57" s="51">
        <f>' I КВАРТАЛ'!AS57+'II КВАРТАЛ '!AS57+' III КВАРТАЛ '!AS57+'IV КВАРТАЛ и СВОД V-мов и $$ '!AS57</f>
        <v>0</v>
      </c>
      <c r="DE57" s="51">
        <f>' I КВАРТАЛ'!AT57+'II КВАРТАЛ '!AT57+' III КВАРТАЛ '!AT57+'IV КВАРТАЛ и СВОД V-мов и $$ '!AT57</f>
        <v>0</v>
      </c>
      <c r="DF57" s="90">
        <f t="shared" si="14"/>
        <v>0</v>
      </c>
      <c r="DG57" s="89">
        <f>' I КВАРТАЛ'!AV57+'II КВАРТАЛ '!AV57+' III КВАРТАЛ '!AV57+'IV КВАРТАЛ и СВОД V-мов и $$ '!AV57</f>
        <v>0</v>
      </c>
      <c r="DH57" s="89">
        <f>' I КВАРТАЛ'!AW57+'II КВАРТАЛ '!AW57+' III КВАРТАЛ '!AW57+'IV КВАРТАЛ и СВОД V-мов и $$ '!AW57</f>
        <v>0</v>
      </c>
      <c r="DI57" s="115">
        <f>' I КВАРТАЛ'!AX57+'II КВАРТАЛ '!AX57+' III КВАРТАЛ '!AX57+'IV КВАРТАЛ и СВОД V-мов и $$ '!AX57</f>
        <v>0</v>
      </c>
      <c r="DJ57" s="51">
        <f>' I КВАРТАЛ'!AY57+'II КВАРТАЛ '!AY57+' III КВАРТАЛ '!AY57+'IV КВАРТАЛ и СВОД V-мов и $$ '!AY57</f>
        <v>0</v>
      </c>
      <c r="DK57" s="51">
        <f>' I КВАРТАЛ'!AZ57+'II КВАРТАЛ '!AZ57+' III КВАРТАЛ '!AZ57+'IV КВАРТАЛ и СВОД V-мов и $$ '!AZ57</f>
        <v>0</v>
      </c>
      <c r="DL57" s="90">
        <f t="shared" si="15"/>
        <v>0</v>
      </c>
      <c r="DM57" s="89">
        <f>' I КВАРТАЛ'!BB57+'II КВАРТАЛ '!BB57+' III КВАРТАЛ '!BB57+'IV КВАРТАЛ и СВОД V-мов и $$ '!BB57</f>
        <v>0</v>
      </c>
      <c r="DN57" s="89">
        <f>' I КВАРТАЛ'!BC57+'II КВАРТАЛ '!BC57+' III КВАРТАЛ '!BC57+'IV КВАРТАЛ и СВОД V-мов и $$ '!BC57</f>
        <v>0</v>
      </c>
      <c r="DO57" s="115">
        <f>' I КВАРТАЛ'!BD57+'II КВАРТАЛ '!BD57+' III КВАРТАЛ '!BD57+'IV КВАРТАЛ и СВОД V-мов и $$ '!BD57</f>
        <v>0</v>
      </c>
      <c r="DP57" s="51">
        <f>' I КВАРТАЛ'!BE57+'II КВАРТАЛ '!BE57+' III КВАРТАЛ '!BE57+'IV КВАРТАЛ и СВОД V-мов и $$ '!BE57</f>
        <v>0</v>
      </c>
      <c r="DQ57" s="51">
        <f>' I КВАРТАЛ'!BF57+'II КВАРТАЛ '!BF57+' III КВАРТАЛ '!BF57+'IV КВАРТАЛ и СВОД V-мов и $$ '!BF57</f>
        <v>0</v>
      </c>
      <c r="DS57" s="72">
        <f t="shared" si="16"/>
        <v>4894</v>
      </c>
      <c r="DT57" s="97">
        <f t="shared" si="17"/>
        <v>1223</v>
      </c>
      <c r="DU57" s="97">
        <f t="shared" si="18"/>
        <v>3671</v>
      </c>
      <c r="DV57" s="63">
        <f t="shared" si="55"/>
        <v>3592664.5</v>
      </c>
      <c r="DW57" s="51">
        <f t="shared" si="56"/>
        <v>912478.41</v>
      </c>
      <c r="DX57" s="51">
        <f t="shared" si="57"/>
        <v>2680186.09</v>
      </c>
      <c r="DY57" s="116">
        <f t="shared" si="58"/>
        <v>0</v>
      </c>
      <c r="DZ57" s="100">
        <f t="shared" si="19"/>
        <v>4894</v>
      </c>
      <c r="EA57" s="101">
        <f t="shared" si="20"/>
        <v>0</v>
      </c>
    </row>
    <row r="58" spans="1:131" s="35" customFormat="1" ht="15" x14ac:dyDescent="0.25">
      <c r="A58" s="21" t="s">
        <v>45</v>
      </c>
      <c r="B58" s="57"/>
      <c r="C58" s="33"/>
      <c r="D58" s="33"/>
      <c r="E58" s="60"/>
      <c r="F58" s="34"/>
      <c r="G58" s="34"/>
      <c r="H58" s="57"/>
      <c r="I58" s="33"/>
      <c r="J58" s="33"/>
      <c r="K58" s="60"/>
      <c r="L58" s="34"/>
      <c r="M58" s="34"/>
      <c r="N58" s="57"/>
      <c r="O58" s="34"/>
      <c r="P58" s="34"/>
      <c r="Q58" s="60"/>
      <c r="R58" s="34"/>
      <c r="S58" s="34"/>
      <c r="T58" s="60"/>
      <c r="U58" s="34"/>
      <c r="V58" s="34"/>
      <c r="W58" s="57">
        <f t="shared" si="30"/>
        <v>132</v>
      </c>
      <c r="X58" s="33">
        <v>41</v>
      </c>
      <c r="Y58" s="33">
        <v>91</v>
      </c>
      <c r="Z58" s="60">
        <f t="shared" si="66"/>
        <v>125512.53</v>
      </c>
      <c r="AA58" s="3">
        <v>38984.949999999997</v>
      </c>
      <c r="AB58" s="3">
        <v>86527.58</v>
      </c>
      <c r="AC58" s="57"/>
      <c r="AD58" s="34"/>
      <c r="AE58" s="34"/>
      <c r="AF58" s="60"/>
      <c r="AG58" s="34"/>
      <c r="AH58" s="34"/>
      <c r="AI58" s="57"/>
      <c r="AJ58" s="34"/>
      <c r="AK58" s="34"/>
      <c r="AL58" s="60"/>
      <c r="AM58" s="34"/>
      <c r="AN58" s="34"/>
      <c r="AO58" s="57"/>
      <c r="AP58" s="34"/>
      <c r="AQ58" s="34"/>
      <c r="AR58" s="60"/>
      <c r="AS58" s="34"/>
      <c r="AT58" s="34"/>
      <c r="AU58" s="57"/>
      <c r="AV58" s="34"/>
      <c r="AW58" s="34"/>
      <c r="AX58" s="60"/>
      <c r="AY58" s="34"/>
      <c r="AZ58" s="34"/>
      <c r="BA58" s="57">
        <f t="shared" ref="BA58" si="67">BB58+BC58</f>
        <v>225</v>
      </c>
      <c r="BB58" s="33">
        <v>79</v>
      </c>
      <c r="BC58" s="33">
        <v>146</v>
      </c>
      <c r="BD58" s="60">
        <f>BE58+BF58</f>
        <v>136678.5</v>
      </c>
      <c r="BE58" s="3">
        <v>47989.34</v>
      </c>
      <c r="BF58" s="3">
        <v>88689.16</v>
      </c>
      <c r="BH58" s="62">
        <f t="shared" si="54"/>
        <v>262191.03000000003</v>
      </c>
      <c r="BI58" s="65">
        <f>' I КВАРТАЛ'!BH58+'II КВАРТАЛ '!BH58+' III КВАРТАЛ '!BH58+'IV КВАРТАЛ и СВОД V-мов и $$ '!BH58</f>
        <v>1110220.54</v>
      </c>
      <c r="BJ58" s="51">
        <v>473981</v>
      </c>
      <c r="BK58" s="52">
        <f t="shared" si="6"/>
        <v>636239.54</v>
      </c>
      <c r="BL58" s="107"/>
      <c r="BM58" s="90">
        <f t="shared" si="7"/>
        <v>0</v>
      </c>
      <c r="BN58" s="89">
        <f>' I КВАРТАЛ'!C58+'II КВАРТАЛ '!C58+' III КВАРТАЛ '!C58+'IV КВАРТАЛ и СВОД V-мов и $$ '!C58</f>
        <v>0</v>
      </c>
      <c r="BO58" s="89">
        <f>' I КВАРТАЛ'!D58+'II КВАРТАЛ '!D58+' III КВАРТАЛ '!D58+'IV КВАРТАЛ и СВОД V-мов и $$ '!D58</f>
        <v>0</v>
      </c>
      <c r="BP58" s="115">
        <f>' I КВАРТАЛ'!E58+'II КВАРТАЛ '!E58+' III КВАРТАЛ '!E58+'IV КВАРТАЛ и СВОД V-мов и $$ '!E58</f>
        <v>0</v>
      </c>
      <c r="BQ58" s="51">
        <f>' I КВАРТАЛ'!F58+'II КВАРТАЛ '!F58+' III КВАРТАЛ '!F58+'IV КВАРТАЛ и СВОД V-мов и $$ '!F58</f>
        <v>0</v>
      </c>
      <c r="BR58" s="51">
        <f>' I КВАРТАЛ'!G58+'II КВАРТАЛ '!G58+' III КВАРТАЛ '!G58+'IV КВАРТАЛ и СВОД V-мов и $$ '!G58</f>
        <v>0</v>
      </c>
      <c r="BS58" s="90">
        <f t="shared" si="8"/>
        <v>0</v>
      </c>
      <c r="BT58" s="89">
        <f>' I КВАРТАЛ'!I58+'II КВАРТАЛ '!I58+' III КВАРТАЛ '!I58+'IV КВАРТАЛ и СВОД V-мов и $$ '!I58</f>
        <v>0</v>
      </c>
      <c r="BU58" s="89">
        <f>' I КВАРТАЛ'!J58+'II КВАРТАЛ '!J58+' III КВАРТАЛ '!J58+'IV КВАРТАЛ и СВОД V-мов и $$ '!J58</f>
        <v>0</v>
      </c>
      <c r="BV58" s="115">
        <f>' I КВАРТАЛ'!K58+'II КВАРТАЛ '!K58+' III КВАРТАЛ '!K58+'IV КВАРТАЛ и СВОД V-мов и $$ '!K58</f>
        <v>0</v>
      </c>
      <c r="BW58" s="51">
        <f>' I КВАРТАЛ'!L58+'II КВАРТАЛ '!L58+' III КВАРТАЛ '!L58+'IV КВАРТАЛ и СВОД V-мов и $$ '!L58</f>
        <v>0</v>
      </c>
      <c r="BX58" s="51">
        <f>' I КВАРТАЛ'!M58+'II КВАРТАЛ '!M58+' III КВАРТАЛ '!M58+'IV КВАРТАЛ и СВОД V-мов и $$ '!M58</f>
        <v>0</v>
      </c>
      <c r="BY58" s="90">
        <f t="shared" si="9"/>
        <v>0</v>
      </c>
      <c r="BZ58" s="89">
        <f>' I КВАРТАЛ'!O58+'II КВАРТАЛ '!O58+' III КВАРТАЛ '!O58+'IV КВАРТАЛ и СВОД V-мов и $$ '!O58</f>
        <v>0</v>
      </c>
      <c r="CA58" s="89">
        <f>' I КВАРТАЛ'!P58+'II КВАРТАЛ '!P58+' III КВАРТАЛ '!P58+'IV КВАРТАЛ и СВОД V-мов и $$ '!P58</f>
        <v>0</v>
      </c>
      <c r="CB58" s="115">
        <f>' I КВАРТАЛ'!Q58+'II КВАРТАЛ '!Q58+' III КВАРТАЛ '!Q58+'IV КВАРТАЛ и СВОД V-мов и $$ '!Q58</f>
        <v>0</v>
      </c>
      <c r="CC58" s="51">
        <f>' I КВАРТАЛ'!R58+'II КВАРТАЛ '!R58+' III КВАРТАЛ '!R58+'IV КВАРТАЛ и СВОД V-мов и $$ '!R58</f>
        <v>0</v>
      </c>
      <c r="CD58" s="51">
        <f>' I КВАРТАЛ'!S58+'II КВАРТАЛ '!S58+' III КВАРТАЛ '!S58+'IV КВАРТАЛ и СВОД V-мов и $$ '!S58</f>
        <v>0</v>
      </c>
      <c r="CE58" s="115">
        <f>' I КВАРТАЛ'!T58+'II КВАРТАЛ '!T58+' III КВАРТАЛ '!T58+'IV КВАРТАЛ и СВОД V-мов и $$ '!T58</f>
        <v>0</v>
      </c>
      <c r="CF58" s="51">
        <f>' I КВАРТАЛ'!U58+'II КВАРТАЛ '!U58+' III КВАРТАЛ '!U58+'IV КВАРТАЛ и СВОД V-мов и $$ '!U58</f>
        <v>0</v>
      </c>
      <c r="CG58" s="51">
        <f>' I КВАРТАЛ'!V58+'II КВАРТАЛ '!V58+' III КВАРТАЛ '!V58+'IV КВАРТАЛ и СВОД V-мов и $$ '!V58</f>
        <v>0</v>
      </c>
      <c r="CH58" s="90">
        <f t="shared" si="10"/>
        <v>592</v>
      </c>
      <c r="CI58" s="89">
        <f>' I КВАРТАЛ'!X58+'II КВАРТАЛ '!X58+' III КВАРТАЛ '!X58+'IV КВАРТАЛ и СВОД V-мов и $$ '!X58</f>
        <v>160</v>
      </c>
      <c r="CJ58" s="89">
        <f>' I КВАРТАЛ'!Y58+'II КВАРТАЛ '!Y58+' III КВАРТАЛ '!Y58+'IV КВАРТАЛ и СВОД V-мов и $$ '!Y58</f>
        <v>432</v>
      </c>
      <c r="CK58" s="115">
        <f>' I КВАРТАЛ'!Z58+'II КВАРТАЛ '!Z58+' III КВАРТАЛ '!Z58+'IV КВАРТАЛ и СВОД V-мов и $$ '!Z58</f>
        <v>563506.54</v>
      </c>
      <c r="CL58" s="51">
        <f>' I КВАРТАЛ'!AA58+'II КВАРТАЛ '!AA58+' III КВАРТАЛ '!AA58+'IV КВАРТАЛ и СВОД V-мов и $$ '!AA58</f>
        <v>152280.24</v>
      </c>
      <c r="CM58" s="51">
        <f>' I КВАРТАЛ'!AB58+'II КВАРТАЛ '!AB58+' III КВАРТАЛ '!AB58+'IV КВАРТАЛ и СВОД V-мов и $$ '!AB58</f>
        <v>411226.3</v>
      </c>
      <c r="CN58" s="90">
        <f t="shared" si="11"/>
        <v>0</v>
      </c>
      <c r="CO58" s="89">
        <f>' I КВАРТАЛ'!AD58+'II КВАРТАЛ '!AD58+' III КВАРТАЛ '!AD58+'IV КВАРТАЛ и СВОД V-мов и $$ '!AD58</f>
        <v>0</v>
      </c>
      <c r="CP58" s="89">
        <f>' I КВАРТАЛ'!AE58+'II КВАРТАЛ '!AE58+' III КВАРТАЛ '!AE58+'IV КВАРТАЛ и СВОД V-мов и $$ '!AE58</f>
        <v>0</v>
      </c>
      <c r="CQ58" s="115">
        <f>' I КВАРТАЛ'!AF58+'II КВАРТАЛ '!AF58+' III КВАРТАЛ '!AF58+'IV КВАРТАЛ и СВОД V-мов и $$ '!AF58</f>
        <v>0</v>
      </c>
      <c r="CR58" s="51">
        <f>' I КВАРТАЛ'!AG58+'II КВАРТАЛ '!AG58+' III КВАРТАЛ '!AG58+'IV КВАРТАЛ и СВОД V-мов и $$ '!AG58</f>
        <v>0</v>
      </c>
      <c r="CS58" s="51">
        <f>' I КВАРТАЛ'!AH58+'II КВАРТАЛ '!AH58+' III КВАРТАЛ '!AH58+'IV КВАРТАЛ и СВОД V-мов и $$ '!AH58</f>
        <v>0</v>
      </c>
      <c r="CT58" s="90">
        <f t="shared" si="12"/>
        <v>0</v>
      </c>
      <c r="CU58" s="89">
        <f>' I КВАРТАЛ'!AJ58+'II КВАРТАЛ '!AJ58+' III КВАРТАЛ '!AJ58+'IV КВАРТАЛ и СВОД V-мов и $$ '!AJ58</f>
        <v>0</v>
      </c>
      <c r="CV58" s="89">
        <f>' I КВАРТАЛ'!AK58+'II КВАРТАЛ '!AK58+' III КВАРТАЛ '!AK58+'IV КВАРТАЛ и СВОД V-мов и $$ '!AK58</f>
        <v>0</v>
      </c>
      <c r="CW58" s="115">
        <f>' I КВАРТАЛ'!AL58+'II КВАРТАЛ '!AL58+' III КВАРТАЛ '!AL58+'IV КВАРТАЛ и СВОД V-мов и $$ '!AL58</f>
        <v>0</v>
      </c>
      <c r="CX58" s="51">
        <f>' I КВАРТАЛ'!AM58+'II КВАРТАЛ '!AM58+' III КВАРТАЛ '!AM58+'IV КВАРТАЛ и СВОД V-мов и $$ '!AM58</f>
        <v>0</v>
      </c>
      <c r="CY58" s="51">
        <f>' I КВАРТАЛ'!AN58+'II КВАРТАЛ '!AN58+' III КВАРТАЛ '!AN58+'IV КВАРТАЛ и СВОД V-мов и $$ '!AN58</f>
        <v>0</v>
      </c>
      <c r="CZ58" s="90">
        <f t="shared" si="13"/>
        <v>0</v>
      </c>
      <c r="DA58" s="89">
        <f>' I КВАРТАЛ'!AP58+'II КВАРТАЛ '!AP58+' III КВАРТАЛ '!AP58+'IV КВАРТАЛ и СВОД V-мов и $$ '!AP58</f>
        <v>0</v>
      </c>
      <c r="DB58" s="89">
        <f>' I КВАРТАЛ'!AQ58+'II КВАРТАЛ '!AQ58+' III КВАРТАЛ '!AQ58+'IV КВАРТАЛ и СВОД V-мов и $$ '!AQ58</f>
        <v>0</v>
      </c>
      <c r="DC58" s="115">
        <f>' I КВАРТАЛ'!AR58+'II КВАРТАЛ '!AR58+' III КВАРТАЛ '!AR58+'IV КВАРТАЛ и СВОД V-мов и $$ '!AR58</f>
        <v>0</v>
      </c>
      <c r="DD58" s="51">
        <f>' I КВАРТАЛ'!AS58+'II КВАРТАЛ '!AS58+' III КВАРТАЛ '!AS58+'IV КВАРТАЛ и СВОД V-мов и $$ '!AS58</f>
        <v>0</v>
      </c>
      <c r="DE58" s="51">
        <f>' I КВАРТАЛ'!AT58+'II КВАРТАЛ '!AT58+' III КВАРТАЛ '!AT58+'IV КВАРТАЛ и СВОД V-мов и $$ '!AT58</f>
        <v>0</v>
      </c>
      <c r="DF58" s="90">
        <f t="shared" si="14"/>
        <v>0</v>
      </c>
      <c r="DG58" s="89">
        <f>' I КВАРТАЛ'!AV58+'II КВАРТАЛ '!AV58+' III КВАРТАЛ '!AV58+'IV КВАРТАЛ и СВОД V-мов и $$ '!AV58</f>
        <v>0</v>
      </c>
      <c r="DH58" s="89">
        <f>' I КВАРТАЛ'!AW58+'II КВАРТАЛ '!AW58+' III КВАРТАЛ '!AW58+'IV КВАРТАЛ и СВОД V-мов и $$ '!AW58</f>
        <v>0</v>
      </c>
      <c r="DI58" s="115">
        <f>' I КВАРТАЛ'!AX58+'II КВАРТАЛ '!AX58+' III КВАРТАЛ '!AX58+'IV КВАРТАЛ и СВОД V-мов и $$ '!AX58</f>
        <v>0</v>
      </c>
      <c r="DJ58" s="51">
        <f>' I КВАРТАЛ'!AY58+'II КВАРТАЛ '!AY58+' III КВАРТАЛ '!AY58+'IV КВАРТАЛ и СВОД V-мов и $$ '!AY58</f>
        <v>0</v>
      </c>
      <c r="DK58" s="51">
        <f>' I КВАРТАЛ'!AZ58+'II КВАРТАЛ '!AZ58+' III КВАРТАЛ '!AZ58+'IV КВАРТАЛ и СВОД V-мов и $$ '!AZ58</f>
        <v>0</v>
      </c>
      <c r="DL58" s="90">
        <f t="shared" si="15"/>
        <v>900</v>
      </c>
      <c r="DM58" s="89">
        <f>' I КВАРТАЛ'!BB58+'II КВАРТАЛ '!BB58+' III КВАРТАЛ '!BB58+'IV КВАРТАЛ и СВОД V-мов и $$ '!BB58</f>
        <v>224</v>
      </c>
      <c r="DN58" s="89">
        <f>' I КВАРТАЛ'!BC58+'II КВАРТАЛ '!BC58+' III КВАРТАЛ '!BC58+'IV КВАРТАЛ и СВОД V-мов и $$ '!BC58</f>
        <v>676</v>
      </c>
      <c r="DO58" s="115">
        <f>' I КВАРТАЛ'!BD58+'II КВАРТАЛ '!BD58+' III КВАРТАЛ '!BD58+'IV КВАРТАЛ и СВОД V-мов и $$ '!BD58</f>
        <v>546714</v>
      </c>
      <c r="DP58" s="51">
        <f>' I КВАРТАЛ'!BE58+'II КВАРТАЛ '!BE58+' III КВАРТАЛ '!BE58+'IV КВАРТАЛ и СВОД V-мов и $$ '!BE58</f>
        <v>136071.04000000001</v>
      </c>
      <c r="DQ58" s="51">
        <f>' I КВАРТАЛ'!BF58+'II КВАРТАЛ '!BF58+' III КВАРТАЛ '!BF58+'IV КВАРТАЛ и СВОД V-мов и $$ '!BF58</f>
        <v>410642.96000000008</v>
      </c>
      <c r="DS58" s="72">
        <f t="shared" si="16"/>
        <v>1492</v>
      </c>
      <c r="DT58" s="97">
        <f t="shared" si="17"/>
        <v>384</v>
      </c>
      <c r="DU58" s="97">
        <f t="shared" si="18"/>
        <v>1108</v>
      </c>
      <c r="DV58" s="63">
        <f t="shared" si="55"/>
        <v>1110220.54</v>
      </c>
      <c r="DW58" s="51">
        <f t="shared" si="56"/>
        <v>288351.28000000003</v>
      </c>
      <c r="DX58" s="51">
        <f t="shared" si="57"/>
        <v>821869.26</v>
      </c>
      <c r="DY58" s="116">
        <f t="shared" si="58"/>
        <v>0</v>
      </c>
      <c r="DZ58" s="100">
        <f t="shared" si="19"/>
        <v>1492</v>
      </c>
      <c r="EA58" s="101">
        <f t="shared" si="20"/>
        <v>0</v>
      </c>
    </row>
    <row r="59" spans="1:131" s="35" customFormat="1" ht="15" x14ac:dyDescent="0.25">
      <c r="A59" s="21" t="s">
        <v>46</v>
      </c>
      <c r="B59" s="57"/>
      <c r="C59" s="33"/>
      <c r="D59" s="33"/>
      <c r="E59" s="60"/>
      <c r="F59" s="34"/>
      <c r="G59" s="34"/>
      <c r="H59" s="57">
        <f t="shared" si="36"/>
        <v>9</v>
      </c>
      <c r="I59" s="33">
        <v>1</v>
      </c>
      <c r="J59" s="33">
        <v>8</v>
      </c>
      <c r="K59" s="60">
        <f t="shared" ref="K59:K66" si="68">L59+M59</f>
        <v>684</v>
      </c>
      <c r="L59" s="3">
        <v>76</v>
      </c>
      <c r="M59" s="3">
        <v>608</v>
      </c>
      <c r="N59" s="57"/>
      <c r="O59" s="34"/>
      <c r="P59" s="34"/>
      <c r="Q59" s="60"/>
      <c r="R59" s="34"/>
      <c r="S59" s="34"/>
      <c r="T59" s="60"/>
      <c r="U59" s="34"/>
      <c r="V59" s="34"/>
      <c r="W59" s="57">
        <f t="shared" si="30"/>
        <v>471</v>
      </c>
      <c r="X59" s="33">
        <v>59</v>
      </c>
      <c r="Y59" s="33">
        <v>412</v>
      </c>
      <c r="Z59" s="60">
        <f t="shared" si="66"/>
        <v>331291.98</v>
      </c>
      <c r="AA59" s="3">
        <v>41499.42</v>
      </c>
      <c r="AB59" s="3">
        <v>289792.56</v>
      </c>
      <c r="AC59" s="57"/>
      <c r="AD59" s="34"/>
      <c r="AE59" s="34"/>
      <c r="AF59" s="60"/>
      <c r="AG59" s="34"/>
      <c r="AH59" s="34"/>
      <c r="AI59" s="57"/>
      <c r="AJ59" s="34"/>
      <c r="AK59" s="34"/>
      <c r="AL59" s="60"/>
      <c r="AM59" s="34"/>
      <c r="AN59" s="34"/>
      <c r="AO59" s="57"/>
      <c r="AP59" s="34"/>
      <c r="AQ59" s="34"/>
      <c r="AR59" s="60"/>
      <c r="AS59" s="34"/>
      <c r="AT59" s="34"/>
      <c r="AU59" s="57"/>
      <c r="AV59" s="34"/>
      <c r="AW59" s="34"/>
      <c r="AX59" s="60"/>
      <c r="AY59" s="34"/>
      <c r="AZ59" s="34"/>
      <c r="BA59" s="57"/>
      <c r="BB59" s="34"/>
      <c r="BC59" s="34"/>
      <c r="BD59" s="60"/>
      <c r="BE59" s="34"/>
      <c r="BF59" s="34"/>
      <c r="BH59" s="62">
        <f t="shared" si="54"/>
        <v>331975.98</v>
      </c>
      <c r="BI59" s="65">
        <f>' I КВАРТАЛ'!BH59+'II КВАРТАЛ '!BH59+' III КВАРТАЛ '!BH59+'IV КВАРТАЛ и СВОД V-мов и $$ '!BH59</f>
        <v>1332124.2</v>
      </c>
      <c r="BJ59" s="51">
        <v>2496771.6</v>
      </c>
      <c r="BK59" s="52">
        <f t="shared" si="6"/>
        <v>-1164647.4000000001</v>
      </c>
      <c r="BL59" s="107"/>
      <c r="BM59" s="90">
        <f t="shared" si="7"/>
        <v>0</v>
      </c>
      <c r="BN59" s="89">
        <f>' I КВАРТАЛ'!C59+'II КВАРТАЛ '!C59+' III КВАРТАЛ '!C59+'IV КВАРТАЛ и СВОД V-мов и $$ '!C59</f>
        <v>0</v>
      </c>
      <c r="BO59" s="89">
        <f>' I КВАРТАЛ'!D59+'II КВАРТАЛ '!D59+' III КВАРТАЛ '!D59+'IV КВАРТАЛ и СВОД V-мов и $$ '!D59</f>
        <v>0</v>
      </c>
      <c r="BP59" s="115">
        <f>' I КВАРТАЛ'!E59+'II КВАРТАЛ '!E59+' III КВАРТАЛ '!E59+'IV КВАРТАЛ и СВОД V-мов и $$ '!E59</f>
        <v>0</v>
      </c>
      <c r="BQ59" s="51">
        <f>' I КВАРТАЛ'!F59+'II КВАРТАЛ '!F59+' III КВАРТАЛ '!F59+'IV КВАРТАЛ и СВОД V-мов и $$ '!F59</f>
        <v>0</v>
      </c>
      <c r="BR59" s="51">
        <f>' I КВАРТАЛ'!G59+'II КВАРТАЛ '!G59+' III КВАРТАЛ '!G59+'IV КВАРТАЛ и СВОД V-мов и $$ '!G59</f>
        <v>0</v>
      </c>
      <c r="BS59" s="90">
        <f t="shared" si="8"/>
        <v>36</v>
      </c>
      <c r="BT59" s="89">
        <f>' I КВАРТАЛ'!I59+'II КВАРТАЛ '!I59+' III КВАРТАЛ '!I59+'IV КВАРТАЛ и СВОД V-мов и $$ '!I59</f>
        <v>10</v>
      </c>
      <c r="BU59" s="89">
        <f>' I КВАРТАЛ'!J59+'II КВАРТАЛ '!J59+' III КВАРТАЛ '!J59+'IV КВАРТАЛ и СВОД V-мов и $$ '!J59</f>
        <v>26</v>
      </c>
      <c r="BV59" s="115">
        <f>' I КВАРТАЛ'!K59+'II КВАРТАЛ '!K59+' III КВАРТАЛ '!K59+'IV КВАРТАЛ и СВОД V-мов и $$ '!K59</f>
        <v>2736</v>
      </c>
      <c r="BW59" s="51">
        <f>' I КВАРТАЛ'!L59+'II КВАРТАЛ '!L59+' III КВАРТАЛ '!L59+'IV КВАРТАЛ и СВОД V-мов и $$ '!L59</f>
        <v>760</v>
      </c>
      <c r="BX59" s="51">
        <f>' I КВАРТАЛ'!M59+'II КВАРТАЛ '!M59+' III КВАРТАЛ '!M59+'IV КВАРТАЛ и СВОД V-мов и $$ '!M59</f>
        <v>1976</v>
      </c>
      <c r="BY59" s="90">
        <f t="shared" si="9"/>
        <v>0</v>
      </c>
      <c r="BZ59" s="89">
        <f>' I КВАРТАЛ'!O59+'II КВАРТАЛ '!O59+' III КВАРТАЛ '!O59+'IV КВАРТАЛ и СВОД V-мов и $$ '!O59</f>
        <v>0</v>
      </c>
      <c r="CA59" s="89">
        <f>' I КВАРТАЛ'!P59+'II КВАРТАЛ '!P59+' III КВАРТАЛ '!P59+'IV КВАРТАЛ и СВОД V-мов и $$ '!P59</f>
        <v>0</v>
      </c>
      <c r="CB59" s="115">
        <f>' I КВАРТАЛ'!Q59+'II КВАРТАЛ '!Q59+' III КВАРТАЛ '!Q59+'IV КВАРТАЛ и СВОД V-мов и $$ '!Q59</f>
        <v>0</v>
      </c>
      <c r="CC59" s="51">
        <f>' I КВАРТАЛ'!R59+'II КВАРТАЛ '!R59+' III КВАРТАЛ '!R59+'IV КВАРТАЛ и СВОД V-мов и $$ '!R59</f>
        <v>0</v>
      </c>
      <c r="CD59" s="51">
        <f>' I КВАРТАЛ'!S59+'II КВАРТАЛ '!S59+' III КВАРТАЛ '!S59+'IV КВАРТАЛ и СВОД V-мов и $$ '!S59</f>
        <v>0</v>
      </c>
      <c r="CE59" s="115">
        <f>' I КВАРТАЛ'!T59+'II КВАРТАЛ '!T59+' III КВАРТАЛ '!T59+'IV КВАРТАЛ и СВОД V-мов и $$ '!T59</f>
        <v>0</v>
      </c>
      <c r="CF59" s="51">
        <f>' I КВАРТАЛ'!U59+'II КВАРТАЛ '!U59+' III КВАРТАЛ '!U59+'IV КВАРТАЛ и СВОД V-мов и $$ '!U59</f>
        <v>0</v>
      </c>
      <c r="CG59" s="51">
        <f>' I КВАРТАЛ'!V59+'II КВАРТАЛ '!V59+' III КВАРТАЛ '!V59+'IV КВАРТАЛ и СВОД V-мов и $$ '!V59</f>
        <v>0</v>
      </c>
      <c r="CH59" s="90">
        <f t="shared" si="10"/>
        <v>1890</v>
      </c>
      <c r="CI59" s="89">
        <f>' I КВАРТАЛ'!X59+'II КВАРТАЛ '!X59+' III КВАРТАЛ '!X59+'IV КВАРТАЛ и СВОД V-мов и $$ '!X59</f>
        <v>233</v>
      </c>
      <c r="CJ59" s="89">
        <f>' I КВАРТАЛ'!Y59+'II КВАРТАЛ '!Y59+' III КВАРТАЛ '!Y59+'IV КВАРТАЛ и СВОД V-мов и $$ '!Y59</f>
        <v>1657</v>
      </c>
      <c r="CK59" s="115">
        <f>' I КВАРТАЛ'!Z59+'II КВАРТАЛ '!Z59+' III КВАРТАЛ '!Z59+'IV КВАРТАЛ и СВОД V-мов и $$ '!Z59</f>
        <v>1329388.2</v>
      </c>
      <c r="CL59" s="51">
        <f>' I КВАРТАЛ'!AA59+'II КВАРТАЛ '!AA59+' III КВАРТАЛ '!AA59+'IV КВАРТАЛ и СВОД V-мов и $$ '!AA59</f>
        <v>163887.53999999998</v>
      </c>
      <c r="CM59" s="51">
        <f>' I КВАРТАЛ'!AB59+'II КВАРТАЛ '!AB59+' III КВАРТАЛ '!AB59+'IV КВАРТАЛ и СВОД V-мов и $$ '!AB59</f>
        <v>1165500.6599999999</v>
      </c>
      <c r="CN59" s="90">
        <f t="shared" si="11"/>
        <v>0</v>
      </c>
      <c r="CO59" s="89">
        <f>' I КВАРТАЛ'!AD59+'II КВАРТАЛ '!AD59+' III КВАРТАЛ '!AD59+'IV КВАРТАЛ и СВОД V-мов и $$ '!AD59</f>
        <v>0</v>
      </c>
      <c r="CP59" s="89">
        <f>' I КВАРТАЛ'!AE59+'II КВАРТАЛ '!AE59+' III КВАРТАЛ '!AE59+'IV КВАРТАЛ и СВОД V-мов и $$ '!AE59</f>
        <v>0</v>
      </c>
      <c r="CQ59" s="115">
        <f>' I КВАРТАЛ'!AF59+'II КВАРТАЛ '!AF59+' III КВАРТАЛ '!AF59+'IV КВАРТАЛ и СВОД V-мов и $$ '!AF59</f>
        <v>0</v>
      </c>
      <c r="CR59" s="51">
        <f>' I КВАРТАЛ'!AG59+'II КВАРТАЛ '!AG59+' III КВАРТАЛ '!AG59+'IV КВАРТАЛ и СВОД V-мов и $$ '!AG59</f>
        <v>0</v>
      </c>
      <c r="CS59" s="51">
        <f>' I КВАРТАЛ'!AH59+'II КВАРТАЛ '!AH59+' III КВАРТАЛ '!AH59+'IV КВАРТАЛ и СВОД V-мов и $$ '!AH59</f>
        <v>0</v>
      </c>
      <c r="CT59" s="90">
        <f t="shared" si="12"/>
        <v>0</v>
      </c>
      <c r="CU59" s="89">
        <f>' I КВАРТАЛ'!AJ59+'II КВАРТАЛ '!AJ59+' III КВАРТАЛ '!AJ59+'IV КВАРТАЛ и СВОД V-мов и $$ '!AJ59</f>
        <v>0</v>
      </c>
      <c r="CV59" s="89">
        <f>' I КВАРТАЛ'!AK59+'II КВАРТАЛ '!AK59+' III КВАРТАЛ '!AK59+'IV КВАРТАЛ и СВОД V-мов и $$ '!AK59</f>
        <v>0</v>
      </c>
      <c r="CW59" s="115">
        <f>' I КВАРТАЛ'!AL59+'II КВАРТАЛ '!AL59+' III КВАРТАЛ '!AL59+'IV КВАРТАЛ и СВОД V-мов и $$ '!AL59</f>
        <v>0</v>
      </c>
      <c r="CX59" s="51">
        <f>' I КВАРТАЛ'!AM59+'II КВАРТАЛ '!AM59+' III КВАРТАЛ '!AM59+'IV КВАРТАЛ и СВОД V-мов и $$ '!AM59</f>
        <v>0</v>
      </c>
      <c r="CY59" s="51">
        <f>' I КВАРТАЛ'!AN59+'II КВАРТАЛ '!AN59+' III КВАРТАЛ '!AN59+'IV КВАРТАЛ и СВОД V-мов и $$ '!AN59</f>
        <v>0</v>
      </c>
      <c r="CZ59" s="90">
        <f t="shared" si="13"/>
        <v>0</v>
      </c>
      <c r="DA59" s="89">
        <f>' I КВАРТАЛ'!AP59+'II КВАРТАЛ '!AP59+' III КВАРТАЛ '!AP59+'IV КВАРТАЛ и СВОД V-мов и $$ '!AP59</f>
        <v>0</v>
      </c>
      <c r="DB59" s="89">
        <f>' I КВАРТАЛ'!AQ59+'II КВАРТАЛ '!AQ59+' III КВАРТАЛ '!AQ59+'IV КВАРТАЛ и СВОД V-мов и $$ '!AQ59</f>
        <v>0</v>
      </c>
      <c r="DC59" s="115">
        <f>' I КВАРТАЛ'!AR59+'II КВАРТАЛ '!AR59+' III КВАРТАЛ '!AR59+'IV КВАРТАЛ и СВОД V-мов и $$ '!AR59</f>
        <v>0</v>
      </c>
      <c r="DD59" s="51">
        <f>' I КВАРТАЛ'!AS59+'II КВАРТАЛ '!AS59+' III КВАРТАЛ '!AS59+'IV КВАРТАЛ и СВОД V-мов и $$ '!AS59</f>
        <v>0</v>
      </c>
      <c r="DE59" s="51">
        <f>' I КВАРТАЛ'!AT59+'II КВАРТАЛ '!AT59+' III КВАРТАЛ '!AT59+'IV КВАРТАЛ и СВОД V-мов и $$ '!AT59</f>
        <v>0</v>
      </c>
      <c r="DF59" s="90">
        <f t="shared" si="14"/>
        <v>0</v>
      </c>
      <c r="DG59" s="89">
        <f>' I КВАРТАЛ'!AV59+'II КВАРТАЛ '!AV59+' III КВАРТАЛ '!AV59+'IV КВАРТАЛ и СВОД V-мов и $$ '!AV59</f>
        <v>0</v>
      </c>
      <c r="DH59" s="89">
        <f>' I КВАРТАЛ'!AW59+'II КВАРТАЛ '!AW59+' III КВАРТАЛ '!AW59+'IV КВАРТАЛ и СВОД V-мов и $$ '!AW59</f>
        <v>0</v>
      </c>
      <c r="DI59" s="115">
        <f>' I КВАРТАЛ'!AX59+'II КВАРТАЛ '!AX59+' III КВАРТАЛ '!AX59+'IV КВАРТАЛ и СВОД V-мов и $$ '!AX59</f>
        <v>0</v>
      </c>
      <c r="DJ59" s="51">
        <f>' I КВАРТАЛ'!AY59+'II КВАРТАЛ '!AY59+' III КВАРТАЛ '!AY59+'IV КВАРТАЛ и СВОД V-мов и $$ '!AY59</f>
        <v>0</v>
      </c>
      <c r="DK59" s="51">
        <f>' I КВАРТАЛ'!AZ59+'II КВАРТАЛ '!AZ59+' III КВАРТАЛ '!AZ59+'IV КВАРТАЛ и СВОД V-мов и $$ '!AZ59</f>
        <v>0</v>
      </c>
      <c r="DL59" s="90">
        <f t="shared" si="15"/>
        <v>0</v>
      </c>
      <c r="DM59" s="89">
        <f>' I КВАРТАЛ'!BB59+'II КВАРТАЛ '!BB59+' III КВАРТАЛ '!BB59+'IV КВАРТАЛ и СВОД V-мов и $$ '!BB59</f>
        <v>0</v>
      </c>
      <c r="DN59" s="89">
        <f>' I КВАРТАЛ'!BC59+'II КВАРТАЛ '!BC59+' III КВАРТАЛ '!BC59+'IV КВАРТАЛ и СВОД V-мов и $$ '!BC59</f>
        <v>0</v>
      </c>
      <c r="DO59" s="115">
        <f>' I КВАРТАЛ'!BD59+'II КВАРТАЛ '!BD59+' III КВАРТАЛ '!BD59+'IV КВАРТАЛ и СВОД V-мов и $$ '!BD59</f>
        <v>0</v>
      </c>
      <c r="DP59" s="51">
        <f>' I КВАРТАЛ'!BE59+'II КВАРТАЛ '!BE59+' III КВАРТАЛ '!BE59+'IV КВАРТАЛ и СВОД V-мов и $$ '!BE59</f>
        <v>0</v>
      </c>
      <c r="DQ59" s="51">
        <f>' I КВАРТАЛ'!BF59+'II КВАРТАЛ '!BF59+' III КВАРТАЛ '!BF59+'IV КВАРТАЛ и СВОД V-мов и $$ '!BF59</f>
        <v>0</v>
      </c>
      <c r="DS59" s="72">
        <f t="shared" si="16"/>
        <v>1926</v>
      </c>
      <c r="DT59" s="97">
        <f t="shared" si="17"/>
        <v>243</v>
      </c>
      <c r="DU59" s="97">
        <f t="shared" si="18"/>
        <v>1683</v>
      </c>
      <c r="DV59" s="63">
        <f t="shared" si="55"/>
        <v>1332124.2</v>
      </c>
      <c r="DW59" s="51">
        <f t="shared" si="56"/>
        <v>164647.53999999998</v>
      </c>
      <c r="DX59" s="51">
        <f t="shared" si="57"/>
        <v>1167476.6599999999</v>
      </c>
      <c r="DY59" s="116">
        <f t="shared" si="58"/>
        <v>0</v>
      </c>
      <c r="DZ59" s="100">
        <f t="shared" si="19"/>
        <v>1926</v>
      </c>
      <c r="EA59" s="101">
        <f t="shared" si="20"/>
        <v>0</v>
      </c>
    </row>
    <row r="60" spans="1:131" s="35" customFormat="1" ht="45" x14ac:dyDescent="0.25">
      <c r="A60" s="21" t="s">
        <v>61</v>
      </c>
      <c r="B60" s="57"/>
      <c r="C60" s="33"/>
      <c r="D60" s="33"/>
      <c r="E60" s="60"/>
      <c r="F60" s="34"/>
      <c r="G60" s="34"/>
      <c r="H60" s="57">
        <f t="shared" si="36"/>
        <v>6552</v>
      </c>
      <c r="I60" s="33">
        <v>1382</v>
      </c>
      <c r="J60" s="33">
        <v>5170</v>
      </c>
      <c r="K60" s="60">
        <f t="shared" si="68"/>
        <v>797220.35000000009</v>
      </c>
      <c r="L60" s="3">
        <v>168156.06</v>
      </c>
      <c r="M60" s="3">
        <v>629064.29</v>
      </c>
      <c r="N60" s="57"/>
      <c r="O60" s="34"/>
      <c r="P60" s="34"/>
      <c r="Q60" s="60"/>
      <c r="R60" s="34"/>
      <c r="S60" s="34"/>
      <c r="T60" s="60">
        <f>U60+V60</f>
        <v>226762.16999999998</v>
      </c>
      <c r="U60" s="3">
        <v>62137.68</v>
      </c>
      <c r="V60" s="3">
        <v>164624.49</v>
      </c>
      <c r="W60" s="57">
        <f t="shared" si="30"/>
        <v>4580</v>
      </c>
      <c r="X60" s="33">
        <v>1072</v>
      </c>
      <c r="Y60" s="33">
        <v>3508</v>
      </c>
      <c r="Z60" s="60">
        <f t="shared" si="66"/>
        <v>3153831.0100000002</v>
      </c>
      <c r="AA60" s="3">
        <v>738189.27</v>
      </c>
      <c r="AB60" s="3">
        <v>2415641.7400000002</v>
      </c>
      <c r="AC60" s="57">
        <f t="shared" ref="AC60:AC77" si="69">AD60+AE60</f>
        <v>448</v>
      </c>
      <c r="AD60" s="33">
        <v>83</v>
      </c>
      <c r="AE60" s="33">
        <v>365</v>
      </c>
      <c r="AF60" s="60">
        <f>AG60+AH60</f>
        <v>215505.97999999998</v>
      </c>
      <c r="AG60" s="3">
        <v>39926.33</v>
      </c>
      <c r="AH60" s="3">
        <v>175579.65</v>
      </c>
      <c r="AI60" s="57">
        <f t="shared" si="23"/>
        <v>56</v>
      </c>
      <c r="AJ60" s="33">
        <v>11</v>
      </c>
      <c r="AK60" s="33">
        <v>45</v>
      </c>
      <c r="AL60" s="60">
        <f t="shared" ref="AL60:AL65" si="70">AM60+AN60</f>
        <v>875603.6399999999</v>
      </c>
      <c r="AM60" s="3">
        <v>171993.57</v>
      </c>
      <c r="AN60" s="3">
        <v>703610.07</v>
      </c>
      <c r="AO60" s="57">
        <f t="shared" si="5"/>
        <v>215</v>
      </c>
      <c r="AP60" s="33">
        <v>40</v>
      </c>
      <c r="AQ60" s="33">
        <v>175</v>
      </c>
      <c r="AR60" s="60">
        <f t="shared" ref="AR60:AR66" si="71">AS60+AT60</f>
        <v>2097338.98</v>
      </c>
      <c r="AS60" s="3">
        <v>390202.6</v>
      </c>
      <c r="AT60" s="3">
        <v>1707136.38</v>
      </c>
      <c r="AU60" s="57">
        <f t="shared" ref="AU60:AU65" si="72">AV60+AW60</f>
        <v>2721</v>
      </c>
      <c r="AV60" s="33">
        <v>511</v>
      </c>
      <c r="AW60" s="33">
        <v>2210</v>
      </c>
      <c r="AX60" s="60">
        <f>AY60+AZ60</f>
        <v>502557.80999999994</v>
      </c>
      <c r="AY60" s="3">
        <v>94379.65</v>
      </c>
      <c r="AZ60" s="3">
        <v>408178.16</v>
      </c>
      <c r="BA60" s="57"/>
      <c r="BB60" s="34"/>
      <c r="BC60" s="34"/>
      <c r="BD60" s="60"/>
      <c r="BE60" s="34"/>
      <c r="BF60" s="34"/>
      <c r="BH60" s="62">
        <f t="shared" si="54"/>
        <v>7868819.9399999985</v>
      </c>
      <c r="BI60" s="65">
        <f>' I КВАРТАЛ'!BH60+'II КВАРТАЛ '!BH60+' III КВАРТАЛ '!BH60+'IV КВАРТАЛ и СВОД V-мов и $$ '!BH60</f>
        <v>31858956.469999995</v>
      </c>
      <c r="BJ60" s="51">
        <v>33215197.290326376</v>
      </c>
      <c r="BK60" s="52">
        <f t="shared" si="6"/>
        <v>-1356240.8203263804</v>
      </c>
      <c r="BL60" s="107"/>
      <c r="BM60" s="90">
        <f t="shared" si="7"/>
        <v>0</v>
      </c>
      <c r="BN60" s="89">
        <f>' I КВАРТАЛ'!C60+'II КВАРТАЛ '!C60+' III КВАРТАЛ '!C60+'IV КВАРТАЛ и СВОД V-мов и $$ '!C60</f>
        <v>0</v>
      </c>
      <c r="BO60" s="89">
        <f>' I КВАРТАЛ'!D60+'II КВАРТАЛ '!D60+' III КВАРТАЛ '!D60+'IV КВАРТАЛ и СВОД V-мов и $$ '!D60</f>
        <v>0</v>
      </c>
      <c r="BP60" s="115">
        <f>' I КВАРТАЛ'!E60+'II КВАРТАЛ '!E60+' III КВАРТАЛ '!E60+'IV КВАРТАЛ и СВОД V-мов и $$ '!E60</f>
        <v>0</v>
      </c>
      <c r="BQ60" s="51">
        <f>' I КВАРТАЛ'!F60+'II КВАРТАЛ '!F60+' III КВАРТАЛ '!F60+'IV КВАРТАЛ и СВОД V-мов и $$ '!F60</f>
        <v>0</v>
      </c>
      <c r="BR60" s="51">
        <f>' I КВАРТАЛ'!G60+'II КВАРТАЛ '!G60+' III КВАРТАЛ '!G60+'IV КВАРТАЛ и СВОД V-мов и $$ '!G60</f>
        <v>0</v>
      </c>
      <c r="BS60" s="90">
        <f t="shared" si="8"/>
        <v>26277</v>
      </c>
      <c r="BT60" s="89">
        <f>' I КВАРТАЛ'!I60+'II КВАРТАЛ '!I60+' III КВАРТАЛ '!I60+'IV КВАРТАЛ и СВОД V-мов и $$ '!I60</f>
        <v>5673</v>
      </c>
      <c r="BU60" s="89">
        <f>' I КВАРТАЛ'!J60+'II КВАРТАЛ '!J60+' III КВАРТАЛ '!J60+'IV КВАРТАЛ и СВОД V-мов и $$ '!J60</f>
        <v>20604</v>
      </c>
      <c r="BV60" s="115">
        <f>' I КВАРТАЛ'!K60+'II КВАРТАЛ '!K60+' III КВАРТАЛ '!K60+'IV КВАРТАЛ и СВОД V-мов и $$ '!K60</f>
        <v>3195750.0500000003</v>
      </c>
      <c r="BW60" s="51">
        <f>' I КВАРТАЛ'!L60+'II КВАРТАЛ '!L60+' III КВАРТАЛ '!L60+'IV КВАРТАЛ и СВОД V-мов и $$ '!L60</f>
        <v>689980.47</v>
      </c>
      <c r="BX60" s="51">
        <f>' I КВАРТАЛ'!M60+'II КВАРТАЛ '!M60+' III КВАРТАЛ '!M60+'IV КВАРТАЛ и СВОД V-мов и $$ '!M60</f>
        <v>2505769.58</v>
      </c>
      <c r="BY60" s="90">
        <f t="shared" si="9"/>
        <v>0</v>
      </c>
      <c r="BZ60" s="89">
        <f>' I КВАРТАЛ'!O60+'II КВАРТАЛ '!O60+' III КВАРТАЛ '!O60+'IV КВАРТАЛ и СВОД V-мов и $$ '!O60</f>
        <v>0</v>
      </c>
      <c r="CA60" s="89">
        <f>' I КВАРТАЛ'!P60+'II КВАРТАЛ '!P60+' III КВАРТАЛ '!P60+'IV КВАРТАЛ и СВОД V-мов и $$ '!P60</f>
        <v>0</v>
      </c>
      <c r="CB60" s="115">
        <f>' I КВАРТАЛ'!Q60+'II КВАРТАЛ '!Q60+' III КВАРТАЛ '!Q60+'IV КВАРТАЛ и СВОД V-мов и $$ '!Q60</f>
        <v>0</v>
      </c>
      <c r="CC60" s="51">
        <f>' I КВАРТАЛ'!R60+'II КВАРТАЛ '!R60+' III КВАРТАЛ '!R60+'IV КВАРТАЛ и СВОД V-мов и $$ '!R60</f>
        <v>0</v>
      </c>
      <c r="CD60" s="51">
        <f>' I КВАРТАЛ'!S60+'II КВАРТАЛ '!S60+' III КВАРТАЛ '!S60+'IV КВАРТАЛ и СВОД V-мов и $$ '!S60</f>
        <v>0</v>
      </c>
      <c r="CE60" s="115">
        <f>' I КВАРТАЛ'!T60+'II КВАРТАЛ '!T60+' III КВАРТАЛ '!T60+'IV КВАРТАЛ и СВОД V-мов и $$ '!T60</f>
        <v>930450.39000000013</v>
      </c>
      <c r="CF60" s="51">
        <f>' I КВАРТАЛ'!U60+'II КВАРТАЛ '!U60+' III КВАРТАЛ '!U60+'IV КВАРТАЛ и СВОД V-мов и $$ '!U60</f>
        <v>254922.97</v>
      </c>
      <c r="CG60" s="51">
        <f>' I КВАРТАЛ'!V60+'II КВАРТАЛ '!V60+' III КВАРТАЛ '!V60+'IV КВАРТАЛ и СВОД V-мов и $$ '!V60</f>
        <v>675527.42</v>
      </c>
      <c r="CH60" s="90">
        <f t="shared" si="10"/>
        <v>18426</v>
      </c>
      <c r="CI60" s="89">
        <f>' I КВАРТАЛ'!X60+'II КВАРТАЛ '!X60+' III КВАРТАЛ '!X60+'IV КВАРТАЛ и СВОД V-мов и $$ '!X60</f>
        <v>3985</v>
      </c>
      <c r="CJ60" s="89">
        <f>' I КВАРТАЛ'!Y60+'II КВАРТАЛ '!Y60+' III КВАРТАЛ '!Y60+'IV КВАРТАЛ и СВОД V-мов и $$ '!Y60</f>
        <v>14441</v>
      </c>
      <c r="CK60" s="115">
        <f>' I КВАРТАЛ'!Z60+'II КВАРТАЛ '!Z60+' III КВАРТАЛ '!Z60+'IV КВАРТАЛ и СВОД V-мов и $$ '!Z60</f>
        <v>12690928.679999998</v>
      </c>
      <c r="CL60" s="51">
        <f>' I КВАРТАЛ'!AA60+'II КВАРТАЛ '!AA60+' III КВАРТАЛ '!AA60+'IV КВАРТАЛ и СВОД V-мов и $$ '!AA60</f>
        <v>2744652.7199999997</v>
      </c>
      <c r="CM60" s="51">
        <f>' I КВАРТАЛ'!AB60+'II КВАРТАЛ '!AB60+' III КВАРТАЛ '!AB60+'IV КВАРТАЛ и СВОД V-мов и $$ '!AB60</f>
        <v>9946275.959999999</v>
      </c>
      <c r="CN60" s="90">
        <f t="shared" si="11"/>
        <v>1800</v>
      </c>
      <c r="CO60" s="89">
        <f>' I КВАРТАЛ'!AD60+'II КВАРТАЛ '!AD60+' III КВАРТАЛ '!AD60+'IV КВАРТАЛ и СВОД V-мов и $$ '!AD60</f>
        <v>393</v>
      </c>
      <c r="CP60" s="89">
        <f>' I КВАРТАЛ'!AE60+'II КВАРТАЛ '!AE60+' III КВАРТАЛ '!AE60+'IV КВАРТАЛ и СВОД V-мов и $$ '!AE60</f>
        <v>1407</v>
      </c>
      <c r="CQ60" s="115">
        <f>' I КВАРТАЛ'!AF60+'II КВАРТАЛ '!AF60+' III КВАРТАЛ '!AF60+'IV КВАРТАЛ и СВОД V-мов и $$ '!AF60</f>
        <v>864412.53</v>
      </c>
      <c r="CR60" s="51">
        <f>' I КВАРТАЛ'!AG60+'II КВАРТАЛ '!AG60+' III КВАРТАЛ '!AG60+'IV КВАРТАЛ и СВОД V-мов и $$ '!AG60</f>
        <v>188700.56</v>
      </c>
      <c r="CS60" s="51">
        <f>' I КВАРТАЛ'!AH60+'II КВАРТАЛ '!AH60+' III КВАРТАЛ '!AH60+'IV КВАРТАЛ и СВОД V-мов и $$ '!AH60</f>
        <v>675711.97</v>
      </c>
      <c r="CT60" s="90">
        <f t="shared" si="12"/>
        <v>233</v>
      </c>
      <c r="CU60" s="89">
        <f>' I КВАРТАЛ'!AJ60+'II КВАРТАЛ '!AJ60+' III КВАРТАЛ '!AJ60+'IV КВАРТАЛ и СВОД V-мов и $$ '!AJ60</f>
        <v>60</v>
      </c>
      <c r="CV60" s="89">
        <f>' I КВАРТАЛ'!AK60+'II КВАРТАЛ '!AK60+' III КВАРТАЛ '!AK60+'IV КВАРТАЛ и СВОД V-мов и $$ '!AK60</f>
        <v>173</v>
      </c>
      <c r="CW60" s="115">
        <f>' I КВАРТАЛ'!AL60+'II КВАРТАЛ '!AL60+' III КВАРТАЛ '!AL60+'IV КВАРТАЛ и СВОД V-мов и $$ '!AL60</f>
        <v>3618612.3</v>
      </c>
      <c r="CX60" s="51">
        <f>' I КВАРТАЛ'!AM60+'II КВАРТАЛ '!AM60+' III КВАРТАЛ '!AM60+'IV КВАРТАЛ и СВОД V-мов и $$ '!AM60</f>
        <v>930242.44</v>
      </c>
      <c r="CY60" s="51">
        <f>' I КВАРТАЛ'!AN60+'II КВАРТАЛ '!AN60+' III КВАРТАЛ '!AN60+'IV КВАРТАЛ и СВОД V-мов и $$ '!AN60</f>
        <v>2688369.86</v>
      </c>
      <c r="CZ60" s="90">
        <f t="shared" si="13"/>
        <v>880</v>
      </c>
      <c r="DA60" s="89">
        <f>' I КВАРТАЛ'!AP60+'II КВАРТАЛ '!AP60+' III КВАРТАЛ '!AP60+'IV КВАРТАЛ и СВОД V-мов и $$ '!AP60</f>
        <v>184</v>
      </c>
      <c r="DB60" s="89">
        <f>' I КВАРТАЛ'!AQ60+'II КВАРТАЛ '!AQ60+' III КВАРТАЛ '!AQ60+'IV КВАРТАЛ и СВОД V-мов и $$ '!AQ60</f>
        <v>696</v>
      </c>
      <c r="DC60" s="115">
        <f>' I КВАРТАЛ'!AR60+'II КВАРТАЛ '!AR60+' III КВАРТАЛ '!AR60+'IV КВАРТАЛ и СВОД V-мов и $$ '!AR60</f>
        <v>8545572.5199999996</v>
      </c>
      <c r="DD60" s="51">
        <f>' I КВАРТАЛ'!AS60+'II КВАРТАЛ '!AS60+' III КВАРТАЛ '!AS60+'IV КВАРТАЛ и СВОД V-мов и $$ '!AS60</f>
        <v>1786472.5899999999</v>
      </c>
      <c r="DE60" s="51">
        <f>' I КВАРТАЛ'!AT60+'II КВАРТАЛ '!AT60+' III КВАРТАЛ '!AT60+'IV КВАРТАЛ и СВОД V-мов и $$ '!AT60</f>
        <v>6759099.9299999997</v>
      </c>
      <c r="DF60" s="90">
        <f t="shared" si="14"/>
        <v>10900</v>
      </c>
      <c r="DG60" s="89">
        <f>' I КВАРТАЛ'!AV60+'II КВАРТАЛ '!AV60+' III КВАРТАЛ '!AV60+'IV КВАРТАЛ и СВОД V-мов и $$ '!AV60</f>
        <v>2181</v>
      </c>
      <c r="DH60" s="89">
        <f>' I КВАРТАЛ'!AW60+'II КВАРТАЛ '!AW60+' III КВАРТАЛ '!AW60+'IV КВАРТАЛ и СВОД V-мов и $$ '!AW60</f>
        <v>8719</v>
      </c>
      <c r="DI60" s="115">
        <f>' I КВАРТАЛ'!AX60+'II КВАРТАЛ '!AX60+' III КВАРТАЛ '!AX60+'IV КВАРТАЛ и СВОД V-мов и $$ '!AX60</f>
        <v>2013230</v>
      </c>
      <c r="DJ60" s="51">
        <f>' I КВАРТАЛ'!AY60+'II КВАРТАЛ '!AY60+' III КВАРТАЛ '!AY60+'IV КВАРТАЛ и СВОД V-мов и $$ '!AY60</f>
        <v>402845.38</v>
      </c>
      <c r="DK60" s="51">
        <f>' I КВАРТАЛ'!AZ60+'II КВАРТАЛ '!AZ60+' III КВАРТАЛ '!AZ60+'IV КВАРТАЛ и СВОД V-мов и $$ '!AZ60</f>
        <v>1610384.6199999999</v>
      </c>
      <c r="DL60" s="90">
        <f t="shared" si="15"/>
        <v>0</v>
      </c>
      <c r="DM60" s="89">
        <f>' I КВАРТАЛ'!BB60+'II КВАРТАЛ '!BB60+' III КВАРТАЛ '!BB60+'IV КВАРТАЛ и СВОД V-мов и $$ '!BB60</f>
        <v>0</v>
      </c>
      <c r="DN60" s="89">
        <f>' I КВАРТАЛ'!BC60+'II КВАРТАЛ '!BC60+' III КВАРТАЛ '!BC60+'IV КВАРТАЛ и СВОД V-мов и $$ '!BC60</f>
        <v>0</v>
      </c>
      <c r="DO60" s="115">
        <f>' I КВАРТАЛ'!BD60+'II КВАРТАЛ '!BD60+' III КВАРТАЛ '!BD60+'IV КВАРТАЛ и СВОД V-мов и $$ '!BD60</f>
        <v>0</v>
      </c>
      <c r="DP60" s="51">
        <f>' I КВАРТАЛ'!BE60+'II КВАРТАЛ '!BE60+' III КВАРТАЛ '!BE60+'IV КВАРТАЛ и СВОД V-мов и $$ '!BE60</f>
        <v>0</v>
      </c>
      <c r="DQ60" s="51">
        <f>' I КВАРТАЛ'!BF60+'II КВАРТАЛ '!BF60+' III КВАРТАЛ '!BF60+'IV КВАРТАЛ и СВОД V-мов и $$ '!BF60</f>
        <v>0</v>
      </c>
      <c r="DS60" s="72">
        <f t="shared" si="16"/>
        <v>58516</v>
      </c>
      <c r="DT60" s="97">
        <f t="shared" si="17"/>
        <v>12476</v>
      </c>
      <c r="DU60" s="97">
        <f t="shared" si="18"/>
        <v>46040</v>
      </c>
      <c r="DV60" s="63">
        <f t="shared" si="55"/>
        <v>31858956.469999999</v>
      </c>
      <c r="DW60" s="51">
        <f t="shared" si="56"/>
        <v>6997817.1299999999</v>
      </c>
      <c r="DX60" s="51">
        <f t="shared" si="57"/>
        <v>24861139.34</v>
      </c>
      <c r="DY60" s="116">
        <f t="shared" si="58"/>
        <v>0</v>
      </c>
      <c r="DZ60" s="100">
        <f t="shared" si="19"/>
        <v>58516</v>
      </c>
      <c r="EA60" s="101">
        <f t="shared" si="20"/>
        <v>0</v>
      </c>
    </row>
    <row r="61" spans="1:131" s="35" customFormat="1" ht="15" x14ac:dyDescent="0.25">
      <c r="A61" s="21" t="s">
        <v>125</v>
      </c>
      <c r="B61" s="57">
        <f t="shared" ref="B61:B64" si="73">C61+D61</f>
        <v>988</v>
      </c>
      <c r="C61" s="33">
        <v>196</v>
      </c>
      <c r="D61" s="33">
        <v>792</v>
      </c>
      <c r="E61" s="60">
        <f>F61+G61</f>
        <v>1633732.0999999999</v>
      </c>
      <c r="F61" s="3">
        <v>324100.7</v>
      </c>
      <c r="G61" s="3">
        <v>1309631.3999999999</v>
      </c>
      <c r="H61" s="57">
        <f t="shared" si="36"/>
        <v>1239</v>
      </c>
      <c r="I61" s="33">
        <v>362</v>
      </c>
      <c r="J61" s="33">
        <v>877</v>
      </c>
      <c r="K61" s="60">
        <f t="shared" si="68"/>
        <v>131643.03</v>
      </c>
      <c r="L61" s="3">
        <v>38462.29</v>
      </c>
      <c r="M61" s="3">
        <v>93180.74</v>
      </c>
      <c r="N61" s="57"/>
      <c r="O61" s="34"/>
      <c r="P61" s="34"/>
      <c r="Q61" s="60"/>
      <c r="R61" s="34"/>
      <c r="S61" s="34"/>
      <c r="T61" s="60">
        <f>U61+V61</f>
        <v>1292065.02</v>
      </c>
      <c r="U61" s="3">
        <v>499227.99</v>
      </c>
      <c r="V61" s="3">
        <v>792837.03</v>
      </c>
      <c r="W61" s="57">
        <f t="shared" si="30"/>
        <v>4861</v>
      </c>
      <c r="X61" s="33">
        <v>1434</v>
      </c>
      <c r="Y61" s="33">
        <v>3427</v>
      </c>
      <c r="Z61" s="60">
        <f t="shared" si="66"/>
        <v>3399323.32</v>
      </c>
      <c r="AA61" s="3">
        <v>1002803.88</v>
      </c>
      <c r="AB61" s="3">
        <v>2396519.44</v>
      </c>
      <c r="AC61" s="57">
        <f t="shared" si="69"/>
        <v>1866</v>
      </c>
      <c r="AD61" s="33">
        <v>478</v>
      </c>
      <c r="AE61" s="33">
        <v>1388</v>
      </c>
      <c r="AF61" s="60">
        <f>AG61+AH61</f>
        <v>794406.86</v>
      </c>
      <c r="AG61" s="3">
        <v>203497.58</v>
      </c>
      <c r="AH61" s="3">
        <v>590909.28</v>
      </c>
      <c r="AI61" s="57">
        <f t="shared" si="23"/>
        <v>433</v>
      </c>
      <c r="AJ61" s="33">
        <v>137</v>
      </c>
      <c r="AK61" s="33">
        <v>296</v>
      </c>
      <c r="AL61" s="60">
        <f t="shared" si="70"/>
        <v>7207558.4299999997</v>
      </c>
      <c r="AM61" s="3">
        <v>2280451.5099999998</v>
      </c>
      <c r="AN61" s="3">
        <v>4927106.92</v>
      </c>
      <c r="AO61" s="57">
        <f t="shared" si="5"/>
        <v>158</v>
      </c>
      <c r="AP61" s="33">
        <v>50</v>
      </c>
      <c r="AQ61" s="33">
        <v>108</v>
      </c>
      <c r="AR61" s="60">
        <f t="shared" si="71"/>
        <v>750532.8</v>
      </c>
      <c r="AS61" s="3">
        <v>237510.38</v>
      </c>
      <c r="AT61" s="3">
        <v>513022.42</v>
      </c>
      <c r="AU61" s="57">
        <f t="shared" si="72"/>
        <v>4494</v>
      </c>
      <c r="AV61" s="33">
        <v>1090</v>
      </c>
      <c r="AW61" s="33">
        <v>3404</v>
      </c>
      <c r="AX61" s="60">
        <f>AY61+AZ61</f>
        <v>812285.28</v>
      </c>
      <c r="AY61" s="3">
        <v>197016.23</v>
      </c>
      <c r="AZ61" s="3">
        <v>615269.05000000005</v>
      </c>
      <c r="BA61" s="57">
        <f t="shared" ref="BA61:BA65" si="74">BB61+BC61</f>
        <v>60</v>
      </c>
      <c r="BB61" s="33">
        <v>15</v>
      </c>
      <c r="BC61" s="33">
        <v>45</v>
      </c>
      <c r="BD61" s="60">
        <f>BE61+BF61</f>
        <v>42079.199999999997</v>
      </c>
      <c r="BE61" s="3">
        <v>10519.8</v>
      </c>
      <c r="BF61" s="3">
        <v>31559.4</v>
      </c>
      <c r="BH61" s="62">
        <f t="shared" si="54"/>
        <v>16063626.039999999</v>
      </c>
      <c r="BI61" s="65">
        <f>' I КВАРТАЛ'!BH61+'II КВАРТАЛ '!BH61+' III КВАРТАЛ '!BH61+'IV КВАРТАЛ и СВОД V-мов и $$ '!BH61</f>
        <v>65263088.479999997</v>
      </c>
      <c r="BJ61" s="51">
        <v>63510276.203511909</v>
      </c>
      <c r="BK61" s="52">
        <f t="shared" si="6"/>
        <v>1752812.2764880881</v>
      </c>
      <c r="BL61" s="107"/>
      <c r="BM61" s="90">
        <f t="shared" si="7"/>
        <v>3977</v>
      </c>
      <c r="BN61" s="89">
        <f>' I КВАРТАЛ'!C61+'II КВАРТАЛ '!C61+' III КВАРТАЛ '!C61+'IV КВАРТАЛ и СВОД V-мов и $$ '!C61</f>
        <v>1209</v>
      </c>
      <c r="BO61" s="89">
        <f>' I КВАРТАЛ'!D61+'II КВАРТАЛ '!D61+' III КВАРТАЛ '!D61+'IV КВАРТАЛ и СВОД V-мов и $$ '!D61</f>
        <v>2768</v>
      </c>
      <c r="BP61" s="115">
        <f>' I КВАРТАЛ'!E61+'II КВАРТАЛ '!E61+' III КВАРТАЛ '!E61+'IV КВАРТАЛ и СВОД V-мов и $$ '!E61</f>
        <v>6576267.7799999993</v>
      </c>
      <c r="BQ61" s="51">
        <f>' I КВАРТАЛ'!F61+'II КВАРТАЛ '!F61+' III КВАРТАЛ '!F61+'IV КВАРТАЛ и СВОД V-мов и $$ '!F61</f>
        <v>1999172.18</v>
      </c>
      <c r="BR61" s="51">
        <f>' I КВАРТАЛ'!G61+'II КВАРТАЛ '!G61+' III КВАРТАЛ '!G61+'IV КВАРТАЛ и СВОД V-мов и $$ '!G61</f>
        <v>4577095.5999999996</v>
      </c>
      <c r="BS61" s="90">
        <f t="shared" si="8"/>
        <v>5048</v>
      </c>
      <c r="BT61" s="89">
        <f>' I КВАРТАЛ'!I61+'II КВАРТАЛ '!I61+' III КВАРТАЛ '!I61+'IV КВАРТАЛ и СВОД V-мов и $$ '!I61</f>
        <v>1525</v>
      </c>
      <c r="BU61" s="89">
        <f>' I КВАРТАЛ'!J61+'II КВАРТАЛ '!J61+' III КВАРТАЛ '!J61+'IV КВАРТАЛ и СВОД V-мов и $$ '!J61</f>
        <v>3523</v>
      </c>
      <c r="BV61" s="115">
        <f>' I КВАРТАЛ'!K61+'II КВАРТАЛ '!K61+' III КВАРТАЛ '!K61+'IV КВАРТАЛ и СВОД V-мов и $$ '!K61</f>
        <v>533742.06000000006</v>
      </c>
      <c r="BW61" s="51">
        <f>' I КВАРТАЛ'!L61+'II КВАРТАЛ '!L61+' III КВАРТАЛ '!L61+'IV КВАРТАЛ и СВОД V-мов и $$ '!L61</f>
        <v>161235.52000000002</v>
      </c>
      <c r="BX61" s="51">
        <f>' I КВАРТАЛ'!M61+'II КВАРТАЛ '!M61+' III КВАРТАЛ '!M61+'IV КВАРТАЛ и СВОД V-мов и $$ '!M61</f>
        <v>372506.54000000004</v>
      </c>
      <c r="BY61" s="90">
        <f t="shared" si="9"/>
        <v>0</v>
      </c>
      <c r="BZ61" s="89">
        <f>' I КВАРТАЛ'!O61+'II КВАРТАЛ '!O61+' III КВАРТАЛ '!O61+'IV КВАРТАЛ и СВОД V-мов и $$ '!O61</f>
        <v>0</v>
      </c>
      <c r="CA61" s="89">
        <f>' I КВАРТАЛ'!P61+'II КВАРТАЛ '!P61+' III КВАРТАЛ '!P61+'IV КВАРТАЛ и СВОД V-мов и $$ '!P61</f>
        <v>0</v>
      </c>
      <c r="CB61" s="115">
        <f>' I КВАРТАЛ'!Q61+'II КВАРТАЛ '!Q61+' III КВАРТАЛ '!Q61+'IV КВАРТАЛ и СВОД V-мов и $$ '!Q61</f>
        <v>0</v>
      </c>
      <c r="CC61" s="51">
        <f>' I КВАРТАЛ'!R61+'II КВАРТАЛ '!R61+' III КВАРТАЛ '!R61+'IV КВАРТАЛ и СВОД V-мов и $$ '!R61</f>
        <v>0</v>
      </c>
      <c r="CD61" s="51">
        <f>' I КВАРТАЛ'!S61+'II КВАРТАЛ '!S61+' III КВАРТАЛ '!S61+'IV КВАРТАЛ и СВОД V-мов и $$ '!S61</f>
        <v>0</v>
      </c>
      <c r="CE61" s="115">
        <f>' I КВАРТАЛ'!T61+'II КВАРТАЛ '!T61+' III КВАРТАЛ '!T61+'IV КВАРТАЛ и СВОД V-мов и $$ '!T61</f>
        <v>5305327.6999999993</v>
      </c>
      <c r="CF61" s="51">
        <f>' I КВАРТАЛ'!U61+'II КВАРТАЛ '!U61+' III КВАРТАЛ '!U61+'IV КВАРТАЛ и СВОД V-мов и $$ '!U61</f>
        <v>2049024.33</v>
      </c>
      <c r="CG61" s="51">
        <f>' I КВАРТАЛ'!V61+'II КВАРТАЛ '!V61+' III КВАРТАЛ '!V61+'IV КВАРТАЛ и СВОД V-мов и $$ '!V61</f>
        <v>3256303.37</v>
      </c>
      <c r="CH61" s="90">
        <f t="shared" si="10"/>
        <v>19493</v>
      </c>
      <c r="CI61" s="89">
        <f>' I КВАРТАЛ'!X61+'II КВАРТАЛ '!X61+' III КВАРТАЛ '!X61+'IV КВАРТАЛ и СВОД V-мов и $$ '!X61</f>
        <v>7068</v>
      </c>
      <c r="CJ61" s="89">
        <f>' I КВАРТАЛ'!Y61+'II КВАРТАЛ '!Y61+' III КВАРТАЛ '!Y61+'IV КВАРТАЛ и СВОД V-мов и $$ '!Y61</f>
        <v>12425</v>
      </c>
      <c r="CK61" s="115">
        <f>' I КВАРТАЛ'!Z61+'II КВАРТАЛ '!Z61+' III КВАРТАЛ '!Z61+'IV КВАРТАЛ и СВОД V-мов и $$ '!Z61</f>
        <v>13629522.149999999</v>
      </c>
      <c r="CL61" s="51">
        <f>' I КВАРТАЛ'!AA61+'II КВАРТАЛ '!AA61+' III КВАРТАЛ '!AA61+'IV КВАРТАЛ и СВОД V-мов и $$ '!AA61</f>
        <v>4941777.68</v>
      </c>
      <c r="CM61" s="51">
        <f>' I КВАРТАЛ'!AB61+'II КВАРТАЛ '!AB61+' III КВАРТАЛ '!AB61+'IV КВАРТАЛ и СВОД V-мов и $$ '!AB61</f>
        <v>8687744.4699999988</v>
      </c>
      <c r="CN61" s="90">
        <f t="shared" si="11"/>
        <v>7471</v>
      </c>
      <c r="CO61" s="89">
        <f>' I КВАРТАЛ'!AD61+'II КВАРТАЛ '!AD61+' III КВАРТАЛ '!AD61+'IV КВАРТАЛ и СВОД V-мов и $$ '!AD61</f>
        <v>2465</v>
      </c>
      <c r="CP61" s="89">
        <f>' I КВАРТАЛ'!AE61+'II КВАРТАЛ '!AE61+' III КВАРТАЛ '!AE61+'IV КВАРТАЛ и СВОД V-мов и $$ '!AE61</f>
        <v>5006</v>
      </c>
      <c r="CQ61" s="115">
        <f>' I КВАРТАЛ'!AF61+'II КВАРТАЛ '!AF61+' III КВАРТАЛ '!AF61+'IV КВАРТАЛ и СВОД V-мов и $$ '!AF61</f>
        <v>3180769.79</v>
      </c>
      <c r="CR61" s="51">
        <f>' I КВАРТАЛ'!AG61+'II КВАРТАЛ '!AG61+' III КВАРТАЛ '!AG61+'IV КВАРТАЛ и СВОД V-мов и $$ '!AG61</f>
        <v>1049475.3400000001</v>
      </c>
      <c r="CS61" s="51">
        <f>' I КВАРТАЛ'!AH61+'II КВАРТАЛ '!AH61+' III КВАРТАЛ '!AH61+'IV КВАРТАЛ и СВОД V-мов и $$ '!AH61</f>
        <v>2131294.4500000002</v>
      </c>
      <c r="CT61" s="90">
        <f t="shared" si="12"/>
        <v>1775</v>
      </c>
      <c r="CU61" s="89">
        <f>' I КВАРТАЛ'!AJ61+'II КВАРТАЛ '!AJ61+' III КВАРТАЛ '!AJ61+'IV КВАРТАЛ и СВОД V-мов и $$ '!AJ61</f>
        <v>679</v>
      </c>
      <c r="CV61" s="89">
        <f>' I КВАРТАЛ'!AK61+'II КВАРТАЛ '!AK61+' III КВАРТАЛ '!AK61+'IV КВАРТАЛ и СВОД V-мов и $$ '!AK61</f>
        <v>1096</v>
      </c>
      <c r="CW61" s="115">
        <f>' I КВАРТАЛ'!AL61+'II КВАРТАЛ '!AL61+' III КВАРТАЛ '!AL61+'IV КВАРТАЛ и СВОД V-мов и $$ '!AL61</f>
        <v>29514902.800000001</v>
      </c>
      <c r="CX61" s="51">
        <f>' I КВАРТАЛ'!AM61+'II КВАРТАЛ '!AM61+' III КВАРТАЛ '!AM61+'IV КВАРТАЛ и СВОД V-мов и $$ '!AM61</f>
        <v>11290122.42</v>
      </c>
      <c r="CY61" s="51">
        <f>' I КВАРТАЛ'!AN61+'II КВАРТАЛ '!AN61+' III КВАРТАЛ '!AN61+'IV КВАРТАЛ и СВОД V-мов и $$ '!AN61</f>
        <v>18224780.380000003</v>
      </c>
      <c r="CZ61" s="90">
        <f t="shared" si="13"/>
        <v>650</v>
      </c>
      <c r="DA61" s="89">
        <f>' I КВАРТАЛ'!AP61+'II КВАРТАЛ '!AP61+' III КВАРТАЛ '!AP61+'IV КВАРТАЛ и СВОД V-мов и $$ '!AP61</f>
        <v>275</v>
      </c>
      <c r="DB61" s="89">
        <f>' I КВАРТАЛ'!AQ61+'II КВАРТАЛ '!AQ61+' III КВАРТАЛ '!AQ61+'IV КВАРТАЛ и СВОД V-мов и $$ '!AQ61</f>
        <v>375</v>
      </c>
      <c r="DC61" s="115">
        <f>' I КВАРТАЛ'!AR61+'II КВАРТАЛ '!AR61+' III КВАРТАЛ '!AR61+'IV КВАРТАЛ и СВОД V-мов и $$ '!AR61</f>
        <v>3093356.2</v>
      </c>
      <c r="DD61" s="51">
        <f>' I КВАРТАЛ'!AS61+'II КВАРТАЛ '!AS61+' III КВАРТАЛ '!AS61+'IV КВАРТАЛ и СВОД V-мов и $$ '!AS61</f>
        <v>1308930.9499999997</v>
      </c>
      <c r="DE61" s="51">
        <f>' I КВАРТАЛ'!AT61+'II КВАРТАЛ '!AT61+' III КВАРТАЛ '!AT61+'IV КВАРТАЛ и СВОД V-мов и $$ '!AT61</f>
        <v>1784425.25</v>
      </c>
      <c r="DF61" s="90">
        <f t="shared" si="14"/>
        <v>18000</v>
      </c>
      <c r="DG61" s="89">
        <f>' I КВАРТАЛ'!AV61+'II КВАРТАЛ '!AV61+' III КВАРТАЛ '!AV61+'IV КВАРТАЛ и СВОД V-мов и $$ '!AV61</f>
        <v>5510</v>
      </c>
      <c r="DH61" s="89">
        <f>' I КВАРТАЛ'!AW61+'II КВАРТАЛ '!AW61+' III КВАРТАЛ '!AW61+'IV КВАРТАЛ и СВОД V-мов и $$ '!AW61</f>
        <v>12490</v>
      </c>
      <c r="DI61" s="115">
        <f>' I КВАРТАЛ'!AX61+'II КВАРТАЛ '!AX61+' III КВАРТАЛ '!AX61+'IV КВАРТАЛ и СВОД V-мов и $$ '!AX61</f>
        <v>3253870</v>
      </c>
      <c r="DJ61" s="51">
        <f>' I КВАРТАЛ'!AY61+'II КВАРТАЛ '!AY61+' III КВАРТАЛ '!AY61+'IV КВАРТАЛ и СВОД V-мов и $$ '!AY61</f>
        <v>996051.94</v>
      </c>
      <c r="DK61" s="51">
        <f>' I КВАРТАЛ'!AZ61+'II КВАРТАЛ '!AZ61+' III КВАРТАЛ '!AZ61+'IV КВАРТАЛ и СВОД V-мов и $$ '!AZ61</f>
        <v>2257818.0599999996</v>
      </c>
      <c r="DL61" s="90">
        <f t="shared" si="15"/>
        <v>250</v>
      </c>
      <c r="DM61" s="89">
        <f>' I КВАРТАЛ'!BB61+'II КВАРТАЛ '!BB61+' III КВАРТАЛ '!BB61+'IV КВАРТАЛ и СВОД V-мов и $$ '!BB61</f>
        <v>85</v>
      </c>
      <c r="DN61" s="89">
        <f>' I КВАРТАЛ'!BC61+'II КВАРТАЛ '!BC61+' III КВАРТАЛ '!BC61+'IV КВАРТАЛ и СВОД V-мов и $$ '!BC61</f>
        <v>165</v>
      </c>
      <c r="DO61" s="115">
        <f>' I КВАРТАЛ'!BD61+'II КВАРТАЛ '!BD61+' III КВАРТАЛ '!BD61+'IV КВАРТАЛ и СВОД V-мов и $$ '!BD61</f>
        <v>175330</v>
      </c>
      <c r="DP61" s="51">
        <f>' I КВАРТАЛ'!BE61+'II КВАРТАЛ '!BE61+' III КВАРТАЛ '!BE61+'IV КВАРТАЛ и СВОД V-мов и $$ '!BE61</f>
        <v>59612.2</v>
      </c>
      <c r="DQ61" s="51">
        <f>' I КВАРТАЛ'!BF61+'II КВАРТАЛ '!BF61+' III КВАРТАЛ '!BF61+'IV КВАРТАЛ и СВОД V-мов и $$ '!BF61</f>
        <v>115717.79999999999</v>
      </c>
      <c r="DS61" s="72">
        <f t="shared" si="16"/>
        <v>56664</v>
      </c>
      <c r="DT61" s="97">
        <f t="shared" si="17"/>
        <v>18816</v>
      </c>
      <c r="DU61" s="97">
        <f t="shared" si="18"/>
        <v>37848</v>
      </c>
      <c r="DV61" s="63">
        <f t="shared" si="55"/>
        <v>65263088.480000004</v>
      </c>
      <c r="DW61" s="51">
        <f t="shared" si="56"/>
        <v>23855402.559999999</v>
      </c>
      <c r="DX61" s="51">
        <f t="shared" si="57"/>
        <v>41407685.920000002</v>
      </c>
      <c r="DY61" s="116">
        <f t="shared" si="58"/>
        <v>0</v>
      </c>
      <c r="DZ61" s="100">
        <f t="shared" si="19"/>
        <v>56664</v>
      </c>
      <c r="EA61" s="101">
        <f t="shared" si="20"/>
        <v>0</v>
      </c>
    </row>
    <row r="62" spans="1:131" s="35" customFormat="1" ht="15" x14ac:dyDescent="0.25">
      <c r="A62" s="21" t="s">
        <v>126</v>
      </c>
      <c r="B62" s="57">
        <f t="shared" si="73"/>
        <v>918</v>
      </c>
      <c r="C62" s="33">
        <v>476</v>
      </c>
      <c r="D62" s="33">
        <v>442</v>
      </c>
      <c r="E62" s="60">
        <f>F62+G62</f>
        <v>1517981.85</v>
      </c>
      <c r="F62" s="3">
        <v>787101.7</v>
      </c>
      <c r="G62" s="3">
        <v>730880.15</v>
      </c>
      <c r="H62" s="57">
        <f t="shared" si="36"/>
        <v>1245</v>
      </c>
      <c r="I62" s="33">
        <v>477</v>
      </c>
      <c r="J62" s="33">
        <v>768</v>
      </c>
      <c r="K62" s="60">
        <f t="shared" si="68"/>
        <v>286299.13</v>
      </c>
      <c r="L62" s="3">
        <v>109690.51</v>
      </c>
      <c r="M62" s="3">
        <v>176608.62</v>
      </c>
      <c r="N62" s="57"/>
      <c r="O62" s="34"/>
      <c r="P62" s="34"/>
      <c r="Q62" s="60"/>
      <c r="R62" s="34"/>
      <c r="S62" s="34"/>
      <c r="T62" s="60">
        <f>U62+V62</f>
        <v>1383963.8900000001</v>
      </c>
      <c r="U62" s="3">
        <v>624045.43000000005</v>
      </c>
      <c r="V62" s="3">
        <v>759918.46</v>
      </c>
      <c r="W62" s="57">
        <f t="shared" si="30"/>
        <v>4304</v>
      </c>
      <c r="X62" s="33">
        <v>1377</v>
      </c>
      <c r="Y62" s="33">
        <v>2927</v>
      </c>
      <c r="Z62" s="60">
        <f t="shared" si="66"/>
        <v>3059143.52</v>
      </c>
      <c r="AA62" s="3">
        <v>978726.91</v>
      </c>
      <c r="AB62" s="3">
        <v>2080416.61</v>
      </c>
      <c r="AC62" s="57">
        <f t="shared" si="69"/>
        <v>1705</v>
      </c>
      <c r="AD62" s="33">
        <v>642</v>
      </c>
      <c r="AE62" s="33">
        <v>1063</v>
      </c>
      <c r="AF62" s="60">
        <f>AG62+AH62</f>
        <v>840070.32000000007</v>
      </c>
      <c r="AG62" s="3">
        <v>316319.73</v>
      </c>
      <c r="AH62" s="3">
        <v>523750.59</v>
      </c>
      <c r="AI62" s="57">
        <f t="shared" si="23"/>
        <v>412</v>
      </c>
      <c r="AJ62" s="33">
        <v>144</v>
      </c>
      <c r="AK62" s="33">
        <v>268</v>
      </c>
      <c r="AL62" s="60">
        <f t="shared" si="70"/>
        <v>6622757.6600000001</v>
      </c>
      <c r="AM62" s="3">
        <v>2314750.25</v>
      </c>
      <c r="AN62" s="3">
        <v>4308007.41</v>
      </c>
      <c r="AO62" s="57">
        <f t="shared" si="5"/>
        <v>150</v>
      </c>
      <c r="AP62" s="33">
        <v>66</v>
      </c>
      <c r="AQ62" s="33">
        <v>84</v>
      </c>
      <c r="AR62" s="60">
        <f t="shared" si="71"/>
        <v>725296.02</v>
      </c>
      <c r="AS62" s="3">
        <v>319130.25</v>
      </c>
      <c r="AT62" s="3">
        <v>406165.77</v>
      </c>
      <c r="AU62" s="57">
        <f t="shared" si="72"/>
        <v>2140</v>
      </c>
      <c r="AV62" s="33">
        <v>832</v>
      </c>
      <c r="AW62" s="33">
        <v>1308</v>
      </c>
      <c r="AX62" s="60">
        <f>AY62+AZ62</f>
        <v>212801.6</v>
      </c>
      <c r="AY62" s="3">
        <v>82734.080000000002</v>
      </c>
      <c r="AZ62" s="3">
        <v>130067.52</v>
      </c>
      <c r="BA62" s="57">
        <f t="shared" si="74"/>
        <v>159</v>
      </c>
      <c r="BB62" s="33">
        <v>73</v>
      </c>
      <c r="BC62" s="33">
        <v>86</v>
      </c>
      <c r="BD62" s="60">
        <f>BE62+BF62</f>
        <v>111509.88</v>
      </c>
      <c r="BE62" s="3">
        <v>51196.36</v>
      </c>
      <c r="BF62" s="3">
        <v>60313.52</v>
      </c>
      <c r="BH62" s="62">
        <f t="shared" si="54"/>
        <v>14759823.870000001</v>
      </c>
      <c r="BI62" s="65">
        <f>' I КВАРТАЛ'!BH62+'II КВАРТАЛ '!BH62+' III КВАРТАЛ '!BH62+'IV КВАРТАЛ и СВОД V-мов и $$ '!BH62</f>
        <v>60360946.180000007</v>
      </c>
      <c r="BJ62" s="51">
        <v>60046102.805020384</v>
      </c>
      <c r="BK62" s="52">
        <f t="shared" si="6"/>
        <v>314843.37497962266</v>
      </c>
      <c r="BL62" s="107"/>
      <c r="BM62" s="90">
        <f t="shared" si="7"/>
        <v>3679</v>
      </c>
      <c r="BN62" s="89">
        <f>' I КВАРТАЛ'!C62+'II КВАРТАЛ '!C62+' III КВАРТАЛ '!C62+'IV КВАРТАЛ и СВОД V-мов и $$ '!C62</f>
        <v>2185</v>
      </c>
      <c r="BO62" s="89">
        <f>' I КВАРТАЛ'!D62+'II КВАРТАЛ '!D62+' III КВАРТАЛ '!D62+'IV КВАРТАЛ и СВОД V-мов и $$ '!D62</f>
        <v>1494</v>
      </c>
      <c r="BP62" s="115">
        <f>' I КВАРТАЛ'!E62+'II КВАРТАЛ '!E62+' III КВАРТАЛ '!E62+'IV КВАРТАЛ и СВОД V-мов и $$ '!E62</f>
        <v>6083502.4199999999</v>
      </c>
      <c r="BQ62" s="51">
        <f>' I КВАРТАЛ'!F62+'II КВАРТАЛ '!F62+' III КВАРТАЛ '!F62+'IV КВАРТАЛ и СВОД V-мов и $$ '!F62</f>
        <v>3613061.37</v>
      </c>
      <c r="BR62" s="51">
        <f>' I КВАРТАЛ'!G62+'II КВАРТАЛ '!G62+' III КВАРТАЛ '!G62+'IV КВАРТАЛ и СВОД V-мов и $$ '!G62</f>
        <v>2470441.0500000003</v>
      </c>
      <c r="BS62" s="90">
        <f t="shared" si="8"/>
        <v>5018</v>
      </c>
      <c r="BT62" s="89">
        <f>' I КВАРТАЛ'!I62+'II КВАРТАЛ '!I62+' III КВАРТАЛ '!I62+'IV КВАРТАЛ и СВОД V-мов и $$ '!I62</f>
        <v>2306</v>
      </c>
      <c r="BU62" s="89">
        <f>' I КВАРТАЛ'!J62+'II КВАРТАЛ '!J62+' III КВАРТАЛ '!J62+'IV КВАРТАЛ и СВОД V-мов и $$ '!J62</f>
        <v>2712</v>
      </c>
      <c r="BV62" s="115">
        <f>' I КВАРТАЛ'!K62+'II КВАРТАЛ '!K62+' III КВАРТАЛ '!K62+'IV КВАРТАЛ и СВОД V-мов и $$ '!K62</f>
        <v>1149582.0499999998</v>
      </c>
      <c r="BW62" s="51">
        <f>' I КВАРТАЛ'!L62+'II КВАРТАЛ '!L62+' III КВАРТАЛ '!L62+'IV КВАРТАЛ и СВОД V-мов и $$ '!L62</f>
        <v>528478.66</v>
      </c>
      <c r="BX62" s="51">
        <f>' I КВАРТАЛ'!M62+'II КВАРТАЛ '!M62+' III КВАРТАЛ '!M62+'IV КВАРТАЛ и СВОД V-мов и $$ '!M62</f>
        <v>621103.39</v>
      </c>
      <c r="BY62" s="90">
        <f t="shared" si="9"/>
        <v>0</v>
      </c>
      <c r="BZ62" s="89">
        <f>' I КВАРТАЛ'!O62+'II КВАРТАЛ '!O62+' III КВАРТАЛ '!O62+'IV КВАРТАЛ и СВОД V-мов и $$ '!O62</f>
        <v>0</v>
      </c>
      <c r="CA62" s="89">
        <f>' I КВАРТАЛ'!P62+'II КВАРТАЛ '!P62+' III КВАРТАЛ '!P62+'IV КВАРТАЛ и СВОД V-мов и $$ '!P62</f>
        <v>0</v>
      </c>
      <c r="CB62" s="115">
        <f>' I КВАРТАЛ'!Q62+'II КВАРТАЛ '!Q62+' III КВАРТАЛ '!Q62+'IV КВАРТАЛ и СВОД V-мов и $$ '!Q62</f>
        <v>0</v>
      </c>
      <c r="CC62" s="51">
        <f>' I КВАРТАЛ'!R62+'II КВАРТАЛ '!R62+' III КВАРТАЛ '!R62+'IV КВАРТАЛ и СВОД V-мов и $$ '!R62</f>
        <v>0</v>
      </c>
      <c r="CD62" s="51">
        <f>' I КВАРТАЛ'!S62+'II КВАРТАЛ '!S62+' III КВАРТАЛ '!S62+'IV КВАРТАЛ и СВОД V-мов и $$ '!S62</f>
        <v>0</v>
      </c>
      <c r="CE62" s="115">
        <f>' I КВАРТАЛ'!T62+'II КВАРТАЛ '!T62+' III КВАРТАЛ '!T62+'IV КВАРТАЛ и СВОД V-мов и $$ '!T62</f>
        <v>5695130.790000001</v>
      </c>
      <c r="CF62" s="51">
        <f>' I КВАРТАЛ'!U62+'II КВАРТАЛ '!U62+' III КВАРТАЛ '!U62+'IV КВАРТАЛ и СВОД V-мов и $$ '!U62</f>
        <v>2566691.27</v>
      </c>
      <c r="CG62" s="51">
        <f>' I КВАРТАЛ'!V62+'II КВАРТАЛ '!V62+' III КВАРТАЛ '!V62+'IV КВАРТАЛ и СВОД V-мов и $$ '!V62</f>
        <v>3128439.52</v>
      </c>
      <c r="CH62" s="90">
        <f t="shared" si="10"/>
        <v>17278</v>
      </c>
      <c r="CI62" s="89">
        <f>' I КВАРТАЛ'!X62+'II КВАРТАЛ '!X62+' III КВАРТАЛ '!X62+'IV КВАРТАЛ и СВОД V-мов и $$ '!X62</f>
        <v>8110</v>
      </c>
      <c r="CJ62" s="89">
        <f>' I КВАРТАЛ'!Y62+'II КВАРТАЛ '!Y62+' III КВАРТАЛ '!Y62+'IV КВАРТАЛ и СВОД V-мов и $$ '!Y62</f>
        <v>9168</v>
      </c>
      <c r="CK62" s="115">
        <f>' I КВАРТАЛ'!Z62+'II КВАРТАЛ '!Z62+' III КВАРТАЛ '!Z62+'IV КВАРТАЛ и СВОД V-мов и $$ '!Z62</f>
        <v>12296370.060000001</v>
      </c>
      <c r="CL62" s="51">
        <f>' I КВАРТАЛ'!AA62+'II КВАРТАЛ '!AA62+' III КВАРТАЛ '!AA62+'IV КВАРТАЛ и СВОД V-мов и $$ '!AA62</f>
        <v>5772492.9800000004</v>
      </c>
      <c r="CM62" s="51">
        <f>' I КВАРТАЛ'!AB62+'II КВАРТАЛ '!AB62+' III КВАРТАЛ '!AB62+'IV КВАРТАЛ и СВОД V-мов и $$ '!AB62</f>
        <v>6523877.080000001</v>
      </c>
      <c r="CN62" s="90">
        <f t="shared" si="11"/>
        <v>6911</v>
      </c>
      <c r="CO62" s="89">
        <f>' I КВАРТАЛ'!AD62+'II КВАРТАЛ '!AD62+' III КВАРТАЛ '!AD62+'IV КВАРТАЛ и СВОД V-мов и $$ '!AD62</f>
        <v>3055</v>
      </c>
      <c r="CP62" s="89">
        <f>' I КВАРТАЛ'!AE62+'II КВАРТАЛ '!AE62+' III КВАРТАЛ '!AE62+'IV КВАРТАЛ и СВОД V-мов и $$ '!AE62</f>
        <v>3856</v>
      </c>
      <c r="CQ62" s="115">
        <f>' I КВАРТАЛ'!AF62+'II КВАРТАЛ '!AF62+' III КВАРТАЛ '!AF62+'IV КВАРТАЛ и СВОД V-мов и $$ '!AF62</f>
        <v>3408477.6900000004</v>
      </c>
      <c r="CR62" s="51">
        <f>' I КВАРТАЛ'!AG62+'II КВАРТАЛ '!AG62+' III КВАРТАЛ '!AG62+'IV КВАРТАЛ и СВОД V-мов и $$ '!AG62</f>
        <v>1506810.5</v>
      </c>
      <c r="CS62" s="51">
        <f>' I КВАРТАЛ'!AH62+'II КВАРТАЛ '!AH62+' III КВАРТАЛ '!AH62+'IV КВАРТАЛ и СВОД V-мов и $$ '!AH62</f>
        <v>1901667.1900000002</v>
      </c>
      <c r="CT62" s="90">
        <f t="shared" si="12"/>
        <v>1705</v>
      </c>
      <c r="CU62" s="89">
        <f>' I КВАРТАЛ'!AJ62+'II КВАРТАЛ '!AJ62+' III КВАРТАЛ '!AJ62+'IV КВАРТАЛ и СВОД V-мов и $$ '!AJ62</f>
        <v>782</v>
      </c>
      <c r="CV62" s="89">
        <f>' I КВАРТАЛ'!AK62+'II КВАРТАЛ '!AK62+' III КВАРТАЛ '!AK62+'IV КВАРТАЛ и СВОД V-мов и $$ '!AK62</f>
        <v>923</v>
      </c>
      <c r="CW62" s="115">
        <f>' I КВАРТАЛ'!AL62+'II КВАРТАЛ '!AL62+' III КВАРТАЛ '!AL62+'IV КВАРТАЛ и СВОД V-мов и $$ '!AL62</f>
        <v>27369947.609999999</v>
      </c>
      <c r="CX62" s="51">
        <f>' I КВАРТАЛ'!AM62+'II КВАРТАЛ '!AM62+' III КВАРТАЛ '!AM62+'IV КВАРТАЛ и СВОД V-мов и $$ '!AM62</f>
        <v>12552900.25</v>
      </c>
      <c r="CY62" s="51">
        <f>' I КВАРТАЛ'!AN62+'II КВАРТАЛ '!AN62+' III КВАРТАЛ '!AN62+'IV КВАРТАЛ и СВОД V-мов и $$ '!AN62</f>
        <v>14817047.359999999</v>
      </c>
      <c r="CZ62" s="90">
        <f t="shared" si="13"/>
        <v>630</v>
      </c>
      <c r="DA62" s="89">
        <f>' I КВАРТАЛ'!AP62+'II КВАРТАЛ '!AP62+' III КВАРТАЛ '!AP62+'IV КВАРТАЛ и СВОД V-мов и $$ '!AP62</f>
        <v>248</v>
      </c>
      <c r="DB62" s="89">
        <f>' I КВАРТАЛ'!AQ62+'II КВАРТАЛ '!AQ62+' III КВАРТАЛ '!AQ62+'IV КВАРТАЛ и СВОД V-мов и $$ '!AQ62</f>
        <v>382</v>
      </c>
      <c r="DC62" s="115">
        <f>' I КВАРТАЛ'!AR62+'II КВАРТАЛ '!AR62+' III КВАРТАЛ '!AR62+'IV КВАРТАЛ и СВОД V-мов и $$ '!AR62</f>
        <v>3050274.52</v>
      </c>
      <c r="DD62" s="51">
        <f>' I КВАРТАЛ'!AS62+'II КВАРТАЛ '!AS62+' III КВАРТАЛ '!AS62+'IV КВАРТАЛ и СВОД V-мов и $$ '!AS62</f>
        <v>1200778.17</v>
      </c>
      <c r="DE62" s="51">
        <f>' I КВАРТАЛ'!AT62+'II КВАРТАЛ '!AT62+' III КВАРТАЛ '!AT62+'IV КВАРТАЛ и СВОД V-мов и $$ '!AT62</f>
        <v>1849496.3499999999</v>
      </c>
      <c r="DF62" s="90">
        <f t="shared" si="14"/>
        <v>8566</v>
      </c>
      <c r="DG62" s="89">
        <f>' I КВАРТАЛ'!AV62+'II КВАРТАЛ '!AV62+' III КВАРТАЛ '!AV62+'IV КВАРТАЛ и СВОД V-мов и $$ '!AV62</f>
        <v>4339</v>
      </c>
      <c r="DH62" s="89">
        <f>' I КВАРТАЛ'!AW62+'II КВАРТАЛ '!AW62+' III КВАРТАЛ '!AW62+'IV КВАРТАЛ и СВОД V-мов и $$ '!AW62</f>
        <v>4227</v>
      </c>
      <c r="DI62" s="115">
        <f>' I КВАРТАЛ'!AX62+'II КВАРТАЛ '!AX62+' III КВАРТАЛ '!AX62+'IV КВАРТАЛ и СВОД V-мов и $$ '!AX62</f>
        <v>851803.03999999992</v>
      </c>
      <c r="DJ62" s="51">
        <f>' I КВАРТАЛ'!AY62+'II КВАРТАЛ '!AY62+' III КВАРТАЛ '!AY62+'IV КВАРТАЛ и СВОД V-мов и $$ '!AY62</f>
        <v>431470.16</v>
      </c>
      <c r="DK62" s="51">
        <f>' I КВАРТАЛ'!AZ62+'II КВАРТАЛ '!AZ62+' III КВАРТАЛ '!AZ62+'IV КВАРТАЛ и СВОД V-мов и $$ '!AZ62</f>
        <v>420332.88</v>
      </c>
      <c r="DL62" s="90">
        <f t="shared" si="15"/>
        <v>650</v>
      </c>
      <c r="DM62" s="89">
        <f>' I КВАРТАЛ'!BB62+'II КВАРТАЛ '!BB62+' III КВАРТАЛ '!BB62+'IV КВАРТАЛ и СВОД V-мов и $$ '!BB62</f>
        <v>280</v>
      </c>
      <c r="DN62" s="89">
        <f>' I КВАРТАЛ'!BC62+'II КВАРТАЛ '!BC62+' III КВАРТАЛ '!BC62+'IV КВАРТАЛ и СВОД V-мов и $$ '!BC62</f>
        <v>370</v>
      </c>
      <c r="DO62" s="115">
        <f>' I КВАРТАЛ'!BD62+'II КВАРТАЛ '!BD62+' III КВАРТАЛ '!BD62+'IV КВАРТАЛ и СВОД V-мов и $$ '!BD62</f>
        <v>455858</v>
      </c>
      <c r="DP62" s="51">
        <f>' I КВАРТАЛ'!BE62+'II КВАРТАЛ '!BE62+' III КВАРТАЛ '!BE62+'IV КВАРТАЛ и СВОД V-мов и $$ '!BE62</f>
        <v>196369.59999999998</v>
      </c>
      <c r="DQ62" s="51">
        <f>' I КВАРТАЛ'!BF62+'II КВАРТАЛ '!BF62+' III КВАРТАЛ '!BF62+'IV КВАРТАЛ и СВОД V-мов и $$ '!BF62</f>
        <v>259488.40000000002</v>
      </c>
      <c r="DS62" s="72">
        <f t="shared" si="16"/>
        <v>44437</v>
      </c>
      <c r="DT62" s="97">
        <f t="shared" si="17"/>
        <v>21305</v>
      </c>
      <c r="DU62" s="97">
        <f t="shared" si="18"/>
        <v>23132</v>
      </c>
      <c r="DV62" s="63">
        <f t="shared" si="55"/>
        <v>60360946.180000007</v>
      </c>
      <c r="DW62" s="51">
        <f t="shared" si="56"/>
        <v>28369052.960000005</v>
      </c>
      <c r="DX62" s="51">
        <f t="shared" si="57"/>
        <v>31991893.220000003</v>
      </c>
      <c r="DY62" s="116">
        <f t="shared" si="58"/>
        <v>0</v>
      </c>
      <c r="DZ62" s="100">
        <f t="shared" si="19"/>
        <v>44437</v>
      </c>
      <c r="EA62" s="101">
        <f t="shared" si="20"/>
        <v>0</v>
      </c>
    </row>
    <row r="63" spans="1:131" s="35" customFormat="1" ht="15" x14ac:dyDescent="0.25">
      <c r="A63" s="21" t="s">
        <v>47</v>
      </c>
      <c r="B63" s="57">
        <f t="shared" si="73"/>
        <v>360</v>
      </c>
      <c r="C63" s="33">
        <v>3</v>
      </c>
      <c r="D63" s="33">
        <v>357</v>
      </c>
      <c r="E63" s="60">
        <f>F63+G63</f>
        <v>595287.01</v>
      </c>
      <c r="F63" s="3">
        <v>4960.7299999999996</v>
      </c>
      <c r="G63" s="3">
        <v>590326.28</v>
      </c>
      <c r="H63" s="57">
        <f t="shared" si="36"/>
        <v>478</v>
      </c>
      <c r="I63" s="33">
        <v>44</v>
      </c>
      <c r="J63" s="33">
        <v>434</v>
      </c>
      <c r="K63" s="60">
        <f t="shared" si="68"/>
        <v>60091.81</v>
      </c>
      <c r="L63" s="3">
        <v>5531.46</v>
      </c>
      <c r="M63" s="3">
        <v>54560.35</v>
      </c>
      <c r="N63" s="57"/>
      <c r="O63" s="34"/>
      <c r="P63" s="34"/>
      <c r="Q63" s="60"/>
      <c r="R63" s="34"/>
      <c r="S63" s="34"/>
      <c r="T63" s="60">
        <f>U63+V63</f>
        <v>527642.09</v>
      </c>
      <c r="U63" s="3">
        <v>82767.39</v>
      </c>
      <c r="V63" s="3">
        <v>444874.7</v>
      </c>
      <c r="W63" s="57">
        <f t="shared" si="30"/>
        <v>1927</v>
      </c>
      <c r="X63" s="33">
        <v>46</v>
      </c>
      <c r="Y63" s="33">
        <v>1881</v>
      </c>
      <c r="Z63" s="60">
        <f t="shared" si="66"/>
        <v>1551872.46</v>
      </c>
      <c r="AA63" s="3">
        <v>37045.22</v>
      </c>
      <c r="AB63" s="3">
        <v>1514827.24</v>
      </c>
      <c r="AC63" s="57">
        <f t="shared" si="69"/>
        <v>806</v>
      </c>
      <c r="AD63" s="33">
        <v>10</v>
      </c>
      <c r="AE63" s="33">
        <v>796</v>
      </c>
      <c r="AF63" s="60">
        <f>AG63+AH63</f>
        <v>332415.01</v>
      </c>
      <c r="AG63" s="3">
        <v>4124.26</v>
      </c>
      <c r="AH63" s="3">
        <v>328290.75</v>
      </c>
      <c r="AI63" s="57">
        <f t="shared" si="23"/>
        <v>108</v>
      </c>
      <c r="AJ63" s="33">
        <v>3</v>
      </c>
      <c r="AK63" s="33">
        <v>105</v>
      </c>
      <c r="AL63" s="60">
        <f t="shared" si="70"/>
        <v>2027378.9300000002</v>
      </c>
      <c r="AM63" s="3">
        <v>56316.08</v>
      </c>
      <c r="AN63" s="3">
        <v>1971062.85</v>
      </c>
      <c r="AO63" s="57">
        <f t="shared" si="5"/>
        <v>66</v>
      </c>
      <c r="AP63" s="33">
        <v>2</v>
      </c>
      <c r="AQ63" s="33">
        <v>64</v>
      </c>
      <c r="AR63" s="60">
        <f t="shared" si="71"/>
        <v>337031.38</v>
      </c>
      <c r="AS63" s="3">
        <v>10213.07</v>
      </c>
      <c r="AT63" s="3">
        <v>326818.31</v>
      </c>
      <c r="AU63" s="57"/>
      <c r="AV63" s="33"/>
      <c r="AW63" s="33"/>
      <c r="AX63" s="60"/>
      <c r="AY63" s="34"/>
      <c r="AZ63" s="34"/>
      <c r="BA63" s="57">
        <f t="shared" si="74"/>
        <v>18</v>
      </c>
      <c r="BB63" s="33">
        <v>6</v>
      </c>
      <c r="BC63" s="33">
        <v>12</v>
      </c>
      <c r="BD63" s="60">
        <f>BE63+BF63</f>
        <v>12623.76</v>
      </c>
      <c r="BE63" s="3">
        <v>4207.92</v>
      </c>
      <c r="BF63" s="3">
        <v>8415.84</v>
      </c>
      <c r="BH63" s="62">
        <f t="shared" si="54"/>
        <v>5444342.4500000002</v>
      </c>
      <c r="BI63" s="65">
        <f>' I КВАРТАЛ'!BH63+'II КВАРТАЛ '!BH63+' III КВАРТАЛ '!BH63+'IV КВАРТАЛ и СВОД V-мов и $$ '!BH63</f>
        <v>22179281.699999999</v>
      </c>
      <c r="BJ63" s="51">
        <v>20343718.055904012</v>
      </c>
      <c r="BK63" s="52">
        <f t="shared" si="6"/>
        <v>1835563.6440959871</v>
      </c>
      <c r="BL63" s="107"/>
      <c r="BM63" s="90">
        <f t="shared" si="7"/>
        <v>1461</v>
      </c>
      <c r="BN63" s="89">
        <f>' I КВАРТАЛ'!C63+'II КВАРТАЛ '!C63+' III КВАРТАЛ '!C63+'IV КВАРТАЛ и СВОД V-мов и $$ '!C63</f>
        <v>26</v>
      </c>
      <c r="BO63" s="89">
        <f>' I КВАРТАЛ'!D63+'II КВАРТАЛ '!D63+' III КВАРТАЛ '!D63+'IV КВАРТАЛ и СВОД V-мов и $$ '!D63</f>
        <v>1435</v>
      </c>
      <c r="BP63" s="115">
        <f>' I КВАРТАЛ'!E63+'II КВАРТАЛ '!E63+' III КВАРТАЛ '!E63+'IV КВАРТАЛ и СВОД V-мов и $$ '!E63</f>
        <v>2415873.0700000003</v>
      </c>
      <c r="BQ63" s="51">
        <f>' I КВАРТАЛ'!F63+'II КВАРТАЛ '!F63+' III КВАРТАЛ '!F63+'IV КВАРТАЛ и СВОД V-мов и $$ '!F63</f>
        <v>42992.94</v>
      </c>
      <c r="BR63" s="51">
        <f>' I КВАРТАЛ'!G63+'II КВАРТАЛ '!G63+' III КВАРТАЛ '!G63+'IV КВАРТАЛ и СВОД V-мов и $$ '!G63</f>
        <v>2372880.13</v>
      </c>
      <c r="BS63" s="90">
        <f t="shared" si="8"/>
        <v>1966</v>
      </c>
      <c r="BT63" s="89">
        <f>' I КВАРТАЛ'!I63+'II КВАРТАЛ '!I63+' III КВАРТАЛ '!I63+'IV КВАРТАЛ и СВОД V-мов и $$ '!I63</f>
        <v>189</v>
      </c>
      <c r="BU63" s="89">
        <f>' I КВАРТАЛ'!J63+'II КВАРТАЛ '!J63+' III КВАРТАЛ '!J63+'IV КВАРТАЛ и СВОД V-мов и $$ '!J63</f>
        <v>1777</v>
      </c>
      <c r="BV63" s="115">
        <f>' I КВАРТАЛ'!K63+'II КВАРТАЛ '!K63+' III КВАРТАЛ '!K63+'IV КВАРТАЛ и СВОД V-мов и $$ '!K63</f>
        <v>246871.55</v>
      </c>
      <c r="BW63" s="51">
        <f>' I КВАРТАЛ'!L63+'II КВАРТАЛ '!L63+' III КВАРТАЛ '!L63+'IV КВАРТАЛ и СВОД V-мов и $$ '!L63</f>
        <v>23730.22</v>
      </c>
      <c r="BX63" s="51">
        <f>' I КВАРТАЛ'!M63+'II КВАРТАЛ '!M63+' III КВАРТАЛ '!M63+'IV КВАРТАЛ и СВОД V-мов и $$ '!M63</f>
        <v>223141.33000000002</v>
      </c>
      <c r="BY63" s="90">
        <f t="shared" si="9"/>
        <v>0</v>
      </c>
      <c r="BZ63" s="89">
        <f>' I КВАРТАЛ'!O63+'II КВАРТАЛ '!O63+' III КВАРТАЛ '!O63+'IV КВАРТАЛ и СВОД V-мов и $$ '!O63</f>
        <v>0</v>
      </c>
      <c r="CA63" s="89">
        <f>' I КВАРТАЛ'!P63+'II КВАРТАЛ '!P63+' III КВАРТАЛ '!P63+'IV КВАРТАЛ и СВОД V-мов и $$ '!P63</f>
        <v>0</v>
      </c>
      <c r="CB63" s="115">
        <f>' I КВАРТАЛ'!Q63+'II КВАРТАЛ '!Q63+' III КВАРТАЛ '!Q63+'IV КВАРТАЛ и СВОД V-мов и $$ '!Q63</f>
        <v>0</v>
      </c>
      <c r="CC63" s="51">
        <f>' I КВАРТАЛ'!R63+'II КВАРТАЛ '!R63+' III КВАРТАЛ '!R63+'IV КВАРТАЛ и СВОД V-мов и $$ '!R63</f>
        <v>0</v>
      </c>
      <c r="CD63" s="51">
        <f>' I КВАРТАЛ'!S63+'II КВАРТАЛ '!S63+' III КВАРТАЛ '!S63+'IV КВАРТАЛ и СВОД V-мов и $$ '!S63</f>
        <v>0</v>
      </c>
      <c r="CE63" s="115">
        <f>' I КВАРТАЛ'!T63+'II КВАРТАЛ '!T63+' III КВАРТАЛ '!T63+'IV КВАРТАЛ и СВОД V-мов и $$ '!T63</f>
        <v>2159523.9500000002</v>
      </c>
      <c r="CF63" s="51">
        <f>' I КВАРТАЛ'!U63+'II КВАРТАЛ '!U63+' III КВАРТАЛ '!U63+'IV КВАРТАЛ и СВОД V-мов и $$ '!U63</f>
        <v>331532.18</v>
      </c>
      <c r="CG63" s="51">
        <f>' I КВАРТАЛ'!V63+'II КВАРТАЛ '!V63+' III КВАРТАЛ '!V63+'IV КВАРТАЛ и СВОД V-мов и $$ '!V63</f>
        <v>1827991.7699999998</v>
      </c>
      <c r="CH63" s="90">
        <f t="shared" si="10"/>
        <v>7746</v>
      </c>
      <c r="CI63" s="89">
        <f>' I КВАРТАЛ'!X63+'II КВАРТАЛ '!X63+' III КВАРТАЛ '!X63+'IV КВАРТАЛ и СВОД V-мов и $$ '!X63</f>
        <v>180</v>
      </c>
      <c r="CJ63" s="89">
        <f>' I КВАРТАЛ'!Y63+'II КВАРТАЛ '!Y63+' III КВАРТАЛ '!Y63+'IV КВАРТАЛ и СВОД V-мов и $$ '!Y63</f>
        <v>7566</v>
      </c>
      <c r="CK63" s="115">
        <f>' I КВАРТАЛ'!Z63+'II КВАРТАЛ '!Z63+' III КВАРТАЛ '!Z63+'IV КВАРТАЛ и СВОД V-мов и $$ '!Z63</f>
        <v>6239725.6699999999</v>
      </c>
      <c r="CL63" s="51">
        <f>' I КВАРТАЛ'!AA63+'II КВАРТАЛ '!AA63+' III КВАРТАЛ '!AA63+'IV КВАРТАЛ и СВОД V-мов и $$ '!AA63</f>
        <v>144981.65</v>
      </c>
      <c r="CM63" s="51">
        <f>' I КВАРТАЛ'!AB63+'II КВАРТАЛ '!AB63+' III КВАРТАЛ '!AB63+'IV КВАРТАЛ и СВОД V-мов и $$ '!AB63</f>
        <v>6094744.0199999996</v>
      </c>
      <c r="CN63" s="90">
        <f t="shared" si="11"/>
        <v>3258</v>
      </c>
      <c r="CO63" s="89">
        <f>' I КВАРТАЛ'!AD63+'II КВАРТАЛ '!AD63+' III КВАРТАЛ '!AD63+'IV КВАРТАЛ и СВОД V-мов и $$ '!AD63</f>
        <v>61</v>
      </c>
      <c r="CP63" s="89">
        <f>' I КВАРТАЛ'!AE63+'II КВАРТАЛ '!AE63+' III КВАРТАЛ '!AE63+'IV КВАРТАЛ и СВОД V-мов и $$ '!AE63</f>
        <v>3197</v>
      </c>
      <c r="CQ63" s="115">
        <f>' I КВАРТАЛ'!AF63+'II КВАРТАЛ '!AF63+' III КВАРТАЛ '!AF63+'IV КВАРТАЛ и СВОД V-мов и $$ '!AF63</f>
        <v>1341230.8999999999</v>
      </c>
      <c r="CR63" s="51">
        <f>' I КВАРТАЛ'!AG63+'II КВАРТАЛ '!AG63+' III КВАРТАЛ '!AG63+'IV КВАРТАЛ и СВОД V-мов и $$ '!AG63</f>
        <v>25108.800000000003</v>
      </c>
      <c r="CS63" s="51">
        <f>' I КВАРТАЛ'!AH63+'II КВАРТАЛ '!AH63+' III КВАРТАЛ '!AH63+'IV КВАРТАЛ и СВОД V-мов и $$ '!AH63</f>
        <v>1316122.1000000001</v>
      </c>
      <c r="CT63" s="90">
        <f t="shared" si="12"/>
        <v>445</v>
      </c>
      <c r="CU63" s="89">
        <f>' I КВАРТАЛ'!AJ63+'II КВАРТАЛ '!AJ63+' III КВАРТАЛ '!AJ63+'IV КВАРТАЛ и СВОД V-мов и $$ '!AJ63</f>
        <v>11</v>
      </c>
      <c r="CV63" s="89">
        <f>' I КВАРТАЛ'!AK63+'II КВАРТАЛ '!AK63+' III КВАРТАЛ '!AK63+'IV КВАРТАЛ и СВОД V-мов и $$ '!AK63</f>
        <v>434</v>
      </c>
      <c r="CW63" s="115">
        <f>' I КВАРТАЛ'!AL63+'II КВАРТАЛ '!AL63+' III КВАРТАЛ '!AL63+'IV КВАРТАЛ и СВОД V-мов и $$ '!AL63</f>
        <v>8339019.7400000002</v>
      </c>
      <c r="CX63" s="51">
        <f>' I КВАРТАЛ'!AM63+'II КВАРТАЛ '!AM63+' III КВАРТАЛ '!AM63+'IV КВАРТАЛ и СВОД V-мов и $$ '!AM63</f>
        <v>206165.52000000002</v>
      </c>
      <c r="CY63" s="51">
        <f>' I КВАРТАЛ'!AN63+'II КВАРТАЛ '!AN63+' III КВАРТАЛ '!AN63+'IV КВАРТАЛ и СВОД V-мов и $$ '!AN63</f>
        <v>8132854.2200000007</v>
      </c>
      <c r="CZ63" s="90">
        <f t="shared" si="13"/>
        <v>270</v>
      </c>
      <c r="DA63" s="89">
        <f>' I КВАРТАЛ'!AP63+'II КВАРТАЛ '!AP63+' III КВАРТАЛ '!AP63+'IV КВАРТАЛ и СВОД V-мов и $$ '!AP63</f>
        <v>14</v>
      </c>
      <c r="DB63" s="89">
        <f>' I КВАРТАЛ'!AQ63+'II КВАРТАЛ '!AQ63+' III КВАРТАЛ '!AQ63+'IV КВАРТАЛ и СВОД V-мов и $$ '!AQ63</f>
        <v>256</v>
      </c>
      <c r="DC63" s="115">
        <f>' I КВАРТАЛ'!AR63+'II КВАРТАЛ '!AR63+' III КВАРТАЛ '!AR63+'IV КВАРТАЛ и СВОД V-мов и $$ '!AR63</f>
        <v>1377424.62</v>
      </c>
      <c r="DD63" s="51">
        <f>' I КВАРТАЛ'!AS63+'II КВАРТАЛ '!AS63+' III КВАРТАЛ '!AS63+'IV КВАРТАЛ и СВОД V-мов и $$ '!AS63</f>
        <v>71423.53</v>
      </c>
      <c r="DE63" s="51">
        <f>' I КВАРТАЛ'!AT63+'II КВАРТАЛ '!AT63+' III КВАРТАЛ '!AT63+'IV КВАРТАЛ и СВОД V-мов и $$ '!AT63</f>
        <v>1306001.0900000001</v>
      </c>
      <c r="DF63" s="90">
        <f t="shared" si="14"/>
        <v>0</v>
      </c>
      <c r="DG63" s="89">
        <f>' I КВАРТАЛ'!AV63+'II КВАРТАЛ '!AV63+' III КВАРТАЛ '!AV63+'IV КВАРТАЛ и СВОД V-мов и $$ '!AV63</f>
        <v>0</v>
      </c>
      <c r="DH63" s="89">
        <f>' I КВАРТАЛ'!AW63+'II КВАРТАЛ '!AW63+' III КВАРТАЛ '!AW63+'IV КВАРТАЛ и СВОД V-мов и $$ '!AW63</f>
        <v>0</v>
      </c>
      <c r="DI63" s="115">
        <f>' I КВАРТАЛ'!AX63+'II КВАРТАЛ '!AX63+' III КВАРТАЛ '!AX63+'IV КВАРТАЛ и СВОД V-мов и $$ '!AX63</f>
        <v>0</v>
      </c>
      <c r="DJ63" s="51">
        <f>' I КВАРТАЛ'!AY63+'II КВАРТАЛ '!AY63+' III КВАРТАЛ '!AY63+'IV КВАРТАЛ и СВОД V-мов и $$ '!AY63</f>
        <v>0</v>
      </c>
      <c r="DK63" s="51">
        <f>' I КВАРТАЛ'!AZ63+'II КВАРТАЛ '!AZ63+' III КВАРТАЛ '!AZ63+'IV КВАРТАЛ и СВОД V-мов и $$ '!AZ63</f>
        <v>0</v>
      </c>
      <c r="DL63" s="90">
        <f t="shared" si="15"/>
        <v>85</v>
      </c>
      <c r="DM63" s="89">
        <f>' I КВАРТАЛ'!BB63+'II КВАРТАЛ '!BB63+' III КВАРТАЛ '!BB63+'IV КВАРТАЛ и СВОД V-мов и $$ '!BB63</f>
        <v>35</v>
      </c>
      <c r="DN63" s="89">
        <f>' I КВАРТАЛ'!BC63+'II КВАРТАЛ '!BC63+' III КВАРТАЛ '!BC63+'IV КВАРТАЛ и СВОД V-мов и $$ '!BC63</f>
        <v>50</v>
      </c>
      <c r="DO63" s="115">
        <f>' I КВАРТАЛ'!BD63+'II КВАРТАЛ '!BD63+' III КВАРТАЛ '!BD63+'IV КВАРТАЛ и СВОД V-мов и $$ '!BD63</f>
        <v>59612.200000000004</v>
      </c>
      <c r="DP63" s="51">
        <f>' I КВАРТАЛ'!BE63+'II КВАРТАЛ '!BE63+' III КВАРТАЛ '!BE63+'IV КВАРТАЛ и СВОД V-мов и $$ '!BE63</f>
        <v>24546.199999999997</v>
      </c>
      <c r="DQ63" s="51">
        <f>' I КВАРТАЛ'!BF63+'II КВАРТАЛ '!BF63+' III КВАРТАЛ '!BF63+'IV КВАРТАЛ и СВОД V-мов и $$ '!BF63</f>
        <v>35066</v>
      </c>
      <c r="DR63" s="37"/>
      <c r="DS63" s="72">
        <f t="shared" si="16"/>
        <v>15231</v>
      </c>
      <c r="DT63" s="97">
        <f t="shared" si="17"/>
        <v>516</v>
      </c>
      <c r="DU63" s="97">
        <f t="shared" si="18"/>
        <v>14715</v>
      </c>
      <c r="DV63" s="63">
        <f t="shared" si="55"/>
        <v>22179281.700000003</v>
      </c>
      <c r="DW63" s="51">
        <f t="shared" si="56"/>
        <v>870481.04</v>
      </c>
      <c r="DX63" s="51">
        <f t="shared" si="57"/>
        <v>21308800.66</v>
      </c>
      <c r="DY63" s="116">
        <f t="shared" si="58"/>
        <v>0</v>
      </c>
      <c r="DZ63" s="100">
        <f t="shared" si="19"/>
        <v>15231</v>
      </c>
      <c r="EA63" s="101">
        <f t="shared" si="20"/>
        <v>0</v>
      </c>
    </row>
    <row r="64" spans="1:131" s="35" customFormat="1" ht="15" x14ac:dyDescent="0.25">
      <c r="A64" s="21" t="s">
        <v>127</v>
      </c>
      <c r="B64" s="57">
        <f t="shared" si="73"/>
        <v>1698</v>
      </c>
      <c r="C64" s="33">
        <v>447</v>
      </c>
      <c r="D64" s="33">
        <v>1251</v>
      </c>
      <c r="E64" s="60">
        <f>F64+G64</f>
        <v>2807770.34</v>
      </c>
      <c r="F64" s="3">
        <v>739148.02</v>
      </c>
      <c r="G64" s="3">
        <v>2068622.32</v>
      </c>
      <c r="H64" s="57">
        <f t="shared" si="36"/>
        <v>2484</v>
      </c>
      <c r="I64" s="33">
        <v>580</v>
      </c>
      <c r="J64" s="33">
        <v>1904</v>
      </c>
      <c r="K64" s="60">
        <f t="shared" si="68"/>
        <v>238594.81</v>
      </c>
      <c r="L64" s="3">
        <v>55710.54</v>
      </c>
      <c r="M64" s="3">
        <v>182884.27</v>
      </c>
      <c r="N64" s="57"/>
      <c r="O64" s="34"/>
      <c r="P64" s="34"/>
      <c r="Q64" s="60"/>
      <c r="R64" s="34"/>
      <c r="S64" s="34"/>
      <c r="T64" s="60">
        <f>U64+V64</f>
        <v>2468504.75</v>
      </c>
      <c r="U64" s="3">
        <v>660042.74</v>
      </c>
      <c r="V64" s="3">
        <v>1808462.01</v>
      </c>
      <c r="W64" s="57">
        <f t="shared" si="30"/>
        <v>6799</v>
      </c>
      <c r="X64" s="33">
        <v>2200</v>
      </c>
      <c r="Y64" s="33">
        <v>4599</v>
      </c>
      <c r="Z64" s="60">
        <f t="shared" si="66"/>
        <v>5487977.8499999996</v>
      </c>
      <c r="AA64" s="3">
        <v>1775783.39</v>
      </c>
      <c r="AB64" s="3">
        <v>3712194.46</v>
      </c>
      <c r="AC64" s="57">
        <f t="shared" si="69"/>
        <v>3208</v>
      </c>
      <c r="AD64" s="33">
        <v>1124</v>
      </c>
      <c r="AE64" s="33">
        <v>2084</v>
      </c>
      <c r="AF64" s="60">
        <f>AG64+AH64</f>
        <v>1502436.29</v>
      </c>
      <c r="AG64" s="3">
        <v>526414.71</v>
      </c>
      <c r="AH64" s="3">
        <v>976021.58</v>
      </c>
      <c r="AI64" s="57">
        <f t="shared" si="23"/>
        <v>794</v>
      </c>
      <c r="AJ64" s="33">
        <v>307</v>
      </c>
      <c r="AK64" s="33">
        <v>487</v>
      </c>
      <c r="AL64" s="60">
        <f t="shared" si="70"/>
        <v>13053719.060000001</v>
      </c>
      <c r="AM64" s="3">
        <v>5047218.83</v>
      </c>
      <c r="AN64" s="3">
        <v>8006500.2300000004</v>
      </c>
      <c r="AO64" s="57">
        <f t="shared" si="5"/>
        <v>249</v>
      </c>
      <c r="AP64" s="33">
        <v>88</v>
      </c>
      <c r="AQ64" s="33">
        <v>161</v>
      </c>
      <c r="AR64" s="60">
        <f t="shared" si="71"/>
        <v>1903517.3900000001</v>
      </c>
      <c r="AS64" s="3">
        <v>672729.04</v>
      </c>
      <c r="AT64" s="3">
        <v>1230788.3500000001</v>
      </c>
      <c r="AU64" s="57">
        <f t="shared" si="72"/>
        <v>4837</v>
      </c>
      <c r="AV64" s="33">
        <v>1544</v>
      </c>
      <c r="AW64" s="33">
        <v>3293</v>
      </c>
      <c r="AX64" s="60">
        <f>AY64+AZ64</f>
        <v>480991.27999999997</v>
      </c>
      <c r="AY64" s="3">
        <v>153535.35999999999</v>
      </c>
      <c r="AZ64" s="3">
        <v>327455.92</v>
      </c>
      <c r="BA64" s="57">
        <f t="shared" si="74"/>
        <v>375</v>
      </c>
      <c r="BB64" s="33">
        <v>122</v>
      </c>
      <c r="BC64" s="33">
        <v>253</v>
      </c>
      <c r="BD64" s="60">
        <f>BE64+BF64</f>
        <v>262995</v>
      </c>
      <c r="BE64" s="3">
        <v>85561.04</v>
      </c>
      <c r="BF64" s="3">
        <v>177433.96</v>
      </c>
      <c r="BH64" s="62">
        <f t="shared" si="54"/>
        <v>28206506.770000003</v>
      </c>
      <c r="BI64" s="65">
        <f>' I КВАРТАЛ'!BH64+'II КВАРТАЛ '!BH64+' III КВАРТАЛ '!BH64+'IV КВАРТАЛ и СВОД V-мов и $$ '!BH64</f>
        <v>108514430.81</v>
      </c>
      <c r="BJ64" s="51">
        <v>103691999.02509812</v>
      </c>
      <c r="BK64" s="52">
        <f t="shared" si="6"/>
        <v>4822431.7849018872</v>
      </c>
      <c r="BL64" s="107"/>
      <c r="BM64" s="90">
        <f t="shared" si="7"/>
        <v>6811</v>
      </c>
      <c r="BN64" s="89">
        <f>' I КВАРТАЛ'!C64+'II КВАРТАЛ '!C64+' III КВАРТАЛ '!C64+'IV КВАРТАЛ и СВОД V-мов и $$ '!C64</f>
        <v>2281</v>
      </c>
      <c r="BO64" s="89">
        <f>' I КВАРТАЛ'!D64+'II КВАРТАЛ '!D64+' III КВАРТАЛ '!D64+'IV КВАРТАЛ и СВОД V-мов и $$ '!D64</f>
        <v>4530</v>
      </c>
      <c r="BP64" s="115">
        <f>' I КВАРТАЛ'!E64+'II КВАРТАЛ '!E64+' III КВАРТАЛ '!E64+'IV КВАРТАЛ и СВОД V-мов и $$ '!E64</f>
        <v>11262499.289999999</v>
      </c>
      <c r="BQ64" s="51">
        <f>' I КВАРТАЛ'!F64+'II КВАРТАЛ '!F64+' III КВАРТАЛ '!F64+'IV КВАРТАЛ и СВОД V-мов и $$ '!F64</f>
        <v>3771804.57</v>
      </c>
      <c r="BR64" s="51">
        <f>' I КВАРТАЛ'!G64+'II КВАРТАЛ '!G64+' III КВАРТАЛ '!G64+'IV КВАРТАЛ и СВОД V-мов и $$ '!G64</f>
        <v>7490694.7199999997</v>
      </c>
      <c r="BS64" s="90">
        <f t="shared" si="8"/>
        <v>9836</v>
      </c>
      <c r="BT64" s="89">
        <f>' I КВАРТАЛ'!I64+'II КВАРТАЛ '!I64+' III КВАРТАЛ '!I64+'IV КВАРТАЛ и СВОД V-мов и $$ '!I64</f>
        <v>2986</v>
      </c>
      <c r="BU64" s="89">
        <f>' I КВАРТАЛ'!J64+'II КВАРТАЛ '!J64+' III КВАРТАЛ '!J64+'IV КВАРТАЛ и СВОД V-мов и $$ '!J64</f>
        <v>6850</v>
      </c>
      <c r="BV64" s="115">
        <f>' I КВАРТАЛ'!K64+'II КВАРТАЛ '!K64+' III КВАРТАЛ '!K64+'IV КВАРТАЛ и СВОД V-мов и $$ '!K64</f>
        <v>952438.17999999993</v>
      </c>
      <c r="BW64" s="51">
        <f>' I КВАРТАЛ'!L64+'II КВАРТАЛ '!L64+' III КВАРТАЛ '!L64+'IV КВАРТАЛ и СВОД V-мов и $$ '!L64</f>
        <v>289303.84999999998</v>
      </c>
      <c r="BX64" s="51">
        <f>' I КВАРТАЛ'!M64+'II КВАРТАЛ '!M64+' III КВАРТАЛ '!M64+'IV КВАРТАЛ и СВОД V-мов и $$ '!M64</f>
        <v>663134.32999999996</v>
      </c>
      <c r="BY64" s="90">
        <f t="shared" si="9"/>
        <v>0</v>
      </c>
      <c r="BZ64" s="89">
        <f>' I КВАРТАЛ'!O64+'II КВАРТАЛ '!O64+' III КВАРТАЛ '!O64+'IV КВАРТАЛ и СВОД V-мов и $$ '!O64</f>
        <v>0</v>
      </c>
      <c r="CA64" s="89">
        <f>' I КВАРТАЛ'!P64+'II КВАРТАЛ '!P64+' III КВАРТАЛ '!P64+'IV КВАРТАЛ и СВОД V-мов и $$ '!P64</f>
        <v>0</v>
      </c>
      <c r="CB64" s="115">
        <f>' I КВАРТАЛ'!Q64+'II КВАРТАЛ '!Q64+' III КВАРТАЛ '!Q64+'IV КВАРТАЛ и СВОД V-мов и $$ '!Q64</f>
        <v>0</v>
      </c>
      <c r="CC64" s="51">
        <f>' I КВАРТАЛ'!R64+'II КВАРТАЛ '!R64+' III КВАРТАЛ '!R64+'IV КВАРТАЛ и СВОД V-мов и $$ '!R64</f>
        <v>0</v>
      </c>
      <c r="CD64" s="51">
        <f>' I КВАРТАЛ'!S64+'II КВАРТАЛ '!S64+' III КВАРТАЛ '!S64+'IV КВАРТАЛ и СВОД V-мов и $$ '!S64</f>
        <v>0</v>
      </c>
      <c r="CE64" s="115">
        <f>' I КВАРТАЛ'!T64+'II КВАРТАЛ '!T64+' III КВАРТАЛ '!T64+'IV КВАРТАЛ и СВОД V-мов и $$ '!T64</f>
        <v>10201005.890000001</v>
      </c>
      <c r="CF64" s="51">
        <f>' I КВАРТАЛ'!U64+'II КВАРТАЛ '!U64+' III КВАРТАЛ '!U64+'IV КВАРТАЛ и СВОД V-мов и $$ '!U64</f>
        <v>2728192.34</v>
      </c>
      <c r="CG64" s="51">
        <f>' I КВАРТАЛ'!V64+'II КВАРТАЛ '!V64+' III КВАРТАЛ '!V64+'IV КВАРТАЛ и СВОД V-мов и $$ '!V64</f>
        <v>7472813.5499999998</v>
      </c>
      <c r="CH64" s="90">
        <f t="shared" si="10"/>
        <v>26993</v>
      </c>
      <c r="CI64" s="89">
        <f>' I КВАРТАЛ'!X64+'II КВАРТАЛ '!X64+' III КВАРТАЛ '!X64+'IV КВАРТАЛ и СВОД V-мов и $$ '!X64</f>
        <v>11100</v>
      </c>
      <c r="CJ64" s="89">
        <f>' I КВАРТАЛ'!Y64+'II КВАРТАЛ '!Y64+' III КВАРТАЛ '!Y64+'IV КВАРТАЛ и СВОД V-мов и $$ '!Y64</f>
        <v>15893</v>
      </c>
      <c r="CK64" s="115">
        <f>' I КВАРТАЛ'!Z64+'II КВАРТАЛ '!Z64+' III КВАРТАЛ '!Z64+'IV КВАРТАЛ и СВОД V-мов и $$ '!Z64</f>
        <v>21782533.240000002</v>
      </c>
      <c r="CL64" s="51">
        <f>' I КВАРТАЛ'!AA64+'II КВАРТАЛ '!AA64+' III КВАРТАЛ '!AA64+'IV КВАРТАЛ и СВОД V-мов и $$ '!AA64</f>
        <v>8957247.4200000018</v>
      </c>
      <c r="CM64" s="51">
        <f>' I КВАРТАЛ'!AB64+'II КВАРТАЛ '!AB64+' III КВАРТАЛ '!AB64+'IV КВАРТАЛ и СВОД V-мов и $$ '!AB64</f>
        <v>12825285.82</v>
      </c>
      <c r="CN64" s="90">
        <f t="shared" si="11"/>
        <v>12793</v>
      </c>
      <c r="CO64" s="89">
        <f>' I КВАРТАЛ'!AD64+'II КВАРТАЛ '!AD64+' III КВАРТАЛ '!AD64+'IV КВАРТАЛ и СВОД V-мов и $$ '!AD64</f>
        <v>5449</v>
      </c>
      <c r="CP64" s="89">
        <f>' I КВАРТАЛ'!AE64+'II КВАРТАЛ '!AE64+' III КВАРТАЛ '!AE64+'IV КВАРТАЛ и СВОД V-мов и $$ '!AE64</f>
        <v>7344</v>
      </c>
      <c r="CQ64" s="115">
        <f>' I КВАРТАЛ'!AF64+'II КВАРТАЛ '!AF64+' III КВАРТАЛ '!AF64+'IV КВАРТАЛ и СВОД V-мов и $$ '!AF64</f>
        <v>5970156.5499999998</v>
      </c>
      <c r="CR64" s="51">
        <f>' I КВАРТАЛ'!AG64+'II КВАРТАЛ '!AG64+' III КВАРТАЛ '!AG64+'IV КВАРТАЛ и СВОД V-мов и $$ '!AG64</f>
        <v>2542437.83</v>
      </c>
      <c r="CS64" s="51">
        <f>' I КВАРТАЛ'!AH64+'II КВАРТАЛ '!AH64+' III КВАРТАЛ '!AH64+'IV КВАРТАЛ и СВОД V-мов и $$ '!AH64</f>
        <v>3427718.72</v>
      </c>
      <c r="CT64" s="90">
        <f t="shared" si="12"/>
        <v>2903</v>
      </c>
      <c r="CU64" s="89">
        <f>' I КВАРТАЛ'!AJ64+'II КВАРТАЛ '!AJ64+' III КВАРТАЛ '!AJ64+'IV КВАРТАЛ и СВОД V-мов и $$ '!AJ64</f>
        <v>1350</v>
      </c>
      <c r="CV64" s="89">
        <f>' I КВАРТАЛ'!AK64+'II КВАРТАЛ '!AK64+' III КВАРТАЛ '!AK64+'IV КВАРТАЛ и СВОД V-мов и $$ '!AK64</f>
        <v>1553</v>
      </c>
      <c r="CW64" s="115">
        <f>' I КВАРТАЛ'!AL64+'II КВАРТАЛ '!AL64+' III КВАРТАЛ '!AL64+'IV КВАРТАЛ и СВОД V-мов и $$ '!AL64</f>
        <v>47910554.270000003</v>
      </c>
      <c r="CX64" s="51">
        <f>' I КВАРТАЛ'!AM64+'II КВАРТАЛ '!AM64+' III КВАРТАЛ '!AM64+'IV КВАРТАЛ и СВОД V-мов и $$ '!AM64</f>
        <v>22289474.93</v>
      </c>
      <c r="CY64" s="51">
        <f>' I КВАРТАЛ'!AN64+'II КВАРТАЛ '!AN64+' III КВАРТАЛ '!AN64+'IV КВАРТАЛ и СВОД V-мов и $$ '!AN64</f>
        <v>25621079.34</v>
      </c>
      <c r="CZ64" s="90">
        <f t="shared" si="13"/>
        <v>950</v>
      </c>
      <c r="DA64" s="89">
        <f>' I КВАРТАЛ'!AP64+'II КВАРТАЛ '!AP64+' III КВАРТАЛ '!AP64+'IV КВАРТАЛ и СВОД V-мов и $$ '!AP64</f>
        <v>366</v>
      </c>
      <c r="DB64" s="89">
        <f>' I КВАРТАЛ'!AQ64+'II КВАРТАЛ '!AQ64+' III КВАРТАЛ '!AQ64+'IV КВАРТАЛ и СВОД V-мов и $$ '!AQ64</f>
        <v>584</v>
      </c>
      <c r="DC64" s="115">
        <f>' I КВАРТАЛ'!AR64+'II КВАРТАЛ '!AR64+' III КВАРТАЛ '!AR64+'IV КВАРТАЛ и СВОД V-мов и $$ '!AR64</f>
        <v>7458104.9900000002</v>
      </c>
      <c r="DD64" s="51">
        <f>' I КВАРТАЛ'!AS64+'II КВАРТАЛ '!AS64+' III КВАРТАЛ '!AS64+'IV КВАРТАЛ и СВОД V-мов и $$ '!AS64</f>
        <v>2875078.64</v>
      </c>
      <c r="DE64" s="51">
        <f>' I КВАРТАЛ'!AT64+'II КВАРТАЛ '!AT64+' III КВАРТАЛ '!AT64+'IV КВАРТАЛ и СВОД V-мов и $$ '!AT64</f>
        <v>4583026.3499999996</v>
      </c>
      <c r="DF64" s="90">
        <f t="shared" si="14"/>
        <v>19360</v>
      </c>
      <c r="DG64" s="89">
        <f>' I КВАРТАЛ'!AV64+'II КВАРТАЛ '!AV64+' III КВАРТАЛ '!AV64+'IV КВАРТАЛ и СВОД V-мов и $$ '!AV64</f>
        <v>7991</v>
      </c>
      <c r="DH64" s="89">
        <f>' I КВАРТАЛ'!AW64+'II КВАРТАЛ '!AW64+' III КВАРТАЛ '!AW64+'IV КВАРТАЛ и СВОД V-мов и $$ '!AW64</f>
        <v>11369</v>
      </c>
      <c r="DI64" s="115">
        <f>' I КВАРТАЛ'!AX64+'II КВАРТАЛ '!AX64+' III КВАРТАЛ '!AX64+'IV КВАРТАЛ и СВОД V-мов и $$ '!AX64</f>
        <v>1925158.4000000001</v>
      </c>
      <c r="DJ64" s="51">
        <f>' I КВАРТАЛ'!AY64+'II КВАРТАЛ '!AY64+' III КВАРТАЛ '!AY64+'IV КВАРТАЛ и СВОД V-мов и $$ '!AY64</f>
        <v>794625.03999999992</v>
      </c>
      <c r="DK64" s="51">
        <f>' I КВАРТАЛ'!AZ64+'II КВАРТАЛ '!AZ64+' III КВАРТАЛ '!AZ64+'IV КВАРТАЛ и СВОД V-мов и $$ '!AZ64</f>
        <v>1130533.3599999999</v>
      </c>
      <c r="DL64" s="90">
        <f t="shared" si="15"/>
        <v>1500</v>
      </c>
      <c r="DM64" s="89">
        <f>' I КВАРТАЛ'!BB64+'II КВАРТАЛ '!BB64+' III КВАРТАЛ '!BB64+'IV КВАРТАЛ и СВОД V-мов и $$ '!BB64</f>
        <v>517</v>
      </c>
      <c r="DN64" s="89">
        <f>' I КВАРТАЛ'!BC64+'II КВАРТАЛ '!BC64+' III КВАРТАЛ '!BC64+'IV КВАРТАЛ и СВОД V-мов и $$ '!BC64</f>
        <v>983</v>
      </c>
      <c r="DO64" s="115">
        <f>' I КВАРТАЛ'!BD64+'II КВАРТАЛ '!BD64+' III КВАРТАЛ '!BD64+'IV КВАРТАЛ и СВОД V-мов и $$ '!BD64</f>
        <v>1051980</v>
      </c>
      <c r="DP64" s="51">
        <f>' I КВАРТАЛ'!BE64+'II КВАРТАЛ '!BE64+' III КВАРТАЛ '!BE64+'IV КВАРТАЛ и СВОД V-мов и $$ '!BE64</f>
        <v>362582.44</v>
      </c>
      <c r="DQ64" s="51">
        <f>' I КВАРТАЛ'!BF64+'II КВАРТАЛ '!BF64+' III КВАРТАЛ '!BF64+'IV КВАРТАЛ и СВОД V-мов и $$ '!BF64</f>
        <v>689397.55999999994</v>
      </c>
      <c r="DR64" s="37"/>
      <c r="DS64" s="72">
        <f t="shared" si="16"/>
        <v>81146</v>
      </c>
      <c r="DT64" s="97">
        <f t="shared" si="17"/>
        <v>32040</v>
      </c>
      <c r="DU64" s="97">
        <f t="shared" si="18"/>
        <v>49106</v>
      </c>
      <c r="DV64" s="63">
        <f t="shared" si="55"/>
        <v>108514430.81</v>
      </c>
      <c r="DW64" s="51">
        <f t="shared" si="56"/>
        <v>44610747.059999995</v>
      </c>
      <c r="DX64" s="51">
        <f t="shared" si="57"/>
        <v>63903683.750000007</v>
      </c>
      <c r="DY64" s="116">
        <f t="shared" si="58"/>
        <v>0</v>
      </c>
      <c r="DZ64" s="100">
        <f t="shared" si="19"/>
        <v>81146</v>
      </c>
      <c r="EA64" s="101">
        <f t="shared" si="20"/>
        <v>0</v>
      </c>
    </row>
    <row r="65" spans="1:131" s="35" customFormat="1" ht="45" x14ac:dyDescent="0.25">
      <c r="A65" s="22" t="s">
        <v>56</v>
      </c>
      <c r="B65" s="57"/>
      <c r="C65" s="33"/>
      <c r="D65" s="33"/>
      <c r="E65" s="60"/>
      <c r="F65" s="34"/>
      <c r="G65" s="34"/>
      <c r="H65" s="57">
        <f t="shared" si="36"/>
        <v>5291</v>
      </c>
      <c r="I65" s="33">
        <v>1315</v>
      </c>
      <c r="J65" s="33">
        <v>3976</v>
      </c>
      <c r="K65" s="60">
        <f t="shared" si="68"/>
        <v>565241.26</v>
      </c>
      <c r="L65" s="3">
        <v>140482.38</v>
      </c>
      <c r="M65" s="3">
        <v>424758.88</v>
      </c>
      <c r="N65" s="57">
        <f>O65+P65</f>
        <v>7986</v>
      </c>
      <c r="O65" s="33">
        <v>2229</v>
      </c>
      <c r="P65" s="33">
        <v>5757</v>
      </c>
      <c r="Q65" s="60">
        <f>R65+S65</f>
        <v>3310952.82</v>
      </c>
      <c r="R65" s="3">
        <v>924131.46</v>
      </c>
      <c r="S65" s="3">
        <v>2386821.36</v>
      </c>
      <c r="T65" s="60"/>
      <c r="U65" s="34"/>
      <c r="V65" s="34"/>
      <c r="W65" s="57">
        <f t="shared" si="30"/>
        <v>9598</v>
      </c>
      <c r="X65" s="33">
        <v>2087</v>
      </c>
      <c r="Y65" s="33">
        <v>7511</v>
      </c>
      <c r="Z65" s="60">
        <f t="shared" si="66"/>
        <v>6598025.2299999995</v>
      </c>
      <c r="AA65" s="3">
        <v>1434682.09</v>
      </c>
      <c r="AB65" s="3">
        <v>5163343.1399999997</v>
      </c>
      <c r="AC65" s="57"/>
      <c r="AD65" s="33"/>
      <c r="AE65" s="33"/>
      <c r="AF65" s="60"/>
      <c r="AG65" s="34"/>
      <c r="AH65" s="34"/>
      <c r="AI65" s="57">
        <f t="shared" si="23"/>
        <v>3982</v>
      </c>
      <c r="AJ65" s="33">
        <v>974</v>
      </c>
      <c r="AK65" s="33">
        <v>3008</v>
      </c>
      <c r="AL65" s="60">
        <f t="shared" si="70"/>
        <v>92547392.899999991</v>
      </c>
      <c r="AM65" s="3">
        <v>22637157.379999999</v>
      </c>
      <c r="AN65" s="3">
        <v>69910235.519999996</v>
      </c>
      <c r="AO65" s="57">
        <f t="shared" si="5"/>
        <v>39</v>
      </c>
      <c r="AP65" s="33">
        <v>12</v>
      </c>
      <c r="AQ65" s="33">
        <v>27</v>
      </c>
      <c r="AR65" s="60">
        <f t="shared" si="71"/>
        <v>322445.29000000004</v>
      </c>
      <c r="AS65" s="3">
        <v>99213.94</v>
      </c>
      <c r="AT65" s="3">
        <v>223231.35</v>
      </c>
      <c r="AU65" s="57">
        <f t="shared" si="72"/>
        <v>474</v>
      </c>
      <c r="AV65" s="33">
        <v>45</v>
      </c>
      <c r="AW65" s="33">
        <v>429</v>
      </c>
      <c r="AX65" s="60">
        <f>AY65+AZ65</f>
        <v>47134.560000000005</v>
      </c>
      <c r="AY65" s="3">
        <v>4474.8</v>
      </c>
      <c r="AZ65" s="3">
        <v>42659.76</v>
      </c>
      <c r="BA65" s="57">
        <f t="shared" si="74"/>
        <v>4314</v>
      </c>
      <c r="BB65" s="33">
        <v>1531</v>
      </c>
      <c r="BC65" s="33">
        <v>2783</v>
      </c>
      <c r="BD65" s="60">
        <f>BE65+BF65</f>
        <v>4953585.7799999993</v>
      </c>
      <c r="BE65" s="3">
        <v>1757983.27</v>
      </c>
      <c r="BF65" s="3">
        <v>3195602.51</v>
      </c>
      <c r="BH65" s="62">
        <f t="shared" si="54"/>
        <v>108344777.84</v>
      </c>
      <c r="BI65" s="65">
        <f>' I КВАРТАЛ'!BH65+'II КВАРТАЛ '!BH65+' III КВАРТАЛ '!BH65+'IV КВАРТАЛ и СВОД V-мов и $$ '!BH65</f>
        <v>441344872.99000001</v>
      </c>
      <c r="BJ65" s="51">
        <v>450405824.74802494</v>
      </c>
      <c r="BK65" s="52">
        <f t="shared" si="6"/>
        <v>-9060951.758024931</v>
      </c>
      <c r="BL65" s="107"/>
      <c r="BM65" s="90">
        <f t="shared" si="7"/>
        <v>0</v>
      </c>
      <c r="BN65" s="89">
        <f>' I КВАРТАЛ'!C65+'II КВАРТАЛ '!C65+' III КВАРТАЛ '!C65+'IV КВАРТАЛ и СВОД V-мов и $$ '!C65</f>
        <v>0</v>
      </c>
      <c r="BO65" s="89">
        <f>' I КВАРТАЛ'!D65+'II КВАРТАЛ '!D65+' III КВАРТАЛ '!D65+'IV КВАРТАЛ и СВОД V-мов и $$ '!D65</f>
        <v>0</v>
      </c>
      <c r="BP65" s="115">
        <f>' I КВАРТАЛ'!E65+'II КВАРТАЛ '!E65+' III КВАРТАЛ '!E65+'IV КВАРТАЛ и СВОД V-мов и $$ '!E65</f>
        <v>0</v>
      </c>
      <c r="BQ65" s="51">
        <f>' I КВАРТАЛ'!F65+'II КВАРТАЛ '!F65+' III КВАРТАЛ '!F65+'IV КВАРТАЛ и СВОД V-мов и $$ '!F65</f>
        <v>0</v>
      </c>
      <c r="BR65" s="51">
        <f>' I КВАРТАЛ'!G65+'II КВАРТАЛ '!G65+' III КВАРТАЛ '!G65+'IV КВАРТАЛ и СВОД V-мов и $$ '!G65</f>
        <v>0</v>
      </c>
      <c r="BS65" s="90">
        <f t="shared" si="8"/>
        <v>21215</v>
      </c>
      <c r="BT65" s="89">
        <f>' I КВАРТАЛ'!I65+'II КВАРТАЛ '!I65+' III КВАРТАЛ '!I65+'IV КВАРТАЛ и СВОД V-мов и $$ '!I65</f>
        <v>5808</v>
      </c>
      <c r="BU65" s="89">
        <f>' I КВАРТАЛ'!J65+'II КВАРТАЛ '!J65+' III КВАРТАЛ '!J65+'IV КВАРТАЛ и СВОД V-мов и $$ '!J65</f>
        <v>15407</v>
      </c>
      <c r="BV65" s="115">
        <f>' I КВАРТАЛ'!K65+'II КВАРТАЛ '!K65+' III КВАРТАЛ '!K65+'IV КВАРТАЛ и СВОД V-мов и $$ '!K65</f>
        <v>2265099.2400000002</v>
      </c>
      <c r="BW65" s="51">
        <f>' I КВАРТАЛ'!L65+'II КВАРТАЛ '!L65+' III КВАРТАЛ '!L65+'IV КВАРТАЛ и СВОД V-мов и $$ '!L65</f>
        <v>620115.53</v>
      </c>
      <c r="BX65" s="51">
        <f>' I КВАРТАЛ'!M65+'II КВАРТАЛ '!M65+' III КВАРТАЛ '!M65+'IV КВАРТАЛ и СВОД V-мов и $$ '!M65</f>
        <v>1644983.71</v>
      </c>
      <c r="BY65" s="90">
        <f t="shared" si="9"/>
        <v>32000</v>
      </c>
      <c r="BZ65" s="89">
        <f>' I КВАРТАЛ'!O65+'II КВАРТАЛ '!O65+' III КВАРТАЛ '!O65+'IV КВАРТАЛ и СВОД V-мов и $$ '!O65</f>
        <v>10321</v>
      </c>
      <c r="CA65" s="89">
        <f>' I КВАРТАЛ'!P65+'II КВАРТАЛ '!P65+' III КВАРТАЛ '!P65+'IV КВАРТАЛ и СВОД V-мов и $$ '!P65</f>
        <v>21679</v>
      </c>
      <c r="CB65" s="115">
        <f>' I КВАРТАЛ'!Q65+'II КВАРТАЛ '!Q65+' III КВАРТАЛ '!Q65+'IV КВАРТАЛ и СВОД V-мов и $$ '!Q65</f>
        <v>13267474.100000001</v>
      </c>
      <c r="CC65" s="51">
        <f>' I КВАРТАЛ'!R65+'II КВАРТАЛ '!R65+' III КВАРТАЛ '!R65+'IV КВАРТАЛ и СВОД V-мов и $$ '!R65</f>
        <v>4279175.1399999997</v>
      </c>
      <c r="CD65" s="51">
        <f>' I КВАРТАЛ'!S65+'II КВАРТАЛ '!S65+' III КВАРТАЛ '!S65+'IV КВАРТАЛ и СВОД V-мов и $$ '!S65</f>
        <v>8988298.959999999</v>
      </c>
      <c r="CE65" s="115">
        <f>' I КВАРТАЛ'!T65+'II КВАРТАЛ '!T65+' III КВАРТАЛ '!T65+'IV КВАРТАЛ и СВОД V-мов и $$ '!T65</f>
        <v>0</v>
      </c>
      <c r="CF65" s="51">
        <f>' I КВАРТАЛ'!U65+'II КВАРТАЛ '!U65+' III КВАРТАЛ '!U65+'IV КВАРТАЛ и СВОД V-мов и $$ '!U65</f>
        <v>0</v>
      </c>
      <c r="CG65" s="51">
        <f>' I КВАРТАЛ'!V65+'II КВАРТАЛ '!V65+' III КВАРТАЛ '!V65+'IV КВАРТАЛ и СВОД V-мов и $$ '!V65</f>
        <v>0</v>
      </c>
      <c r="CH65" s="90">
        <f t="shared" si="10"/>
        <v>38308</v>
      </c>
      <c r="CI65" s="89">
        <f>' I КВАРТАЛ'!X65+'II КВАРТАЛ '!X65+' III КВАРТАЛ '!X65+'IV КВАРТАЛ и СВОД V-мов и $$ '!X65</f>
        <v>10493</v>
      </c>
      <c r="CJ65" s="89">
        <f>' I КВАРТАЛ'!Y65+'II КВАРТАЛ '!Y65+' III КВАРТАЛ '!Y65+'IV КВАРТАЛ и СВОД V-мов и $$ '!Y65</f>
        <v>27815</v>
      </c>
      <c r="CK65" s="115">
        <f>' I КВАРТАЛ'!Z65+'II КВАРТАЛ '!Z65+' III КВАРТАЛ '!Z65+'IV КВАРТАЛ и СВОД V-мов и $$ '!Z65</f>
        <v>26325418.169999998</v>
      </c>
      <c r="CL65" s="51">
        <f>' I КВАРТАЛ'!AA65+'II КВАРТАЛ '!AA65+' III КВАРТАЛ '!AA65+'IV КВАРТАЛ и СВОД V-мов и $$ '!AA65</f>
        <v>7210646.6299999999</v>
      </c>
      <c r="CM65" s="51">
        <f>' I КВАРТАЛ'!AB65+'II КВАРТАЛ '!AB65+' III КВАРТАЛ '!AB65+'IV КВАРТАЛ и СВОД V-мов и $$ '!AB65</f>
        <v>19114771.539999999</v>
      </c>
      <c r="CN65" s="90">
        <f t="shared" si="11"/>
        <v>0</v>
      </c>
      <c r="CO65" s="89">
        <f>' I КВАРТАЛ'!AD65+'II КВАРТАЛ '!AD65+' III КВАРТАЛ '!AD65+'IV КВАРТАЛ и СВОД V-мов и $$ '!AD65</f>
        <v>0</v>
      </c>
      <c r="CP65" s="89">
        <f>' I КВАРТАЛ'!AE65+'II КВАРТАЛ '!AE65+' III КВАРТАЛ '!AE65+'IV КВАРТАЛ и СВОД V-мов и $$ '!AE65</f>
        <v>0</v>
      </c>
      <c r="CQ65" s="115">
        <f>' I КВАРТАЛ'!AF65+'II КВАРТАЛ '!AF65+' III КВАРТАЛ '!AF65+'IV КВАРТАЛ и СВОД V-мов и $$ '!AF65</f>
        <v>0</v>
      </c>
      <c r="CR65" s="51">
        <f>' I КВАРТАЛ'!AG65+'II КВАРТАЛ '!AG65+' III КВАРТАЛ '!AG65+'IV КВАРТАЛ и СВОД V-мов и $$ '!AG65</f>
        <v>0</v>
      </c>
      <c r="CS65" s="51">
        <f>' I КВАРТАЛ'!AH65+'II КВАРТАЛ '!AH65+' III КВАРТАЛ '!AH65+'IV КВАРТАЛ и СВОД V-мов и $$ '!AH65</f>
        <v>0</v>
      </c>
      <c r="CT65" s="90">
        <f t="shared" si="12"/>
        <v>16334</v>
      </c>
      <c r="CU65" s="89">
        <f>' I КВАРТАЛ'!AJ65+'II КВАРТАЛ '!AJ65+' III КВАРТАЛ '!AJ65+'IV КВАРТАЛ и СВОД V-мов и $$ '!AJ65</f>
        <v>4479</v>
      </c>
      <c r="CV65" s="89">
        <f>' I КВАРТАЛ'!AK65+'II КВАРТАЛ '!AK65+' III КВАРТАЛ '!AK65+'IV КВАРТАЛ и СВОД V-мов и $$ '!AK65</f>
        <v>11855</v>
      </c>
      <c r="CW65" s="115">
        <f>' I КВАРТАЛ'!AL65+'II КВАРТАЛ '!AL65+' III КВАРТАЛ '!AL65+'IV КВАРТАЛ и СВОД V-мов и $$ '!AL65</f>
        <v>378249188.78999996</v>
      </c>
      <c r="CX65" s="51">
        <f>' I КВАРТАЛ'!AM65+'II КВАРТАЛ '!AM65+' III КВАРТАЛ '!AM65+'IV КВАРТАЛ и СВОД V-мов и $$ '!AM65</f>
        <v>103511671.70999999</v>
      </c>
      <c r="CY65" s="51">
        <f>' I КВАРТАЛ'!AN65+'II КВАРТАЛ '!AN65+' III КВАРТАЛ '!AN65+'IV КВАРТАЛ и СВОД V-мов и $$ '!AN65</f>
        <v>274737517.07999998</v>
      </c>
      <c r="CZ65" s="90">
        <f t="shared" si="13"/>
        <v>150</v>
      </c>
      <c r="DA65" s="89">
        <f>' I КВАРТАЛ'!AP65+'II КВАРТАЛ '!AP65+' III КВАРТАЛ '!AP65+'IV КВАРТАЛ и СВОД V-мов и $$ '!AP65</f>
        <v>46</v>
      </c>
      <c r="DB65" s="89">
        <f>' I КВАРТАЛ'!AQ65+'II КВАРТАЛ '!AQ65+' III КВАРТАЛ '!AQ65+'IV КВАРТАЛ и СВОД V-мов и $$ '!AQ65</f>
        <v>104</v>
      </c>
      <c r="DC65" s="115">
        <f>' I КВАРТАЛ'!AR65+'II КВАРТАЛ '!AR65+' III КВАРТАЛ '!AR65+'IV КВАРТАЛ и СВОД V-мов и $$ '!AR65</f>
        <v>1240174.1900000002</v>
      </c>
      <c r="DD65" s="51">
        <f>' I КВАРТАЛ'!AS65+'II КВАРТАЛ '!AS65+' III КВАРТАЛ '!AS65+'IV КВАРТАЛ и СВОД V-мов и $$ '!AS65</f>
        <v>380320.10000000003</v>
      </c>
      <c r="DE65" s="51">
        <f>' I КВАРТАЛ'!AT65+'II КВАРТАЛ '!AT65+' III КВАРТАЛ '!AT65+'IV КВАРТАЛ и СВОД V-мов и $$ '!AT65</f>
        <v>859854.09</v>
      </c>
      <c r="DF65" s="90">
        <f t="shared" si="14"/>
        <v>1900</v>
      </c>
      <c r="DG65" s="89">
        <f>' I КВАРТАЛ'!AV65+'II КВАРТАЛ '!AV65+' III КВАРТАЛ '!AV65+'IV КВАРТАЛ и СВОД V-мов и $$ '!AV65</f>
        <v>327</v>
      </c>
      <c r="DH65" s="89">
        <f>' I КВАРТАЛ'!AW65+'II КВАРТАЛ '!AW65+' III КВАРТАЛ '!AW65+'IV КВАРТАЛ и СВОД V-мов и $$ '!AW65</f>
        <v>1573</v>
      </c>
      <c r="DI65" s="115">
        <f>' I КВАРТАЛ'!AX65+'II КВАРТАЛ '!AX65+' III КВАРТАЛ '!AX65+'IV КВАРТАЛ и СВОД V-мов и $$ '!AX65</f>
        <v>188936</v>
      </c>
      <c r="DJ65" s="51">
        <f>' I КВАРТАЛ'!AY65+'II КВАРТАЛ '!AY65+' III КВАРТАЛ '!AY65+'IV КВАРТАЛ и СВОД V-мов и $$ '!AY65</f>
        <v>32516.880000000001</v>
      </c>
      <c r="DK65" s="51">
        <f>' I КВАРТАЛ'!AZ65+'II КВАРТАЛ '!AZ65+' III КВАРТАЛ '!AZ65+'IV КВАРТАЛ и СВОД V-мов и $$ '!AZ65</f>
        <v>156419.12</v>
      </c>
      <c r="DL65" s="90">
        <f t="shared" si="15"/>
        <v>17250</v>
      </c>
      <c r="DM65" s="89">
        <f>' I КВАРТАЛ'!BB65+'II КВАРТАЛ '!BB65+' III КВАРТАЛ '!BB65+'IV КВАРТАЛ и СВОД V-мов и $$ '!BB65</f>
        <v>5279</v>
      </c>
      <c r="DN65" s="89">
        <f>' I КВАРТАЛ'!BC65+'II КВАРТАЛ '!BC65+' III КВАРТАЛ '!BC65+'IV КВАРТАЛ и СВОД V-мов и $$ '!BC65</f>
        <v>11971</v>
      </c>
      <c r="DO65" s="115">
        <f>' I КВАРТАЛ'!BD65+'II КВАРТАЛ '!BD65+' III КВАРТАЛ '!BD65+'IV КВАРТАЛ и СВОД V-мов и $$ '!BD65</f>
        <v>19808582.5</v>
      </c>
      <c r="DP65" s="51">
        <f>' I КВАРТАЛ'!BE65+'II КВАРТАЛ '!BE65+' III КВАРТАЛ '!BE65+'IV КВАРТАЛ и СВОД V-мов и $$ '!BE65</f>
        <v>6062397.7899999991</v>
      </c>
      <c r="DQ65" s="51">
        <f>' I КВАРТАЛ'!BF65+'II КВАРТАЛ '!BF65+' III КВАРТАЛ '!BF65+'IV КВАРТАЛ и СВОД V-мов и $$ '!BF65</f>
        <v>13746184.709999999</v>
      </c>
      <c r="DR65" s="37"/>
      <c r="DS65" s="72">
        <f t="shared" si="16"/>
        <v>127157</v>
      </c>
      <c r="DT65" s="97">
        <f t="shared" si="17"/>
        <v>36753</v>
      </c>
      <c r="DU65" s="97">
        <f t="shared" si="18"/>
        <v>90404</v>
      </c>
      <c r="DV65" s="63">
        <f t="shared" si="55"/>
        <v>441344872.98999995</v>
      </c>
      <c r="DW65" s="51">
        <f t="shared" si="56"/>
        <v>122096843.77999997</v>
      </c>
      <c r="DX65" s="51">
        <f t="shared" si="57"/>
        <v>319248029.20999992</v>
      </c>
      <c r="DY65" s="116">
        <f t="shared" si="58"/>
        <v>0</v>
      </c>
      <c r="DZ65" s="100">
        <f t="shared" si="19"/>
        <v>127157</v>
      </c>
      <c r="EA65" s="101">
        <f t="shared" si="20"/>
        <v>0</v>
      </c>
    </row>
    <row r="66" spans="1:131" s="35" customFormat="1" ht="15" x14ac:dyDescent="0.25">
      <c r="A66" s="21" t="s">
        <v>48</v>
      </c>
      <c r="B66" s="57">
        <f t="shared" ref="B66:B69" si="75">C66+D66</f>
        <v>141</v>
      </c>
      <c r="C66" s="33">
        <v>0</v>
      </c>
      <c r="D66" s="33">
        <v>141</v>
      </c>
      <c r="E66" s="60">
        <f>F66+G66</f>
        <v>233154.07</v>
      </c>
      <c r="F66" s="3">
        <v>0</v>
      </c>
      <c r="G66" s="3">
        <v>233154.07</v>
      </c>
      <c r="H66" s="57">
        <f t="shared" si="36"/>
        <v>121</v>
      </c>
      <c r="I66" s="33">
        <v>3</v>
      </c>
      <c r="J66" s="33">
        <v>118</v>
      </c>
      <c r="K66" s="60">
        <f t="shared" si="68"/>
        <v>12727.349999999999</v>
      </c>
      <c r="L66" s="3">
        <v>315.55</v>
      </c>
      <c r="M66" s="3">
        <v>12411.8</v>
      </c>
      <c r="N66" s="57"/>
      <c r="O66" s="34"/>
      <c r="P66" s="34"/>
      <c r="Q66" s="60"/>
      <c r="R66" s="34"/>
      <c r="S66" s="34"/>
      <c r="T66" s="60">
        <f>U66+V66</f>
        <v>107879.42</v>
      </c>
      <c r="U66" s="3">
        <v>29498.28</v>
      </c>
      <c r="V66" s="3">
        <v>78381.14</v>
      </c>
      <c r="W66" s="57">
        <f t="shared" si="30"/>
        <v>675</v>
      </c>
      <c r="X66" s="33">
        <v>30</v>
      </c>
      <c r="Y66" s="33">
        <v>645</v>
      </c>
      <c r="Z66" s="60">
        <f t="shared" si="66"/>
        <v>585242.62</v>
      </c>
      <c r="AA66" s="3">
        <v>26010.78</v>
      </c>
      <c r="AB66" s="3">
        <v>559231.84</v>
      </c>
      <c r="AC66" s="57">
        <f t="shared" si="69"/>
        <v>381</v>
      </c>
      <c r="AD66" s="33">
        <v>9</v>
      </c>
      <c r="AE66" s="33">
        <v>372</v>
      </c>
      <c r="AF66" s="60">
        <f t="shared" ref="AF66:AF77" si="76">AG66+AH66</f>
        <v>161887.25</v>
      </c>
      <c r="AG66" s="3">
        <v>3824.11</v>
      </c>
      <c r="AH66" s="3">
        <v>158063.14000000001</v>
      </c>
      <c r="AI66" s="57"/>
      <c r="AJ66" s="33"/>
      <c r="AK66" s="33"/>
      <c r="AL66" s="60"/>
      <c r="AM66" s="34"/>
      <c r="AN66" s="34"/>
      <c r="AO66" s="57">
        <f t="shared" si="5"/>
        <v>57</v>
      </c>
      <c r="AP66" s="33">
        <v>3</v>
      </c>
      <c r="AQ66" s="33">
        <v>54</v>
      </c>
      <c r="AR66" s="60">
        <f t="shared" si="71"/>
        <v>580605.17000000004</v>
      </c>
      <c r="AS66" s="3">
        <v>30558.17</v>
      </c>
      <c r="AT66" s="3">
        <v>550047</v>
      </c>
      <c r="AU66" s="57"/>
      <c r="AV66" s="33"/>
      <c r="AW66" s="33"/>
      <c r="AX66" s="60"/>
      <c r="AY66" s="34"/>
      <c r="AZ66" s="34"/>
      <c r="BA66" s="57"/>
      <c r="BB66" s="34"/>
      <c r="BC66" s="34"/>
      <c r="BD66" s="60"/>
      <c r="BE66" s="34"/>
      <c r="BF66" s="34"/>
      <c r="BH66" s="62">
        <f t="shared" si="54"/>
        <v>1681495.88</v>
      </c>
      <c r="BI66" s="65">
        <f>' I КВАРТАЛ'!BH66+'II КВАРТАЛ '!BH66+' III КВАРТАЛ '!BH66+'IV КВАРТАЛ и СВОД V-мов и $$ '!BH66</f>
        <v>6903715.5899999999</v>
      </c>
      <c r="BJ66" s="51">
        <v>7134475.9059023019</v>
      </c>
      <c r="BK66" s="52">
        <f t="shared" si="6"/>
        <v>-230760.31590230204</v>
      </c>
      <c r="BL66" s="107"/>
      <c r="BM66" s="90">
        <f t="shared" si="7"/>
        <v>566</v>
      </c>
      <c r="BN66" s="89">
        <f>' I КВАРТАЛ'!C66+'II КВАРТАЛ '!C66+' III КВАРТАЛ '!C66+'IV КВАРТАЛ и СВОД V-мов и $$ '!C66</f>
        <v>12</v>
      </c>
      <c r="BO66" s="89">
        <f>' I КВАРТАЛ'!D66+'II КВАРТАЛ '!D66+' III КВАРТАЛ '!D66+'IV КВАРТАЛ и СВОД V-мов и $$ '!D66</f>
        <v>554</v>
      </c>
      <c r="BP66" s="115">
        <f>' I КВАРТАЛ'!E66+'II КВАРТАЛ '!E66+' III КВАРТАЛ '!E66+'IV КВАРТАЛ и СВОД V-мов и $$ '!E66</f>
        <v>935923.43000000017</v>
      </c>
      <c r="BQ66" s="51">
        <f>' I КВАРТАЛ'!F66+'II КВАРТАЛ '!F66+' III КВАРТАЛ '!F66+'IV КВАРТАЛ и СВОД V-мов и $$ '!F66</f>
        <v>19842.89</v>
      </c>
      <c r="BR66" s="51">
        <f>' I КВАРТАЛ'!G66+'II КВАРТАЛ '!G66+' III КВАРТАЛ '!G66+'IV КВАРТАЛ и СВОД V-мов и $$ '!G66</f>
        <v>916080.54</v>
      </c>
      <c r="BS66" s="90">
        <f t="shared" si="8"/>
        <v>490</v>
      </c>
      <c r="BT66" s="89">
        <f>' I КВАРТАЛ'!I66+'II КВАРТАЛ '!I66+' III КВАРТАЛ '!I66+'IV КВАРТАЛ и СВОД V-мов и $$ '!I66</f>
        <v>22</v>
      </c>
      <c r="BU66" s="89">
        <f>' I КВАРТАЛ'!J66+'II КВАРТАЛ '!J66+' III КВАРТАЛ '!J66+'IV КВАРТАЛ и СВОД V-мов и $$ '!J66</f>
        <v>468</v>
      </c>
      <c r="BV66" s="115">
        <f>' I КВАРТАЛ'!K66+'II КВАРТАЛ '!K66+' III КВАРТАЛ '!K66+'IV КВАРТАЛ и СВОД V-мов и $$ '!K66</f>
        <v>51566.07</v>
      </c>
      <c r="BW66" s="51">
        <f>' I КВАРТАЛ'!L66+'II КВАРТАЛ '!L66+' III КВАРТАЛ '!L66+'IV КВАРТАЛ и СВОД V-мов и $$ '!L66</f>
        <v>2315.37</v>
      </c>
      <c r="BX66" s="51">
        <f>' I КВАРТАЛ'!M66+'II КВАРТАЛ '!M66+' III КВАРТАЛ '!M66+'IV КВАРТАЛ и СВОД V-мов и $$ '!M66</f>
        <v>49250.7</v>
      </c>
      <c r="BY66" s="90">
        <f t="shared" si="9"/>
        <v>0</v>
      </c>
      <c r="BZ66" s="89">
        <f>' I КВАРТАЛ'!O66+'II КВАРТАЛ '!O66+' III КВАРТАЛ '!O66+'IV КВАРТАЛ и СВОД V-мов и $$ '!O66</f>
        <v>0</v>
      </c>
      <c r="CA66" s="89">
        <f>' I КВАРТАЛ'!P66+'II КВАРТАЛ '!P66+' III КВАРТАЛ '!P66+'IV КВАРТАЛ и СВОД V-мов и $$ '!P66</f>
        <v>0</v>
      </c>
      <c r="CB66" s="115">
        <f>' I КВАРТАЛ'!Q66+'II КВАРТАЛ '!Q66+' III КВАРТАЛ '!Q66+'IV КВАРТАЛ и СВОД V-мов и $$ '!Q66</f>
        <v>0</v>
      </c>
      <c r="CC66" s="51">
        <f>' I КВАРТАЛ'!R66+'II КВАРТАЛ '!R66+' III КВАРТАЛ '!R66+'IV КВАРТАЛ и СВОД V-мов и $$ '!R66</f>
        <v>0</v>
      </c>
      <c r="CD66" s="51">
        <f>' I КВАРТАЛ'!S66+'II КВАРТАЛ '!S66+' III КВАРТАЛ '!S66+'IV КВАРТАЛ и СВОД V-мов и $$ '!S66</f>
        <v>0</v>
      </c>
      <c r="CE66" s="115">
        <f>' I КВАРТАЛ'!T66+'II КВАРТАЛ '!T66+' III КВАРТАЛ '!T66+'IV КВАРТАЛ и СВОД V-мов и $$ '!T66</f>
        <v>480526.84999999992</v>
      </c>
      <c r="CF66" s="51">
        <f>' I КВАРТАЛ'!U66+'II КВАРТАЛ '!U66+' III КВАРТАЛ '!U66+'IV КВАРТАЛ и СВОД V-мов и $$ '!U66</f>
        <v>131431.47999999998</v>
      </c>
      <c r="CG66" s="51">
        <f>' I КВАРТАЛ'!V66+'II КВАРТАЛ '!V66+' III КВАРТАЛ '!V66+'IV КВАРТАЛ и СВОД V-мов и $$ '!V66</f>
        <v>349095.37</v>
      </c>
      <c r="CH66" s="90">
        <f t="shared" si="10"/>
        <v>2701</v>
      </c>
      <c r="CI66" s="89">
        <f>' I КВАРТАЛ'!X66+'II КВАРТАЛ '!X66+' III КВАРТАЛ '!X66+'IV КВАРТАЛ и СВОД V-мов и $$ '!X66</f>
        <v>119</v>
      </c>
      <c r="CJ66" s="89">
        <f>' I КВАРТАЛ'!Y66+'II КВАРТАЛ '!Y66+' III КВАРТАЛ '!Y66+'IV КВАРТАЛ и СВОД V-мов и $$ '!Y66</f>
        <v>2582</v>
      </c>
      <c r="CK66" s="115">
        <f>' I КВАРТАЛ'!Z66+'II КВАРТАЛ '!Z66+' III КВАРТАЛ '!Z66+'IV КВАРТАЛ и СВОД V-мов и $$ '!Z66</f>
        <v>2341816.46</v>
      </c>
      <c r="CL66" s="51">
        <f>' I КВАРТАЛ'!AA66+'II КВАРТАЛ '!AA66+' III КВАРТАЛ '!AA66+'IV КВАРТАЛ и СВОД V-мов и $$ '!AA66</f>
        <v>103174.95</v>
      </c>
      <c r="CM66" s="51">
        <f>' I КВАРТАЛ'!AB66+'II КВАРТАЛ '!AB66+' III КВАРТАЛ '!AB66+'IV КВАРТАЛ и СВОД V-мов и $$ '!AB66</f>
        <v>2238641.5100000002</v>
      </c>
      <c r="CN66" s="90">
        <f t="shared" si="11"/>
        <v>1529</v>
      </c>
      <c r="CO66" s="89">
        <f>' I КВАРТАЛ'!AD66+'II КВАРТАЛ '!AD66+' III КВАРТАЛ '!AD66+'IV КВАРТАЛ и СВОД V-мов и $$ '!AD66</f>
        <v>64</v>
      </c>
      <c r="CP66" s="89">
        <f>' I КВАРТАЛ'!AE66+'II КВАРТАЛ '!AE66+' III КВАРТАЛ '!AE66+'IV КВАРТАЛ и СВОД V-мов и $$ '!AE66</f>
        <v>1465</v>
      </c>
      <c r="CQ66" s="115">
        <f>' I КВАРТАЛ'!AF66+'II КВАРТАЛ '!AF66+' III КВАРТАЛ '!AF66+'IV КВАРТАЛ и СВОД V-мов и $$ '!AF66</f>
        <v>649525.08000000007</v>
      </c>
      <c r="CR66" s="51">
        <f>' I КВАРТАЛ'!AG66+'II КВАРТАЛ '!AG66+' III КВАРТАЛ '!AG66+'IV КВАРТАЛ и СВОД V-мов и $$ '!AG66</f>
        <v>27182.78</v>
      </c>
      <c r="CS66" s="51">
        <f>' I КВАРТАЛ'!AH66+'II КВАРТАЛ '!AH66+' III КВАРТАЛ '!AH66+'IV КВАРТАЛ и СВОД V-мов и $$ '!AH66</f>
        <v>622342.30000000005</v>
      </c>
      <c r="CT66" s="90">
        <f t="shared" si="12"/>
        <v>0</v>
      </c>
      <c r="CU66" s="89">
        <f>' I КВАРТАЛ'!AJ66+'II КВАРТАЛ '!AJ66+' III КВАРТАЛ '!AJ66+'IV КВАРТАЛ и СВОД V-мов и $$ '!AJ66</f>
        <v>0</v>
      </c>
      <c r="CV66" s="89">
        <f>' I КВАРТАЛ'!AK66+'II КВАРТАЛ '!AK66+' III КВАРТАЛ '!AK66+'IV КВАРТАЛ и СВОД V-мов и $$ '!AK66</f>
        <v>0</v>
      </c>
      <c r="CW66" s="115">
        <f>' I КВАРТАЛ'!AL66+'II КВАРТАЛ '!AL66+' III КВАРТАЛ '!AL66+'IV КВАРТАЛ и СВОД V-мов и $$ '!AL66</f>
        <v>0</v>
      </c>
      <c r="CX66" s="51">
        <f>' I КВАРТАЛ'!AM66+'II КВАРТАЛ '!AM66+' III КВАРТАЛ '!AM66+'IV КВАРТАЛ и СВОД V-мов и $$ '!AM66</f>
        <v>0</v>
      </c>
      <c r="CY66" s="51">
        <f>' I КВАРТАЛ'!AN66+'II КВАРТАЛ '!AN66+' III КВАРТАЛ '!AN66+'IV КВАРТАЛ и СВОД V-мов и $$ '!AN66</f>
        <v>0</v>
      </c>
      <c r="CZ66" s="90">
        <f t="shared" si="13"/>
        <v>240</v>
      </c>
      <c r="DA66" s="89">
        <f>' I КВАРТАЛ'!AP66+'II КВАРТАЛ '!AP66+' III КВАРТАЛ '!AP66+'IV КВАРТАЛ и СВОД V-мов и $$ '!AP66</f>
        <v>8</v>
      </c>
      <c r="DB66" s="89">
        <f>' I КВАРТАЛ'!AQ66+'II КВАРТАЛ '!AQ66+' III КВАРТАЛ '!AQ66+'IV КВАРТАЛ и СВОД V-мов и $$ '!AQ66</f>
        <v>232</v>
      </c>
      <c r="DC66" s="115">
        <f>' I КВАРТАЛ'!AR66+'II КВАРТАЛ '!AR66+' III КВАРТАЛ '!AR66+'IV КВАРТАЛ и СВОД V-мов и $$ '!AR66</f>
        <v>2444357.7000000002</v>
      </c>
      <c r="DD66" s="51">
        <f>' I КВАРТАЛ'!AS66+'II КВАРТАЛ '!AS66+' III КВАРТАЛ '!AS66+'IV КВАРТАЛ и СВОД V-мов и $$ '!AS66</f>
        <v>81476.72</v>
      </c>
      <c r="DE66" s="51">
        <f>' I КВАРТАЛ'!AT66+'II КВАРТАЛ '!AT66+' III КВАРТАЛ '!AT66+'IV КВАРТАЛ и СВОД V-мов и $$ '!AT66</f>
        <v>2362880.98</v>
      </c>
      <c r="DF66" s="90">
        <f t="shared" si="14"/>
        <v>0</v>
      </c>
      <c r="DG66" s="89">
        <f>' I КВАРТАЛ'!AV66+'II КВАРТАЛ '!AV66+' III КВАРТАЛ '!AV66+'IV КВАРТАЛ и СВОД V-мов и $$ '!AV66</f>
        <v>0</v>
      </c>
      <c r="DH66" s="89">
        <f>' I КВАРТАЛ'!AW66+'II КВАРТАЛ '!AW66+' III КВАРТАЛ '!AW66+'IV КВАРТАЛ и СВОД V-мов и $$ '!AW66</f>
        <v>0</v>
      </c>
      <c r="DI66" s="115">
        <f>' I КВАРТАЛ'!AX66+'II КВАРТАЛ '!AX66+' III КВАРТАЛ '!AX66+'IV КВАРТАЛ и СВОД V-мов и $$ '!AX66</f>
        <v>0</v>
      </c>
      <c r="DJ66" s="51">
        <f>' I КВАРТАЛ'!AY66+'II КВАРТАЛ '!AY66+' III КВАРТАЛ '!AY66+'IV КВАРТАЛ и СВОД V-мов и $$ '!AY66</f>
        <v>0</v>
      </c>
      <c r="DK66" s="51">
        <f>' I КВАРТАЛ'!AZ66+'II КВАРТАЛ '!AZ66+' III КВАРТАЛ '!AZ66+'IV КВАРТАЛ и СВОД V-мов и $$ '!AZ66</f>
        <v>0</v>
      </c>
      <c r="DL66" s="90">
        <f t="shared" si="15"/>
        <v>0</v>
      </c>
      <c r="DM66" s="89">
        <f>' I КВАРТАЛ'!BB66+'II КВАРТАЛ '!BB66+' III КВАРТАЛ '!BB66+'IV КВАРТАЛ и СВОД V-мов и $$ '!BB66</f>
        <v>0</v>
      </c>
      <c r="DN66" s="89">
        <f>' I КВАРТАЛ'!BC66+'II КВАРТАЛ '!BC66+' III КВАРТАЛ '!BC66+'IV КВАРТАЛ и СВОД V-мов и $$ '!BC66</f>
        <v>0</v>
      </c>
      <c r="DO66" s="115">
        <f>' I КВАРТАЛ'!BD66+'II КВАРТАЛ '!BD66+' III КВАРТАЛ '!BD66+'IV КВАРТАЛ и СВОД V-мов и $$ '!BD66</f>
        <v>0</v>
      </c>
      <c r="DP66" s="51">
        <f>' I КВАРТАЛ'!BE66+'II КВАРТАЛ '!BE66+' III КВАРТАЛ '!BE66+'IV КВАРТАЛ и СВОД V-мов и $$ '!BE66</f>
        <v>0</v>
      </c>
      <c r="DQ66" s="51">
        <f>' I КВАРТАЛ'!BF66+'II КВАРТАЛ '!BF66+' III КВАРТАЛ '!BF66+'IV КВАРТАЛ и СВОД V-мов и $$ '!BF66</f>
        <v>0</v>
      </c>
      <c r="DR66" s="37"/>
      <c r="DS66" s="72">
        <f t="shared" si="16"/>
        <v>5526</v>
      </c>
      <c r="DT66" s="97">
        <f t="shared" si="17"/>
        <v>225</v>
      </c>
      <c r="DU66" s="97">
        <f t="shared" si="18"/>
        <v>5301</v>
      </c>
      <c r="DV66" s="63">
        <f t="shared" si="55"/>
        <v>6903715.5900000008</v>
      </c>
      <c r="DW66" s="51">
        <f t="shared" si="56"/>
        <v>365424.18999999994</v>
      </c>
      <c r="DX66" s="51">
        <f t="shared" si="57"/>
        <v>6538291.4000000004</v>
      </c>
      <c r="DY66" s="116">
        <f t="shared" si="58"/>
        <v>0</v>
      </c>
      <c r="DZ66" s="100">
        <f t="shared" si="19"/>
        <v>5526</v>
      </c>
      <c r="EA66" s="101">
        <f t="shared" si="20"/>
        <v>0</v>
      </c>
    </row>
    <row r="67" spans="1:131" s="35" customFormat="1" ht="30" x14ac:dyDescent="0.25">
      <c r="A67" s="21" t="s">
        <v>139</v>
      </c>
      <c r="B67" s="57">
        <f t="shared" si="75"/>
        <v>47565</v>
      </c>
      <c r="C67" s="33">
        <v>10123</v>
      </c>
      <c r="D67" s="33">
        <v>37442</v>
      </c>
      <c r="E67" s="60">
        <f>F67+G67</f>
        <v>90623643.689999998</v>
      </c>
      <c r="F67" s="3">
        <v>19286936.719999999</v>
      </c>
      <c r="G67" s="3">
        <v>71336706.969999999</v>
      </c>
      <c r="H67" s="57"/>
      <c r="I67" s="34"/>
      <c r="J67" s="34"/>
      <c r="K67" s="60"/>
      <c r="L67" s="34"/>
      <c r="M67" s="34"/>
      <c r="N67" s="57"/>
      <c r="O67" s="34"/>
      <c r="P67" s="34"/>
      <c r="Q67" s="60"/>
      <c r="R67" s="34"/>
      <c r="S67" s="34"/>
      <c r="T67" s="60"/>
      <c r="U67" s="34"/>
      <c r="V67" s="34"/>
      <c r="W67" s="57"/>
      <c r="X67" s="33"/>
      <c r="Y67" s="33"/>
      <c r="Z67" s="60"/>
      <c r="AA67" s="34"/>
      <c r="AB67" s="34"/>
      <c r="AC67" s="57">
        <f t="shared" si="69"/>
        <v>14499</v>
      </c>
      <c r="AD67" s="33">
        <v>4537</v>
      </c>
      <c r="AE67" s="33">
        <v>9962</v>
      </c>
      <c r="AF67" s="60">
        <f t="shared" si="76"/>
        <v>6508718.7599999998</v>
      </c>
      <c r="AG67" s="3">
        <v>2036696.12</v>
      </c>
      <c r="AH67" s="3">
        <v>4472022.6399999997</v>
      </c>
      <c r="AI67" s="57"/>
      <c r="AJ67" s="33"/>
      <c r="AK67" s="33"/>
      <c r="AL67" s="60"/>
      <c r="AM67" s="34"/>
      <c r="AN67" s="34"/>
      <c r="AO67" s="57"/>
      <c r="AP67" s="33"/>
      <c r="AQ67" s="33"/>
      <c r="AR67" s="60"/>
      <c r="AS67" s="34"/>
      <c r="AT67" s="34"/>
      <c r="AU67" s="57"/>
      <c r="AV67" s="33"/>
      <c r="AW67" s="33"/>
      <c r="AX67" s="60"/>
      <c r="AY67" s="34"/>
      <c r="AZ67" s="34"/>
      <c r="BA67" s="57"/>
      <c r="BB67" s="34"/>
      <c r="BC67" s="34"/>
      <c r="BD67" s="60"/>
      <c r="BE67" s="34"/>
      <c r="BF67" s="34"/>
      <c r="BH67" s="62">
        <f t="shared" si="54"/>
        <v>97132362.450000003</v>
      </c>
      <c r="BI67" s="65">
        <f>' I КВАРТАЛ'!BH67+'II КВАРТАЛ '!BH67+' III КВАРТАЛ '!BH67+'IV КВАРТАЛ и СВОД V-мов и $$ '!BH67</f>
        <v>388581370.19</v>
      </c>
      <c r="BJ67" s="51">
        <v>348116124</v>
      </c>
      <c r="BK67" s="52">
        <f t="shared" si="6"/>
        <v>40465246.189999998</v>
      </c>
      <c r="BL67" s="107"/>
      <c r="BM67" s="90">
        <f t="shared" si="7"/>
        <v>190285</v>
      </c>
      <c r="BN67" s="89">
        <f>' I КВАРТАЛ'!C67+'II КВАРТАЛ '!C67+' III КВАРТАЛ '!C67+'IV КВАРТАЛ и СВОД V-мов и $$ '!C67</f>
        <v>52618</v>
      </c>
      <c r="BO67" s="89">
        <f>' I КВАРТАЛ'!D67+'II КВАРТАЛ '!D67+' III КВАРТАЛ '!D67+'IV КВАРТАЛ и СВОД V-мов и $$ '!D67</f>
        <v>137667</v>
      </c>
      <c r="BP67" s="115">
        <f>' I КВАРТАЛ'!E67+'II КВАРТАЛ '!E67+' III КВАРТАЛ '!E67+'IV КВАРТАЛ и СВОД V-мов и $$ '!E67</f>
        <v>362544699.53000003</v>
      </c>
      <c r="BQ67" s="51">
        <f>' I КВАРТАЛ'!F67+'II КВАРТАЛ '!F67+' III КВАРТАЛ '!F67+'IV КВАРТАЛ и СВОД V-мов и $$ '!F67</f>
        <v>100251667.96000001</v>
      </c>
      <c r="BR67" s="51">
        <f>' I КВАРТАЛ'!G67+'II КВАРТАЛ '!G67+' III КВАРТАЛ '!G67+'IV КВАРТАЛ и СВОД V-мов и $$ '!G67</f>
        <v>262293031.56999999</v>
      </c>
      <c r="BS67" s="90">
        <f t="shared" si="8"/>
        <v>0</v>
      </c>
      <c r="BT67" s="89">
        <f>' I КВАРТАЛ'!I67+'II КВАРТАЛ '!I67+' III КВАРТАЛ '!I67+'IV КВАРТАЛ и СВОД V-мов и $$ '!I67</f>
        <v>0</v>
      </c>
      <c r="BU67" s="89">
        <f>' I КВАРТАЛ'!J67+'II КВАРТАЛ '!J67+' III КВАРТАЛ '!J67+'IV КВАРТАЛ и СВОД V-мов и $$ '!J67</f>
        <v>0</v>
      </c>
      <c r="BV67" s="115">
        <f>' I КВАРТАЛ'!K67+'II КВАРТАЛ '!K67+' III КВАРТАЛ '!K67+'IV КВАРТАЛ и СВОД V-мов и $$ '!K67</f>
        <v>0</v>
      </c>
      <c r="BW67" s="51">
        <f>' I КВАРТАЛ'!L67+'II КВАРТАЛ '!L67+' III КВАРТАЛ '!L67+'IV КВАРТАЛ и СВОД V-мов и $$ '!L67</f>
        <v>0</v>
      </c>
      <c r="BX67" s="51">
        <f>' I КВАРТАЛ'!M67+'II КВАРТАЛ '!M67+' III КВАРТАЛ '!M67+'IV КВАРТАЛ и СВОД V-мов и $$ '!M67</f>
        <v>0</v>
      </c>
      <c r="BY67" s="90">
        <f t="shared" si="9"/>
        <v>0</v>
      </c>
      <c r="BZ67" s="89">
        <f>' I КВАРТАЛ'!O67+'II КВАРТАЛ '!O67+' III КВАРТАЛ '!O67+'IV КВАРТАЛ и СВОД V-мов и $$ '!O67</f>
        <v>0</v>
      </c>
      <c r="CA67" s="89">
        <f>' I КВАРТАЛ'!P67+'II КВАРТАЛ '!P67+' III КВАРТАЛ '!P67+'IV КВАРТАЛ и СВОД V-мов и $$ '!P67</f>
        <v>0</v>
      </c>
      <c r="CB67" s="115">
        <f>' I КВАРТАЛ'!Q67+'II КВАРТАЛ '!Q67+' III КВАРТАЛ '!Q67+'IV КВАРТАЛ и СВОД V-мов и $$ '!Q67</f>
        <v>0</v>
      </c>
      <c r="CC67" s="51">
        <f>' I КВАРТАЛ'!R67+'II КВАРТАЛ '!R67+' III КВАРТАЛ '!R67+'IV КВАРТАЛ и СВОД V-мов и $$ '!R67</f>
        <v>0</v>
      </c>
      <c r="CD67" s="51">
        <f>' I КВАРТАЛ'!S67+'II КВАРТАЛ '!S67+' III КВАРТАЛ '!S67+'IV КВАРТАЛ и СВОД V-мов и $$ '!S67</f>
        <v>0</v>
      </c>
      <c r="CE67" s="115">
        <f>' I КВАРТАЛ'!T67+'II КВАРТАЛ '!T67+' III КВАРТАЛ '!T67+'IV КВАРТАЛ и СВОД V-мов и $$ '!T67</f>
        <v>0</v>
      </c>
      <c r="CF67" s="51">
        <f>' I КВАРТАЛ'!U67+'II КВАРТАЛ '!U67+' III КВАРТАЛ '!U67+'IV КВАРТАЛ и СВОД V-мов и $$ '!U67</f>
        <v>0</v>
      </c>
      <c r="CG67" s="51">
        <f>' I КВАРТАЛ'!V67+'II КВАРТАЛ '!V67+' III КВАРТАЛ '!V67+'IV КВАРТАЛ и СВОД V-мов и $$ '!V67</f>
        <v>0</v>
      </c>
      <c r="CH67" s="90">
        <f t="shared" si="10"/>
        <v>0</v>
      </c>
      <c r="CI67" s="89">
        <f>' I КВАРТАЛ'!X67+'II КВАРТАЛ '!X67+' III КВАРТАЛ '!X67+'IV КВАРТАЛ и СВОД V-мов и $$ '!X67</f>
        <v>0</v>
      </c>
      <c r="CJ67" s="89">
        <f>' I КВАРТАЛ'!Y67+'II КВАРТАЛ '!Y67+' III КВАРТАЛ '!Y67+'IV КВАРТАЛ и СВОД V-мов и $$ '!Y67</f>
        <v>0</v>
      </c>
      <c r="CK67" s="115">
        <f>' I КВАРТАЛ'!Z67+'II КВАРТАЛ '!Z67+' III КВАРТАЛ '!Z67+'IV КВАРТАЛ и СВОД V-мов и $$ '!Z67</f>
        <v>0</v>
      </c>
      <c r="CL67" s="51">
        <f>' I КВАРТАЛ'!AA67+'II КВАРТАЛ '!AA67+' III КВАРТАЛ '!AA67+'IV КВАРТАЛ и СВОД V-мов и $$ '!AA67</f>
        <v>0</v>
      </c>
      <c r="CM67" s="51">
        <f>' I КВАРТАЛ'!AB67+'II КВАРТАЛ '!AB67+' III КВАРТАЛ '!AB67+'IV КВАРТАЛ и СВОД V-мов и $$ '!AB67</f>
        <v>0</v>
      </c>
      <c r="CN67" s="90">
        <f t="shared" si="11"/>
        <v>58000</v>
      </c>
      <c r="CO67" s="89">
        <f>' I КВАРТАЛ'!AD67+'II КВАРТАЛ '!AD67+' III КВАРТАЛ '!AD67+'IV КВАРТАЛ и СВОД V-мов и $$ '!AD67</f>
        <v>13324</v>
      </c>
      <c r="CP67" s="89">
        <f>' I КВАРТАЛ'!AE67+'II КВАРТАЛ '!AE67+' III КВАРТАЛ '!AE67+'IV КВАРТАЛ и СВОД V-мов и $$ '!AE67</f>
        <v>44676</v>
      </c>
      <c r="CQ67" s="115">
        <f>' I КВАРТАЛ'!AF67+'II КВАРТАЛ '!AF67+' III КВАРТАЛ '!AF67+'IV КВАРТАЛ и СВОД V-мов и $$ '!AF67</f>
        <v>26036670.659999996</v>
      </c>
      <c r="CR67" s="51">
        <f>' I КВАРТАЛ'!AG67+'II КВАРТАЛ '!AG67+' III КВАРТАЛ '!AG67+'IV КВАРТАЛ и СВОД V-мов и $$ '!AG67</f>
        <v>5981251.7300000004</v>
      </c>
      <c r="CS67" s="51">
        <f>' I КВАРТАЛ'!AH67+'II КВАРТАЛ '!AH67+' III КВАРТАЛ '!AH67+'IV КВАРТАЛ и СВОД V-мов и $$ '!AH67</f>
        <v>20055418.93</v>
      </c>
      <c r="CT67" s="90">
        <f t="shared" si="12"/>
        <v>0</v>
      </c>
      <c r="CU67" s="89">
        <f>' I КВАРТАЛ'!AJ67+'II КВАРТАЛ '!AJ67+' III КВАРТАЛ '!AJ67+'IV КВАРТАЛ и СВОД V-мов и $$ '!AJ67</f>
        <v>0</v>
      </c>
      <c r="CV67" s="89">
        <f>' I КВАРТАЛ'!AK67+'II КВАРТАЛ '!AK67+' III КВАРТАЛ '!AK67+'IV КВАРТАЛ и СВОД V-мов и $$ '!AK67</f>
        <v>0</v>
      </c>
      <c r="CW67" s="115">
        <f>' I КВАРТАЛ'!AL67+'II КВАРТАЛ '!AL67+' III КВАРТАЛ '!AL67+'IV КВАРТАЛ и СВОД V-мов и $$ '!AL67</f>
        <v>0</v>
      </c>
      <c r="CX67" s="51">
        <f>' I КВАРТАЛ'!AM67+'II КВАРТАЛ '!AM67+' III КВАРТАЛ '!AM67+'IV КВАРТАЛ и СВОД V-мов и $$ '!AM67</f>
        <v>0</v>
      </c>
      <c r="CY67" s="51">
        <f>' I КВАРТАЛ'!AN67+'II КВАРТАЛ '!AN67+' III КВАРТАЛ '!AN67+'IV КВАРТАЛ и СВОД V-мов и $$ '!AN67</f>
        <v>0</v>
      </c>
      <c r="CZ67" s="90">
        <f t="shared" si="13"/>
        <v>0</v>
      </c>
      <c r="DA67" s="89">
        <f>' I КВАРТАЛ'!AP67+'II КВАРТАЛ '!AP67+' III КВАРТАЛ '!AP67+'IV КВАРТАЛ и СВОД V-мов и $$ '!AP67</f>
        <v>0</v>
      </c>
      <c r="DB67" s="89">
        <f>' I КВАРТАЛ'!AQ67+'II КВАРТАЛ '!AQ67+' III КВАРТАЛ '!AQ67+'IV КВАРТАЛ и СВОД V-мов и $$ '!AQ67</f>
        <v>0</v>
      </c>
      <c r="DC67" s="115">
        <f>' I КВАРТАЛ'!AR67+'II КВАРТАЛ '!AR67+' III КВАРТАЛ '!AR67+'IV КВАРТАЛ и СВОД V-мов и $$ '!AR67</f>
        <v>0</v>
      </c>
      <c r="DD67" s="51">
        <f>' I КВАРТАЛ'!AS67+'II КВАРТАЛ '!AS67+' III КВАРТАЛ '!AS67+'IV КВАРТАЛ и СВОД V-мов и $$ '!AS67</f>
        <v>0</v>
      </c>
      <c r="DE67" s="51">
        <f>' I КВАРТАЛ'!AT67+'II КВАРТАЛ '!AT67+' III КВАРТАЛ '!AT67+'IV КВАРТАЛ и СВОД V-мов и $$ '!AT67</f>
        <v>0</v>
      </c>
      <c r="DF67" s="90">
        <f t="shared" si="14"/>
        <v>0</v>
      </c>
      <c r="DG67" s="89">
        <f>' I КВАРТАЛ'!AV67+'II КВАРТАЛ '!AV67+' III КВАРТАЛ '!AV67+'IV КВАРТАЛ и СВОД V-мов и $$ '!AV67</f>
        <v>0</v>
      </c>
      <c r="DH67" s="89">
        <f>' I КВАРТАЛ'!AW67+'II КВАРТАЛ '!AW67+' III КВАРТАЛ '!AW67+'IV КВАРТАЛ и СВОД V-мов и $$ '!AW67</f>
        <v>0</v>
      </c>
      <c r="DI67" s="115">
        <f>' I КВАРТАЛ'!AX67+'II КВАРТАЛ '!AX67+' III КВАРТАЛ '!AX67+'IV КВАРТАЛ и СВОД V-мов и $$ '!AX67</f>
        <v>0</v>
      </c>
      <c r="DJ67" s="51">
        <f>' I КВАРТАЛ'!AY67+'II КВАРТАЛ '!AY67+' III КВАРТАЛ '!AY67+'IV КВАРТАЛ и СВОД V-мов и $$ '!AY67</f>
        <v>0</v>
      </c>
      <c r="DK67" s="51">
        <f>' I КВАРТАЛ'!AZ67+'II КВАРТАЛ '!AZ67+' III КВАРТАЛ '!AZ67+'IV КВАРТАЛ и СВОД V-мов и $$ '!AZ67</f>
        <v>0</v>
      </c>
      <c r="DL67" s="90">
        <f t="shared" si="15"/>
        <v>0</v>
      </c>
      <c r="DM67" s="89">
        <f>' I КВАРТАЛ'!BB67+'II КВАРТАЛ '!BB67+' III КВАРТАЛ '!BB67+'IV КВАРТАЛ и СВОД V-мов и $$ '!BB67</f>
        <v>0</v>
      </c>
      <c r="DN67" s="89">
        <f>' I КВАРТАЛ'!BC67+'II КВАРТАЛ '!BC67+' III КВАРТАЛ '!BC67+'IV КВАРТАЛ и СВОД V-мов и $$ '!BC67</f>
        <v>0</v>
      </c>
      <c r="DO67" s="115">
        <f>' I КВАРТАЛ'!BD67+'II КВАРТАЛ '!BD67+' III КВАРТАЛ '!BD67+'IV КВАРТАЛ и СВОД V-мов и $$ '!BD67</f>
        <v>0</v>
      </c>
      <c r="DP67" s="51">
        <f>' I КВАРТАЛ'!BE67+'II КВАРТАЛ '!BE67+' III КВАРТАЛ '!BE67+'IV КВАРТАЛ и СВОД V-мов и $$ '!BE67</f>
        <v>0</v>
      </c>
      <c r="DQ67" s="51">
        <f>' I КВАРТАЛ'!BF67+'II КВАРТАЛ '!BF67+' III КВАРТАЛ '!BF67+'IV КВАРТАЛ и СВОД V-мов и $$ '!BF67</f>
        <v>0</v>
      </c>
      <c r="DR67" s="37"/>
      <c r="DS67" s="72">
        <f t="shared" si="16"/>
        <v>248285</v>
      </c>
      <c r="DT67" s="97">
        <f t="shared" si="17"/>
        <v>65942</v>
      </c>
      <c r="DU67" s="97">
        <f t="shared" si="18"/>
        <v>182343</v>
      </c>
      <c r="DV67" s="63">
        <f t="shared" si="55"/>
        <v>388581370.19000006</v>
      </c>
      <c r="DW67" s="51">
        <f t="shared" si="56"/>
        <v>106232919.69000001</v>
      </c>
      <c r="DX67" s="51">
        <f t="shared" si="57"/>
        <v>282348450.5</v>
      </c>
      <c r="DY67" s="116">
        <f t="shared" si="58"/>
        <v>0</v>
      </c>
      <c r="DZ67" s="100">
        <f t="shared" si="19"/>
        <v>248285</v>
      </c>
      <c r="EA67" s="101">
        <f t="shared" si="20"/>
        <v>0</v>
      </c>
    </row>
    <row r="68" spans="1:131" s="35" customFormat="1" ht="15" x14ac:dyDescent="0.25">
      <c r="A68" s="21" t="s">
        <v>128</v>
      </c>
      <c r="B68" s="57">
        <f t="shared" si="75"/>
        <v>958</v>
      </c>
      <c r="C68" s="33">
        <v>179</v>
      </c>
      <c r="D68" s="33">
        <v>779</v>
      </c>
      <c r="E68" s="60">
        <f>F68+G68</f>
        <v>1584124.8599999999</v>
      </c>
      <c r="F68" s="3">
        <v>295989.93</v>
      </c>
      <c r="G68" s="3">
        <v>1288134.93</v>
      </c>
      <c r="H68" s="57">
        <f t="shared" si="36"/>
        <v>1275</v>
      </c>
      <c r="I68" s="33">
        <v>327</v>
      </c>
      <c r="J68" s="33">
        <v>948</v>
      </c>
      <c r="K68" s="60">
        <f t="shared" ref="K68:K77" si="77">L68+M68</f>
        <v>117749.86</v>
      </c>
      <c r="L68" s="3">
        <v>30199.38</v>
      </c>
      <c r="M68" s="3">
        <v>87550.48</v>
      </c>
      <c r="N68" s="57"/>
      <c r="O68" s="34"/>
      <c r="P68" s="34"/>
      <c r="Q68" s="60"/>
      <c r="R68" s="34"/>
      <c r="S68" s="34"/>
      <c r="T68" s="60">
        <f>U68+V68</f>
        <v>1557385.63</v>
      </c>
      <c r="U68" s="3">
        <v>503508.16</v>
      </c>
      <c r="V68" s="3">
        <v>1053877.47</v>
      </c>
      <c r="W68" s="57">
        <f t="shared" si="30"/>
        <v>4577</v>
      </c>
      <c r="X68" s="33">
        <v>1311</v>
      </c>
      <c r="Y68" s="33">
        <v>3266</v>
      </c>
      <c r="Z68" s="60">
        <f t="shared" ref="Z68:Z77" si="78">AA68+AB68</f>
        <v>3428457.71</v>
      </c>
      <c r="AA68" s="3">
        <v>982020.55</v>
      </c>
      <c r="AB68" s="3">
        <v>2446437.16</v>
      </c>
      <c r="AC68" s="57">
        <f t="shared" si="69"/>
        <v>1803</v>
      </c>
      <c r="AD68" s="33">
        <v>536</v>
      </c>
      <c r="AE68" s="33">
        <v>1267</v>
      </c>
      <c r="AF68" s="60">
        <f t="shared" si="76"/>
        <v>973407.39999999991</v>
      </c>
      <c r="AG68" s="3">
        <v>289376.8</v>
      </c>
      <c r="AH68" s="3">
        <v>684030.6</v>
      </c>
      <c r="AI68" s="57">
        <f t="shared" si="23"/>
        <v>376</v>
      </c>
      <c r="AJ68" s="33">
        <v>99</v>
      </c>
      <c r="AK68" s="33">
        <v>277</v>
      </c>
      <c r="AL68" s="60">
        <f>AM68+AN68</f>
        <v>6803489.7999999998</v>
      </c>
      <c r="AM68" s="3">
        <v>1791344.39</v>
      </c>
      <c r="AN68" s="3">
        <v>5012145.41</v>
      </c>
      <c r="AO68" s="57">
        <f t="shared" ref="AO68:AO78" si="79">AP68+AQ68</f>
        <v>146</v>
      </c>
      <c r="AP68" s="33">
        <v>30</v>
      </c>
      <c r="AQ68" s="33">
        <v>116</v>
      </c>
      <c r="AR68" s="60">
        <f>AS68+AT68</f>
        <v>1473839.77</v>
      </c>
      <c r="AS68" s="3">
        <v>302843.78999999998</v>
      </c>
      <c r="AT68" s="3">
        <v>1170995.98</v>
      </c>
      <c r="AU68" s="57">
        <f t="shared" ref="AU68:AU69" si="80">AV68+AW68</f>
        <v>2073</v>
      </c>
      <c r="AV68" s="33">
        <v>542</v>
      </c>
      <c r="AW68" s="33">
        <v>1531</v>
      </c>
      <c r="AX68" s="60">
        <f>AY68+AZ68</f>
        <v>206139.12000000002</v>
      </c>
      <c r="AY68" s="3">
        <v>53896.480000000003</v>
      </c>
      <c r="AZ68" s="3">
        <v>152242.64000000001</v>
      </c>
      <c r="BA68" s="57">
        <f t="shared" ref="BA68:BA70" si="81">BB68+BC68</f>
        <v>172</v>
      </c>
      <c r="BB68" s="33">
        <v>53</v>
      </c>
      <c r="BC68" s="33">
        <v>119</v>
      </c>
      <c r="BD68" s="60">
        <f t="shared" ref="BD68:BD79" si="82">BE68+BF68</f>
        <v>120627.04000000001</v>
      </c>
      <c r="BE68" s="3">
        <v>37169.96</v>
      </c>
      <c r="BF68" s="3">
        <v>83457.08</v>
      </c>
      <c r="BH68" s="62">
        <f t="shared" si="54"/>
        <v>16265221.189999996</v>
      </c>
      <c r="BI68" s="65">
        <f>' I КВАРТАЛ'!BH68+'II КВАРТАЛ '!BH68+' III КВАРТАЛ '!BH68+'IV КВАРТАЛ и СВОД V-мов и $$ '!BH68</f>
        <v>66382428.75</v>
      </c>
      <c r="BJ68" s="51">
        <v>58788654.893427253</v>
      </c>
      <c r="BK68" s="52">
        <f t="shared" ref="BK68:BK94" si="83">BI68-BJ68</f>
        <v>7593773.8565727472</v>
      </c>
      <c r="BL68" s="107"/>
      <c r="BM68" s="90">
        <f t="shared" ref="BM68:BM94" si="84">BN68+BO68</f>
        <v>3847</v>
      </c>
      <c r="BN68" s="89">
        <f>' I КВАРТАЛ'!C68+'II КВАРТАЛ '!C68+' III КВАРТАЛ '!C68+'IV КВАРТАЛ и СВОД V-мов и $$ '!C68</f>
        <v>980</v>
      </c>
      <c r="BO68" s="89">
        <f>' I КВАРТАЛ'!D68+'II КВАРТАЛ '!D68+' III КВАРТАЛ '!D68+'IV КВАРТАЛ и СВОД V-мов и $$ '!D68</f>
        <v>2867</v>
      </c>
      <c r="BP68" s="115">
        <f>' I КВАРТАЛ'!E68+'II КВАРТАЛ '!E68+' III КВАРТАЛ '!E68+'IV КВАРТАЛ и СВОД V-мов и $$ '!E68</f>
        <v>6361303.0399999991</v>
      </c>
      <c r="BQ68" s="51">
        <f>' I КВАРТАЛ'!F68+'II КВАРТАЛ '!F68+' III КВАРТАЛ '!F68+'IV КВАРТАЛ и СВОД V-мов и $$ '!F68</f>
        <v>1620503.51</v>
      </c>
      <c r="BR68" s="51">
        <f>' I КВАРТАЛ'!G68+'II КВАРТАЛ '!G68+' III КВАРТАЛ '!G68+'IV КВАРТАЛ и СВОД V-мов и $$ '!G68</f>
        <v>4740799.53</v>
      </c>
      <c r="BS68" s="90">
        <f t="shared" ref="BS68:BS94" si="85">BT68+BU68</f>
        <v>5187</v>
      </c>
      <c r="BT68" s="89">
        <f>' I КВАРТАЛ'!I68+'II КВАРТАЛ '!I68+' III КВАРТАЛ '!I68+'IV КВАРТАЛ и СВОД V-мов и $$ '!I68</f>
        <v>1566</v>
      </c>
      <c r="BU68" s="89">
        <f>' I КВАРТАЛ'!J68+'II КВАРТАЛ '!J68+' III КВАРТАЛ '!J68+'IV КВАРТАЛ и СВОД V-мов и $$ '!J68</f>
        <v>3621</v>
      </c>
      <c r="BV68" s="115">
        <f>' I КВАРТАЛ'!K68+'II КВАРТАЛ '!K68+' III КВАРТАЛ '!K68+'IV КВАРТАЛ и СВОД V-мов и $$ '!K68</f>
        <v>479530.88</v>
      </c>
      <c r="BW68" s="51">
        <f>' I КВАРТАЛ'!L68+'II КВАРТАЛ '!L68+' III КВАРТАЛ '!L68+'IV КВАРТАЛ и СВОД V-мов и $$ '!L68</f>
        <v>144783.03</v>
      </c>
      <c r="BX68" s="51">
        <f>' I КВАРТАЛ'!M68+'II КВАРТАЛ '!M68+' III КВАРТАЛ '!M68+'IV КВАРТАЛ и СВОД V-мов и $$ '!M68</f>
        <v>334747.84999999998</v>
      </c>
      <c r="BY68" s="90">
        <f t="shared" ref="BY68:BY94" si="86">BZ68+CA68</f>
        <v>0</v>
      </c>
      <c r="BZ68" s="89">
        <f>' I КВАРТАЛ'!O68+'II КВАРТАЛ '!O68+' III КВАРТАЛ '!O68+'IV КВАРТАЛ и СВОД V-мов и $$ '!O68</f>
        <v>0</v>
      </c>
      <c r="CA68" s="89">
        <f>' I КВАРТАЛ'!P68+'II КВАРТАЛ '!P68+' III КВАРТАЛ '!P68+'IV КВАРТАЛ и СВОД V-мов и $$ '!P68</f>
        <v>0</v>
      </c>
      <c r="CB68" s="115">
        <f>' I КВАРТАЛ'!Q68+'II КВАРТАЛ '!Q68+' III КВАРТАЛ '!Q68+'IV КВАРТАЛ и СВОД V-мов и $$ '!Q68</f>
        <v>0</v>
      </c>
      <c r="CC68" s="51">
        <f>' I КВАРТАЛ'!R68+'II КВАРТАЛ '!R68+' III КВАРТАЛ '!R68+'IV КВАРТАЛ и СВОД V-мов и $$ '!R68</f>
        <v>0</v>
      </c>
      <c r="CD68" s="51">
        <f>' I КВАРТАЛ'!S68+'II КВАРТАЛ '!S68+' III КВАРТАЛ '!S68+'IV КВАРТАЛ и СВОД V-мов и $$ '!S68</f>
        <v>0</v>
      </c>
      <c r="CE68" s="115">
        <f>' I КВАРТАЛ'!T68+'II КВАРТАЛ '!T68+' III КВАРТАЛ '!T68+'IV КВАРТАЛ и СВОД V-мов и $$ '!T68</f>
        <v>6186876.4900000002</v>
      </c>
      <c r="CF68" s="51">
        <f>' I КВАРТАЛ'!U68+'II КВАРТАЛ '!U68+' III КВАРТАЛ '!U68+'IV КВАРТАЛ и СВОД V-мов и $$ '!U68</f>
        <v>1999132.13</v>
      </c>
      <c r="CG68" s="51">
        <f>' I КВАРТАЛ'!V68+'II КВАРТАЛ '!V68+' III КВАРТАЛ '!V68+'IV КВАРТАЛ и СВОД V-мов и $$ '!V68</f>
        <v>4187744.3600000003</v>
      </c>
      <c r="CH68" s="90">
        <f t="shared" ref="CH68:CH94" si="87">CI68+CJ68</f>
        <v>18436</v>
      </c>
      <c r="CI68" s="89">
        <f>' I КВАРТАЛ'!X68+'II КВАРТАЛ '!X68+' III КВАРТАЛ '!X68+'IV КВАРТАЛ и СВОД V-мов и $$ '!X68</f>
        <v>6245</v>
      </c>
      <c r="CJ68" s="89">
        <f>' I КВАРТАЛ'!Y68+'II КВАРТАЛ '!Y68+' III КВАРТАЛ '!Y68+'IV КВАРТАЛ и СВОД V-мов и $$ '!Y68</f>
        <v>12191</v>
      </c>
      <c r="CK68" s="115">
        <f>' I КВАРТАЛ'!Z68+'II КВАРТАЛ '!Z68+' III КВАРТАЛ '!Z68+'IV КВАРТАЛ и СВОД V-мов и $$ '!Z68</f>
        <v>13826739.650000002</v>
      </c>
      <c r="CL68" s="51">
        <f>' I КВАРТАЛ'!AA68+'II КВАРТАЛ '!AA68+' III КВАРТАЛ '!AA68+'IV КВАРТАЛ и СВОД V-мов и $$ '!AA68</f>
        <v>4683733.1100000003</v>
      </c>
      <c r="CM68" s="51">
        <f>' I КВАРТАЛ'!AB68+'II КВАРТАЛ '!AB68+' III КВАРТАЛ '!AB68+'IV КВАРТАЛ и СВОД V-мов и $$ '!AB68</f>
        <v>9143006.540000001</v>
      </c>
      <c r="CN68" s="90">
        <f t="shared" ref="CN68:CN94" si="88">CO68+CP68</f>
        <v>7225</v>
      </c>
      <c r="CO68" s="89">
        <f>' I КВАРТАЛ'!AD68+'II КВАРТАЛ '!AD68+' III КВАРТАЛ '!AD68+'IV КВАРТАЛ и СВОД V-мов и $$ '!AD68</f>
        <v>2524</v>
      </c>
      <c r="CP68" s="89">
        <f>' I КВАРТАЛ'!AE68+'II КВАРТАЛ '!AE68+' III КВАРТАЛ '!AE68+'IV КВАРТАЛ и СВОД V-мов и $$ '!AE68</f>
        <v>4701</v>
      </c>
      <c r="CQ68" s="115">
        <f>' I КВАРТАЛ'!AF68+'II КВАРТАЛ '!AF68+' III КВАРТАЛ '!AF68+'IV КВАРТАЛ и СВОД V-мов и $$ '!AF68</f>
        <v>3898058.6799999997</v>
      </c>
      <c r="CR68" s="51">
        <f>' I КВАРТАЛ'!AG68+'II КВАРТАЛ '!AG68+' III КВАРТАЛ '!AG68+'IV КВАРТАЛ и СВОД V-мов и $$ '!AG68</f>
        <v>1361686.79</v>
      </c>
      <c r="CS68" s="51">
        <f>' I КВАРТАЛ'!AH68+'II КВАРТАЛ '!AH68+' III КВАРТАЛ '!AH68+'IV КВАРТАЛ и СВОД V-мов и $$ '!AH68</f>
        <v>2536371.89</v>
      </c>
      <c r="CT68" s="90">
        <f t="shared" ref="CT68:CT94" si="89">CU68+CV68</f>
        <v>1541</v>
      </c>
      <c r="CU68" s="89">
        <f>' I КВАРТАЛ'!AJ68+'II КВАРТАЛ '!AJ68+' III КВАРТАЛ '!AJ68+'IV КВАРТАЛ и СВОД V-мов и $$ '!AJ68</f>
        <v>482</v>
      </c>
      <c r="CV68" s="89">
        <f>' I КВАРТАЛ'!AK68+'II КВАРТАЛ '!AK68+' III КВАРТАЛ '!AK68+'IV КВАРТАЛ и СВОД V-мов и $$ '!AK68</f>
        <v>1059</v>
      </c>
      <c r="CW68" s="115">
        <f>' I КВАРТАЛ'!AL68+'II КВАРТАЛ '!AL68+' III КВАРТАЛ '!AL68+'IV КВАРТАЛ и СВОД V-мов и $$ '!AL68</f>
        <v>27839251.669999998</v>
      </c>
      <c r="CX68" s="51">
        <f>' I КВАРТАЛ'!AM68+'II КВАРТАЛ '!AM68+' III КВАРТАЛ '!AM68+'IV КВАРТАЛ и СВОД V-мов и $$ '!AM68</f>
        <v>8706942.7800000012</v>
      </c>
      <c r="CY68" s="51">
        <f>' I КВАРТАЛ'!AN68+'II КВАРТАЛ '!AN68+' III КВАРТАЛ '!AN68+'IV КВАРТАЛ и СВОД V-мов и $$ '!AN68</f>
        <v>19132308.890000001</v>
      </c>
      <c r="CZ68" s="90">
        <f t="shared" ref="CZ68:CZ94" si="90">DA68+DB68</f>
        <v>600</v>
      </c>
      <c r="DA68" s="89">
        <f>' I КВАРТАЛ'!AP68+'II КВАРТАЛ '!AP68+' III КВАРТАЛ '!AP68+'IV КВАРТАЛ и СВОД V-мов и $$ '!AP68</f>
        <v>177</v>
      </c>
      <c r="DB68" s="89">
        <f>' I КВАРТАЛ'!AQ68+'II КВАРТАЛ '!AQ68+' III КВАРТАЛ '!AQ68+'IV КВАРТАЛ и СВОД V-мов и $$ '!AQ68</f>
        <v>423</v>
      </c>
      <c r="DC68" s="115">
        <f>' I КВАРТАЛ'!AR68+'II КВАРТАЛ '!AR68+' III КВАРТАЛ '!AR68+'IV КВАРТАЛ и СВОД V-мов и $$ '!AR68</f>
        <v>6474392.3399999999</v>
      </c>
      <c r="DD68" s="51">
        <f>' I КВАРТАЛ'!AS68+'II КВАРТАЛ '!AS68+' III КВАРТАЛ '!AS68+'IV КВАРТАЛ и СВОД V-мов и $$ '!AS68</f>
        <v>1939062.6700000002</v>
      </c>
      <c r="DE68" s="51">
        <f>' I КВАРТАЛ'!AT68+'II КВАРТАЛ '!AT68+' III КВАРТАЛ '!AT68+'IV КВАРТАЛ и СВОД V-мов и $$ '!AT68</f>
        <v>4535329.67</v>
      </c>
      <c r="DF68" s="90">
        <f t="shared" ref="DF68:DF94" si="91">DG68+DH68</f>
        <v>8300</v>
      </c>
      <c r="DG68" s="89">
        <f>' I КВАРТАЛ'!AV68+'II КВАРТАЛ '!AV68+' III КВАРТАЛ '!AV68+'IV КВАРТАЛ и СВОД V-мов и $$ '!AV68</f>
        <v>2893</v>
      </c>
      <c r="DH68" s="89">
        <f>' I КВАРТАЛ'!AW68+'II КВАРТАЛ '!AW68+' III КВАРТАЛ '!AW68+'IV КВАРТАЛ и СВОД V-мов и $$ '!AW68</f>
        <v>5407</v>
      </c>
      <c r="DI68" s="115">
        <f>' I КВАРТАЛ'!AX68+'II КВАРТАЛ '!AX68+' III КВАРТАЛ '!AX68+'IV КВАРТАЛ и СВОД V-мов и $$ '!AX68</f>
        <v>825352</v>
      </c>
      <c r="DJ68" s="51">
        <f>' I КВАРТАЛ'!AY68+'II КВАРТАЛ '!AY68+' III КВАРТАЛ '!AY68+'IV КВАРТАЛ и СВОД V-мов и $$ '!AY68</f>
        <v>287679.92</v>
      </c>
      <c r="DK68" s="51">
        <f>' I КВАРТАЛ'!AZ68+'II КВАРТАЛ '!AZ68+' III КВАРТАЛ '!AZ68+'IV КВАРТАЛ и СВОД V-мов и $$ '!AZ68</f>
        <v>537672.08000000007</v>
      </c>
      <c r="DL68" s="90">
        <f t="shared" ref="DL68:DL94" si="92">DM68+DN68</f>
        <v>700</v>
      </c>
      <c r="DM68" s="89">
        <f>' I КВАРТАЛ'!BB68+'II КВАРТАЛ '!BB68+' III КВАРТАЛ '!BB68+'IV КВАРТАЛ и СВОД V-мов и $$ '!BB68</f>
        <v>209</v>
      </c>
      <c r="DN68" s="89">
        <f>' I КВАРТАЛ'!BC68+'II КВАРТАЛ '!BC68+' III КВАРТАЛ '!BC68+'IV КВАРТАЛ и СВОД V-мов и $$ '!BC68</f>
        <v>491</v>
      </c>
      <c r="DO68" s="115">
        <f>' I КВАРТАЛ'!BD68+'II КВАРТАЛ '!BD68+' III КВАРТАЛ '!BD68+'IV КВАРТАЛ и СВОД V-мов и $$ '!BD68</f>
        <v>490924</v>
      </c>
      <c r="DP68" s="51">
        <f>' I КВАРТАЛ'!BE68+'II КВАРТАЛ '!BE68+' III КВАРТАЛ '!BE68+'IV КВАРТАЛ и СВОД V-мов и $$ '!BE68</f>
        <v>146575.88</v>
      </c>
      <c r="DQ68" s="51">
        <f>' I КВАРТАЛ'!BF68+'II КВАРТАЛ '!BF68+' III КВАРТАЛ '!BF68+'IV КВАРТАЛ и СВОД V-мов и $$ '!BF68</f>
        <v>344348.12</v>
      </c>
      <c r="DR68" s="37"/>
      <c r="DS68" s="72">
        <f t="shared" si="16"/>
        <v>45836</v>
      </c>
      <c r="DT68" s="97">
        <f t="shared" si="17"/>
        <v>15076</v>
      </c>
      <c r="DU68" s="97">
        <f t="shared" si="18"/>
        <v>30760</v>
      </c>
      <c r="DV68" s="63">
        <f t="shared" si="55"/>
        <v>66382428.75</v>
      </c>
      <c r="DW68" s="51">
        <f t="shared" si="56"/>
        <v>20890099.820000004</v>
      </c>
      <c r="DX68" s="51">
        <f t="shared" si="57"/>
        <v>45492328.93</v>
      </c>
      <c r="DY68" s="116">
        <f t="shared" si="58"/>
        <v>0</v>
      </c>
      <c r="DZ68" s="100">
        <f t="shared" ref="DZ68:DZ94" si="93">DT68+DU68</f>
        <v>45836</v>
      </c>
      <c r="EA68" s="101">
        <f t="shared" ref="EA68:EA94" si="94">DS68-DZ68</f>
        <v>0</v>
      </c>
    </row>
    <row r="69" spans="1:131" s="35" customFormat="1" ht="15" x14ac:dyDescent="0.25">
      <c r="A69" s="21" t="s">
        <v>129</v>
      </c>
      <c r="B69" s="57">
        <f t="shared" si="75"/>
        <v>1281</v>
      </c>
      <c r="C69" s="33">
        <v>19</v>
      </c>
      <c r="D69" s="33">
        <v>1262</v>
      </c>
      <c r="E69" s="60">
        <f>F69+G69</f>
        <v>2118229.5699999998</v>
      </c>
      <c r="F69" s="3">
        <v>31417.919999999998</v>
      </c>
      <c r="G69" s="3">
        <v>2086811.65</v>
      </c>
      <c r="H69" s="57">
        <f t="shared" si="36"/>
        <v>1814</v>
      </c>
      <c r="I69" s="33">
        <v>25</v>
      </c>
      <c r="J69" s="33">
        <v>1789</v>
      </c>
      <c r="K69" s="60">
        <f t="shared" si="77"/>
        <v>356491.69</v>
      </c>
      <c r="L69" s="3">
        <v>4913.0600000000004</v>
      </c>
      <c r="M69" s="3">
        <v>351578.63</v>
      </c>
      <c r="N69" s="57"/>
      <c r="O69" s="34"/>
      <c r="P69" s="34"/>
      <c r="Q69" s="60"/>
      <c r="R69" s="34"/>
      <c r="S69" s="34"/>
      <c r="T69" s="60">
        <f>U69+V69</f>
        <v>1881137.65</v>
      </c>
      <c r="U69" s="3">
        <v>257623.5</v>
      </c>
      <c r="V69" s="3">
        <v>1623514.15</v>
      </c>
      <c r="W69" s="57">
        <f t="shared" si="30"/>
        <v>5603</v>
      </c>
      <c r="X69" s="33">
        <v>165</v>
      </c>
      <c r="Y69" s="33">
        <v>5438</v>
      </c>
      <c r="Z69" s="60">
        <f t="shared" si="78"/>
        <v>3973053.96</v>
      </c>
      <c r="AA69" s="3">
        <v>117000.52</v>
      </c>
      <c r="AB69" s="3">
        <v>3856053.44</v>
      </c>
      <c r="AC69" s="57">
        <f t="shared" si="69"/>
        <v>2428</v>
      </c>
      <c r="AD69" s="33">
        <v>12</v>
      </c>
      <c r="AE69" s="33">
        <v>2416</v>
      </c>
      <c r="AF69" s="60">
        <f t="shared" si="76"/>
        <v>1110110.58</v>
      </c>
      <c r="AG69" s="3">
        <v>5486.54</v>
      </c>
      <c r="AH69" s="3">
        <v>1104624.04</v>
      </c>
      <c r="AI69" s="57">
        <f t="shared" si="23"/>
        <v>594</v>
      </c>
      <c r="AJ69" s="33">
        <v>10</v>
      </c>
      <c r="AK69" s="33">
        <v>584</v>
      </c>
      <c r="AL69" s="60">
        <f>AM69+AN69</f>
        <v>10431643.350000001</v>
      </c>
      <c r="AM69" s="3">
        <v>175616.89</v>
      </c>
      <c r="AN69" s="3">
        <v>10256026.460000001</v>
      </c>
      <c r="AO69" s="57">
        <f t="shared" si="79"/>
        <v>207</v>
      </c>
      <c r="AP69" s="33">
        <v>1</v>
      </c>
      <c r="AQ69" s="33">
        <v>206</v>
      </c>
      <c r="AR69" s="60">
        <f>AS69+AT69</f>
        <v>2249739.3199999998</v>
      </c>
      <c r="AS69" s="3">
        <v>10868.31</v>
      </c>
      <c r="AT69" s="3">
        <v>2238871.0099999998</v>
      </c>
      <c r="AU69" s="57">
        <f t="shared" si="80"/>
        <v>2973</v>
      </c>
      <c r="AV69" s="33">
        <v>41</v>
      </c>
      <c r="AW69" s="33">
        <v>2932</v>
      </c>
      <c r="AX69" s="60">
        <f>AY69+AZ69</f>
        <v>295635.12</v>
      </c>
      <c r="AY69" s="3">
        <v>4077.04</v>
      </c>
      <c r="AZ69" s="3">
        <v>291558.08</v>
      </c>
      <c r="BA69" s="57">
        <f t="shared" si="81"/>
        <v>498</v>
      </c>
      <c r="BB69" s="33">
        <v>6</v>
      </c>
      <c r="BC69" s="33">
        <v>492</v>
      </c>
      <c r="BD69" s="60">
        <f t="shared" si="82"/>
        <v>349257.36</v>
      </c>
      <c r="BE69" s="3">
        <v>4207.92</v>
      </c>
      <c r="BF69" s="3">
        <v>345049.44</v>
      </c>
      <c r="BH69" s="62">
        <f t="shared" si="54"/>
        <v>22765298.600000001</v>
      </c>
      <c r="BI69" s="65">
        <f>' I КВАРТАЛ'!BH69+'II КВАРТАЛ '!BH69+' III КВАРТАЛ '!BH69+'IV КВАРТАЛ и СВОД V-мов и $$ '!BH69</f>
        <v>88432373.99000001</v>
      </c>
      <c r="BJ69" s="51">
        <v>78583480.67557542</v>
      </c>
      <c r="BK69" s="52">
        <f t="shared" si="83"/>
        <v>9848893.3144245893</v>
      </c>
      <c r="BL69" s="107"/>
      <c r="BM69" s="90">
        <f t="shared" si="84"/>
        <v>5129</v>
      </c>
      <c r="BN69" s="89">
        <f>' I КВАРТАЛ'!C69+'II КВАРТАЛ '!C69+' III КВАРТАЛ '!C69+'IV КВАРТАЛ и СВОД V-мов и $$ '!C69</f>
        <v>105</v>
      </c>
      <c r="BO69" s="89">
        <f>' I КВАРТАЛ'!D69+'II КВАРТАЛ '!D69+' III КВАРТАЛ '!D69+'IV КВАРТАЛ и СВОД V-мов и $$ '!D69</f>
        <v>5024</v>
      </c>
      <c r="BP69" s="115">
        <f>' I КВАРТАЛ'!E69+'II КВАРТАЛ '!E69+' III КВАРТАЛ '!E69+'IV КВАРТАЛ и СВОД V-мов и $$ '!E69</f>
        <v>8481186.1500000004</v>
      </c>
      <c r="BQ69" s="51">
        <f>' I КВАРТАЛ'!F69+'II КВАРТАЛ '!F69+' III КВАРТАЛ '!F69+'IV КВАРТАЛ и СВОД V-мов и $$ '!F69</f>
        <v>173625.36</v>
      </c>
      <c r="BR69" s="51">
        <f>' I КВАРТАЛ'!G69+'II КВАРТАЛ '!G69+' III КВАРТАЛ '!G69+'IV КВАРТАЛ и СВОД V-мов и $$ '!G69</f>
        <v>8307560.790000001</v>
      </c>
      <c r="BS69" s="90">
        <f t="shared" si="85"/>
        <v>7304</v>
      </c>
      <c r="BT69" s="89">
        <f>' I КВАРТАЛ'!I69+'II КВАРТАЛ '!I69+' III КВАРТАЛ '!I69+'IV КВАРТАЛ и СВОД V-мов и $$ '!I69</f>
        <v>142</v>
      </c>
      <c r="BU69" s="89">
        <f>' I КВАРТАЛ'!J69+'II КВАРТАЛ '!J69+' III КВАРТАЛ '!J69+'IV КВАРТАЛ и СВОД V-мов и $$ '!J69</f>
        <v>7162</v>
      </c>
      <c r="BV69" s="115">
        <f>' I КВАРТАЛ'!K69+'II КВАРТАЛ '!K69+' III КВАРТАЛ '!K69+'IV КВАРТАЛ и СВОД V-мов и $$ '!K69</f>
        <v>1429405.0699999998</v>
      </c>
      <c r="BW69" s="51">
        <f>' I КВАРТАЛ'!L69+'II КВАРТАЛ '!L69+' III КВАРТАЛ '!L69+'IV КВАРТАЛ и СВОД V-мов и $$ '!L69</f>
        <v>27777.829999999998</v>
      </c>
      <c r="BX69" s="51">
        <f>' I КВАРТАЛ'!M69+'II КВАРТАЛ '!M69+' III КВАРТАЛ '!M69+'IV КВАРТАЛ и СВОД V-мов и $$ '!M69</f>
        <v>1401627.2400000002</v>
      </c>
      <c r="BY69" s="90">
        <f t="shared" si="86"/>
        <v>0</v>
      </c>
      <c r="BZ69" s="89">
        <f>' I КВАРТАЛ'!O69+'II КВАРТАЛ '!O69+' III КВАРТАЛ '!O69+'IV КВАРТАЛ и СВОД V-мов и $$ '!O69</f>
        <v>0</v>
      </c>
      <c r="CA69" s="89">
        <f>' I КВАРТАЛ'!P69+'II КВАРТАЛ '!P69+' III КВАРТАЛ '!P69+'IV КВАРТАЛ и СВОД V-мов и $$ '!P69</f>
        <v>0</v>
      </c>
      <c r="CB69" s="115">
        <f>' I КВАРТАЛ'!Q69+'II КВАРТАЛ '!Q69+' III КВАРТАЛ '!Q69+'IV КВАРТАЛ и СВОД V-мов и $$ '!Q69</f>
        <v>0</v>
      </c>
      <c r="CC69" s="51">
        <f>' I КВАРТАЛ'!R69+'II КВАРТАЛ '!R69+' III КВАРТАЛ '!R69+'IV КВАРТАЛ и СВОД V-мов и $$ '!R69</f>
        <v>0</v>
      </c>
      <c r="CD69" s="51">
        <f>' I КВАРТАЛ'!S69+'II КВАРТАЛ '!S69+' III КВАРТАЛ '!S69+'IV КВАРТАЛ и СВОД V-мов и $$ '!S69</f>
        <v>0</v>
      </c>
      <c r="CE69" s="115">
        <f>' I КВАРТАЛ'!T69+'II КВАРТАЛ '!T69+' III КВАРТАЛ '!T69+'IV КВАРТАЛ и СВОД V-мов и $$ '!T69</f>
        <v>7577314.1899999995</v>
      </c>
      <c r="CF69" s="51">
        <f>' I КВАРТАЛ'!U69+'II КВАРТАЛ '!U69+' III КВАРТАЛ '!U69+'IV КВАРТАЛ и СВОД V-мов и $$ '!U69</f>
        <v>1031670.72</v>
      </c>
      <c r="CG69" s="51">
        <f>' I КВАРТАЛ'!V69+'II КВАРТАЛ '!V69+' III КВАРТАЛ '!V69+'IV КВАРТАЛ и СВОД V-мов и $$ '!V69</f>
        <v>6545643.4700000007</v>
      </c>
      <c r="CH69" s="90">
        <f t="shared" si="87"/>
        <v>21582</v>
      </c>
      <c r="CI69" s="89">
        <f>' I КВАРТАЛ'!X69+'II КВАРТАЛ '!X69+' III КВАРТАЛ '!X69+'IV КВАРТАЛ и СВОД V-мов и $$ '!X69</f>
        <v>538</v>
      </c>
      <c r="CJ69" s="89">
        <f>' I КВАРТАЛ'!Y69+'II КВАРТАЛ '!Y69+' III КВАРТАЛ '!Y69+'IV КВАРТАЛ и СВОД V-мов и $$ '!Y69</f>
        <v>21044</v>
      </c>
      <c r="CK69" s="115">
        <f>' I КВАРТАЛ'!Z69+'II КВАРТАЛ '!Z69+' III КВАРТАЛ '!Z69+'IV КВАРТАЛ и СВОД V-мов и $$ '!Z69</f>
        <v>15273919.449999999</v>
      </c>
      <c r="CL69" s="51">
        <f>' I КВАРТАЛ'!AA69+'II КВАРТАЛ '!AA69+' III КВАРТАЛ '!AA69+'IV КВАРТАЛ и СВОД V-мов и $$ '!AA69</f>
        <v>381607.27</v>
      </c>
      <c r="CM69" s="51">
        <f>' I КВАРТАЛ'!AB69+'II КВАРТАЛ '!AB69+' III КВАРТАЛ '!AB69+'IV КВАРТАЛ и СВОД V-мов и $$ '!AB69</f>
        <v>14892312.18</v>
      </c>
      <c r="CN69" s="90">
        <f t="shared" si="88"/>
        <v>9634</v>
      </c>
      <c r="CO69" s="89">
        <f>' I КВАРТАЛ'!AD69+'II КВАРТАЛ '!AD69+' III КВАРТАЛ '!AD69+'IV КВАРТАЛ и СВОД V-мов и $$ '!AD69</f>
        <v>71</v>
      </c>
      <c r="CP69" s="89">
        <f>' I КВАРТАЛ'!AE69+'II КВАРТАЛ '!AE69+' III КВАРТАЛ '!AE69+'IV КВАРТАЛ и СВОД V-мов и $$ '!AE69</f>
        <v>9563</v>
      </c>
      <c r="CQ69" s="115">
        <f>' I КВАРТАЛ'!AF69+'II КВАРТАЛ '!AF69+' III КВАРТАЛ '!AF69+'IV КВАРТАЛ и СВОД V-мов и $$ '!AF69</f>
        <v>4407484.57</v>
      </c>
      <c r="CR69" s="51">
        <f>' I КВАРТАЛ'!AG69+'II КВАРТАЛ '!AG69+' III КВАРТАЛ '!AG69+'IV КВАРТАЛ и СВОД V-мов и $$ '!AG69</f>
        <v>32477.15</v>
      </c>
      <c r="CS69" s="51">
        <f>' I КВАРТАЛ'!AH69+'II КВАРТАЛ '!AH69+' III КВАРТАЛ '!AH69+'IV КВАРТАЛ и СВОД V-мов и $$ '!AH69</f>
        <v>4375007.42</v>
      </c>
      <c r="CT69" s="90">
        <f t="shared" si="89"/>
        <v>2279</v>
      </c>
      <c r="CU69" s="89">
        <f>' I КВАРТАЛ'!AJ69+'II КВАРТАЛ '!AJ69+' III КВАРТАЛ '!AJ69+'IV КВАРТАЛ и СВОД V-мов и $$ '!AJ69</f>
        <v>40</v>
      </c>
      <c r="CV69" s="89">
        <f>' I КВАРТАЛ'!AK69+'II КВАРТАЛ '!AK69+' III КВАРТАЛ '!AK69+'IV КВАРТАЛ и СВОД V-мов и $$ '!AK69</f>
        <v>2239</v>
      </c>
      <c r="CW69" s="115">
        <f>' I КВАРТАЛ'!AL69+'II КВАРТАЛ '!AL69+' III КВАРТАЛ '!AL69+'IV КВАРТАЛ и СВОД V-мов и $$ '!AL69</f>
        <v>40165938.359999999</v>
      </c>
      <c r="CX69" s="51">
        <f>' I КВАРТАЛ'!AM69+'II КВАРТАЛ '!AM69+' III КВАРТАЛ '!AM69+'IV КВАРТАЛ и СВОД V-мов и $$ '!AM69</f>
        <v>705237.91</v>
      </c>
      <c r="CY69" s="51">
        <f>' I КВАРТАЛ'!AN69+'II КВАРТАЛ '!AN69+' III КВАРТАЛ '!AN69+'IV КВАРТАЛ и СВОД V-мов и $$ '!AN69</f>
        <v>39460700.450000003</v>
      </c>
      <c r="CZ69" s="90">
        <f t="shared" si="90"/>
        <v>790</v>
      </c>
      <c r="DA69" s="89">
        <f>' I КВАРТАЛ'!AP69+'II КВАРТАЛ '!AP69+' III КВАРТАЛ '!AP69+'IV КВАРТАЛ и СВОД V-мов и $$ '!AP69</f>
        <v>5</v>
      </c>
      <c r="DB69" s="89">
        <f>' I КВАРТАЛ'!AQ69+'II КВАРТАЛ '!AQ69+' III КВАРТАЛ '!AQ69+'IV КВАРТАЛ и СВОД V-мов и $$ '!AQ69</f>
        <v>785</v>
      </c>
      <c r="DC69" s="115">
        <f>' I КВАРТАЛ'!AR69+'II КВАРТАЛ '!AR69+' III КВАРТАЛ '!AR69+'IV КВАРТАЛ и СВОД V-мов и $$ '!AR69</f>
        <v>8587719</v>
      </c>
      <c r="DD69" s="51">
        <f>' I КВАРТАЛ'!AS69+'II КВАРТАЛ '!AS69+' III КВАРТАЛ '!AS69+'IV КВАРТАЛ и СВОД V-мов и $$ '!AS69</f>
        <v>54357.77</v>
      </c>
      <c r="DE69" s="51">
        <f>' I КВАРТАЛ'!AT69+'II КВАРТАЛ '!AT69+' III КВАРТАЛ '!AT69+'IV КВАРТАЛ и СВОД V-мов и $$ '!AT69</f>
        <v>8533361.2300000004</v>
      </c>
      <c r="DF69" s="90">
        <f t="shared" si="91"/>
        <v>11130</v>
      </c>
      <c r="DG69" s="89">
        <f>' I КВАРТАЛ'!AV69+'II КВАРТАЛ '!AV69+' III КВАРТАЛ '!AV69+'IV КВАРТАЛ и СВОД V-мов и $$ '!AV69</f>
        <v>205</v>
      </c>
      <c r="DH69" s="89">
        <f>' I КВАРТАЛ'!AW69+'II КВАРТАЛ '!AW69+' III КВАРТАЛ '!AW69+'IV КВАРТАЛ и СВОД V-мов и $$ '!AW69</f>
        <v>10925</v>
      </c>
      <c r="DI69" s="115">
        <f>' I КВАРТАЛ'!AX69+'II КВАРТАЛ '!AX69+' III КВАРТАЛ '!AX69+'IV КВАРТАЛ и СВОД V-мов и $$ '!AX69</f>
        <v>1106767.2000000002</v>
      </c>
      <c r="DJ69" s="51">
        <f>' I КВАРТАЛ'!AY69+'II КВАРТАЛ '!AY69+' III КВАРТАЛ '!AY69+'IV КВАРТАЛ и СВОД V-мов и $$ '!AY69</f>
        <v>20385.2</v>
      </c>
      <c r="DK69" s="51">
        <f>' I КВАРТАЛ'!AZ69+'II КВАРТАЛ '!AZ69+' III КВАРТАЛ '!AZ69+'IV КВАРТАЛ и СВОД V-мов и $$ '!AZ69</f>
        <v>1086382</v>
      </c>
      <c r="DL69" s="90">
        <f t="shared" si="92"/>
        <v>2000</v>
      </c>
      <c r="DM69" s="89">
        <f>' I КВАРТАЛ'!BB69+'II КВАРТАЛ '!BB69+' III КВАРТАЛ '!BB69+'IV КВАРТАЛ и СВОД V-мов и $$ '!BB69</f>
        <v>74</v>
      </c>
      <c r="DN69" s="89">
        <f>' I КВАРТАЛ'!BC69+'II КВАРТАЛ '!BC69+' III КВАРТАЛ '!BC69+'IV КВАРТАЛ и СВОД V-мов и $$ '!BC69</f>
        <v>1926</v>
      </c>
      <c r="DO69" s="115">
        <f>' I КВАРТАЛ'!BD69+'II КВАРТАЛ '!BD69+' III КВАРТАЛ '!BD69+'IV КВАРТАЛ и СВОД V-мов и $$ '!BD69</f>
        <v>1402640</v>
      </c>
      <c r="DP69" s="51">
        <f>' I КВАРТАЛ'!BE69+'II КВАРТАЛ '!BE69+' III КВАРТАЛ '!BE69+'IV КВАРТАЛ и СВОД V-мов и $$ '!BE69</f>
        <v>51897.68</v>
      </c>
      <c r="DQ69" s="51">
        <f>' I КВАРТАЛ'!BF69+'II КВАРТАЛ '!BF69+' III КВАРТАЛ '!BF69+'IV КВАРТАЛ и СВОД V-мов и $$ '!BF69</f>
        <v>1350742.32</v>
      </c>
      <c r="DS69" s="72">
        <f t="shared" si="16"/>
        <v>59848</v>
      </c>
      <c r="DT69" s="97">
        <f t="shared" si="17"/>
        <v>1180</v>
      </c>
      <c r="DU69" s="97">
        <f t="shared" si="18"/>
        <v>58668</v>
      </c>
      <c r="DV69" s="63">
        <f t="shared" si="55"/>
        <v>88432373.989999995</v>
      </c>
      <c r="DW69" s="51">
        <f t="shared" si="56"/>
        <v>2479036.89</v>
      </c>
      <c r="DX69" s="51">
        <f t="shared" si="57"/>
        <v>85953337.100000009</v>
      </c>
      <c r="DY69" s="116">
        <f t="shared" si="58"/>
        <v>0</v>
      </c>
      <c r="DZ69" s="100">
        <f t="shared" si="93"/>
        <v>59848</v>
      </c>
      <c r="EA69" s="101">
        <f t="shared" si="94"/>
        <v>0</v>
      </c>
    </row>
    <row r="70" spans="1:131" s="35" customFormat="1" ht="30" x14ac:dyDescent="0.25">
      <c r="A70" s="21" t="s">
        <v>49</v>
      </c>
      <c r="B70" s="57"/>
      <c r="C70" s="33"/>
      <c r="D70" s="33"/>
      <c r="E70" s="60"/>
      <c r="F70" s="34"/>
      <c r="G70" s="34"/>
      <c r="H70" s="57">
        <f t="shared" si="36"/>
        <v>106995</v>
      </c>
      <c r="I70" s="33">
        <v>24195</v>
      </c>
      <c r="J70" s="33">
        <v>82800</v>
      </c>
      <c r="K70" s="60">
        <f t="shared" si="77"/>
        <v>35656803.25</v>
      </c>
      <c r="L70" s="3">
        <v>8063146.4500000002</v>
      </c>
      <c r="M70" s="3">
        <v>27593656.800000001</v>
      </c>
      <c r="N70" s="57"/>
      <c r="O70" s="34"/>
      <c r="P70" s="34"/>
      <c r="Q70" s="60"/>
      <c r="R70" s="34"/>
      <c r="S70" s="34"/>
      <c r="T70" s="60"/>
      <c r="U70" s="34"/>
      <c r="V70" s="34"/>
      <c r="W70" s="57">
        <f t="shared" si="30"/>
        <v>15995</v>
      </c>
      <c r="X70" s="33">
        <v>3582</v>
      </c>
      <c r="Y70" s="33">
        <v>12413</v>
      </c>
      <c r="Z70" s="60">
        <f t="shared" si="78"/>
        <v>13038753.449999999</v>
      </c>
      <c r="AA70" s="3">
        <v>2919963.42</v>
      </c>
      <c r="AB70" s="3">
        <v>10118790.029999999</v>
      </c>
      <c r="AC70" s="57">
        <f t="shared" si="69"/>
        <v>2502</v>
      </c>
      <c r="AD70" s="33">
        <v>660</v>
      </c>
      <c r="AE70" s="33">
        <v>1842</v>
      </c>
      <c r="AF70" s="60">
        <f t="shared" si="76"/>
        <v>593707.99</v>
      </c>
      <c r="AG70" s="3">
        <v>156613.62</v>
      </c>
      <c r="AH70" s="3">
        <v>437094.37</v>
      </c>
      <c r="AI70" s="57"/>
      <c r="AJ70" s="33"/>
      <c r="AK70" s="33"/>
      <c r="AL70" s="60"/>
      <c r="AM70" s="34"/>
      <c r="AN70" s="34"/>
      <c r="AO70" s="57"/>
      <c r="AP70" s="33"/>
      <c r="AQ70" s="33"/>
      <c r="AR70" s="60"/>
      <c r="AS70" s="34"/>
      <c r="AT70" s="34"/>
      <c r="AU70" s="57"/>
      <c r="AV70" s="33"/>
      <c r="AW70" s="33"/>
      <c r="AX70" s="60"/>
      <c r="AY70" s="34"/>
      <c r="AZ70" s="34"/>
      <c r="BA70" s="57">
        <f t="shared" si="81"/>
        <v>11</v>
      </c>
      <c r="BB70" s="33">
        <v>3</v>
      </c>
      <c r="BC70" s="33">
        <v>8</v>
      </c>
      <c r="BD70" s="60">
        <f t="shared" si="82"/>
        <v>77665.5</v>
      </c>
      <c r="BE70" s="3">
        <v>21181.5</v>
      </c>
      <c r="BF70" s="3">
        <v>56484</v>
      </c>
      <c r="BH70" s="62">
        <f t="shared" si="54"/>
        <v>49366930.190000005</v>
      </c>
      <c r="BI70" s="65">
        <f>' I КВАРТАЛ'!BH70+'II КВАРТАЛ '!BH70+' III КВАРТАЛ '!BH70+'IV КВАРТАЛ и СВОД V-мов и $$ '!BH70</f>
        <v>181743910.12</v>
      </c>
      <c r="BJ70" s="51">
        <v>177144553.74000001</v>
      </c>
      <c r="BK70" s="52">
        <f t="shared" si="83"/>
        <v>4599356.3799999952</v>
      </c>
      <c r="BL70" s="107"/>
      <c r="BM70" s="90">
        <f t="shared" si="84"/>
        <v>0</v>
      </c>
      <c r="BN70" s="89">
        <f>' I КВАРТАЛ'!C70+'II КВАРТАЛ '!C70+' III КВАРТАЛ '!C70+'IV КВАРТАЛ и СВОД V-мов и $$ '!C70</f>
        <v>0</v>
      </c>
      <c r="BO70" s="89">
        <f>' I КВАРТАЛ'!D70+'II КВАРТАЛ '!D70+' III КВАРТАЛ '!D70+'IV КВАРТАЛ и СВОД V-мов и $$ '!D70</f>
        <v>0</v>
      </c>
      <c r="BP70" s="115">
        <f>' I КВАРТАЛ'!E70+'II КВАРТАЛ '!E70+' III КВАРТАЛ '!E70+'IV КВАРТАЛ и СВОД V-мов и $$ '!E70</f>
        <v>0</v>
      </c>
      <c r="BQ70" s="51">
        <f>' I КВАРТАЛ'!F70+'II КВАРТАЛ '!F70+' III КВАРТАЛ '!F70+'IV КВАРТАЛ и СВОД V-мов и $$ '!F70</f>
        <v>0</v>
      </c>
      <c r="BR70" s="51">
        <f>' I КВАРТАЛ'!G70+'II КВАРТАЛ '!G70+' III КВАРТАЛ '!G70+'IV КВАРТАЛ и СВОД V-мов и $$ '!G70</f>
        <v>0</v>
      </c>
      <c r="BS70" s="90">
        <f t="shared" si="85"/>
        <v>393045</v>
      </c>
      <c r="BT70" s="89">
        <f>' I КВАРТАЛ'!I70+'II КВАРТАЛ '!I70+' III КВАРТАЛ '!I70+'IV КВАРТАЛ и СВОД V-мов и $$ '!I70</f>
        <v>92778</v>
      </c>
      <c r="BU70" s="89">
        <f>' I КВАРТАЛ'!J70+'II КВАРТАЛ '!J70+' III КВАРТАЛ '!J70+'IV КВАРТАЛ и СВОД V-мов и $$ '!J70</f>
        <v>300267</v>
      </c>
      <c r="BV70" s="115">
        <f>' I КВАРТАЛ'!K70+'II КВАРТАЛ '!K70+' III КВАРТАЛ '!K70+'IV КВАРТАЛ и СВОД V-мов и $$ '!K70</f>
        <v>130936376.79000001</v>
      </c>
      <c r="BW70" s="51">
        <f>' I КВАРТАЛ'!L70+'II КВАРТАЛ '!L70+' III КВАРТАЛ '!L70+'IV КВАРТАЛ и СВОД V-мов и $$ '!L70</f>
        <v>30905357.379999999</v>
      </c>
      <c r="BX70" s="51">
        <f>' I КВАРТАЛ'!M70+'II КВАРТАЛ '!M70+' III КВАРТАЛ '!M70+'IV КВАРТАЛ и СВОД V-мов и $$ '!M70</f>
        <v>100031019.41</v>
      </c>
      <c r="BY70" s="90">
        <f t="shared" si="86"/>
        <v>0</v>
      </c>
      <c r="BZ70" s="89">
        <f>' I КВАРТАЛ'!O70+'II КВАРТАЛ '!O70+' III КВАРТАЛ '!O70+'IV КВАРТАЛ и СВОД V-мов и $$ '!O70</f>
        <v>0</v>
      </c>
      <c r="CA70" s="89">
        <f>' I КВАРТАЛ'!P70+'II КВАРТАЛ '!P70+' III КВАРТАЛ '!P70+'IV КВАРТАЛ и СВОД V-мов и $$ '!P70</f>
        <v>0</v>
      </c>
      <c r="CB70" s="115">
        <f>' I КВАРТАЛ'!Q70+'II КВАРТАЛ '!Q70+' III КВАРТАЛ '!Q70+'IV КВАРТАЛ и СВОД V-мов и $$ '!Q70</f>
        <v>0</v>
      </c>
      <c r="CC70" s="51">
        <f>' I КВАРТАЛ'!R70+'II КВАРТАЛ '!R70+' III КВАРТАЛ '!R70+'IV КВАРТАЛ и СВОД V-мов и $$ '!R70</f>
        <v>0</v>
      </c>
      <c r="CD70" s="51">
        <f>' I КВАРТАЛ'!S70+'II КВАРТАЛ '!S70+' III КВАРТАЛ '!S70+'IV КВАРТАЛ и СВОД V-мов и $$ '!S70</f>
        <v>0</v>
      </c>
      <c r="CE70" s="115">
        <f>' I КВАРТАЛ'!T70+'II КВАРТАЛ '!T70+' III КВАРТАЛ '!T70+'IV КВАРТАЛ и СВОД V-мов и $$ '!T70</f>
        <v>0</v>
      </c>
      <c r="CF70" s="51">
        <f>' I КВАРТАЛ'!U70+'II КВАРТАЛ '!U70+' III КВАРТАЛ '!U70+'IV КВАРТАЛ и СВОД V-мов и $$ '!U70</f>
        <v>0</v>
      </c>
      <c r="CG70" s="51">
        <f>' I КВАРТАЛ'!V70+'II КВАРТАЛ '!V70+' III КВАРТАЛ '!V70+'IV КВАРТАЛ и СВОД V-мов и $$ '!V70</f>
        <v>0</v>
      </c>
      <c r="CH70" s="90">
        <f t="shared" si="87"/>
        <v>59100</v>
      </c>
      <c r="CI70" s="89">
        <f>' I КВАРТАЛ'!X70+'II КВАРТАЛ '!X70+' III КВАРТАЛ '!X70+'IV КВАРТАЛ и СВОД V-мов и $$ '!X70</f>
        <v>15778</v>
      </c>
      <c r="CJ70" s="89">
        <f>' I КВАРТАЛ'!Y70+'II КВАРТАЛ '!Y70+' III КВАРТАЛ '!Y70+'IV КВАРТАЛ и СВОД V-мов и $$ '!Y70</f>
        <v>43322</v>
      </c>
      <c r="CK70" s="115">
        <f>' I КВАРТАЛ'!Z70+'II КВАРТАЛ '!Z70+' III КВАРТАЛ '!Z70+'IV КВАРТАЛ и СВОД V-мов и $$ '!Z70</f>
        <v>48153615</v>
      </c>
      <c r="CL70" s="51">
        <f>' I КВАРТАЛ'!AA70+'II КВАРТАЛ '!AA70+' III КВАРТАЛ '!AA70+'IV КВАРТАЛ и СВОД V-мов и $$ '!AA70</f>
        <v>12855254.07</v>
      </c>
      <c r="CM70" s="51">
        <f>' I КВАРТАЛ'!AB70+'II КВАРТАЛ '!AB70+' III КВАРТАЛ '!AB70+'IV КВАРТАЛ и СВОД V-мов и $$ '!AB70</f>
        <v>35298360.93</v>
      </c>
      <c r="CN70" s="90">
        <f t="shared" si="88"/>
        <v>10000</v>
      </c>
      <c r="CO70" s="89">
        <f>' I КВАРТАЛ'!AD70+'II КВАРТАЛ '!AD70+' III КВАРТАЛ '!AD70+'IV КВАРТАЛ и СВОД V-мов и $$ '!AD70</f>
        <v>2643</v>
      </c>
      <c r="CP70" s="89">
        <f>' I КВАРТАЛ'!AE70+'II КВАРТАЛ '!AE70+' III КВАРТАЛ '!AE70+'IV КВАРТАЛ и СВОД V-мов и $$ '!AE70</f>
        <v>7357</v>
      </c>
      <c r="CQ70" s="115">
        <f>' I КВАРТАЛ'!AF70+'II КВАРТАЛ '!AF70+' III КВАРТАЛ '!AF70+'IV КВАРТАЛ и СВОД V-мов и $$ '!AF70</f>
        <v>2371498.33</v>
      </c>
      <c r="CR70" s="51">
        <f>' I КВАРТАЛ'!AG70+'II КВАРТАЛ '!AG70+' III КВАРТАЛ '!AG70+'IV КВАРТАЛ и СВОД V-мов и $$ '!AG70</f>
        <v>626786.72</v>
      </c>
      <c r="CS70" s="51">
        <f>' I КВАРТАЛ'!AH70+'II КВАРТАЛ '!AH70+' III КВАРТАЛ '!AH70+'IV КВАРТАЛ и СВОД V-мов и $$ '!AH70</f>
        <v>1744711.6099999999</v>
      </c>
      <c r="CT70" s="90">
        <f t="shared" si="89"/>
        <v>0</v>
      </c>
      <c r="CU70" s="89">
        <f>' I КВАРТАЛ'!AJ70+'II КВАРТАЛ '!AJ70+' III КВАРТАЛ '!AJ70+'IV КВАРТАЛ и СВОД V-мов и $$ '!AJ70</f>
        <v>0</v>
      </c>
      <c r="CV70" s="89">
        <f>' I КВАРТАЛ'!AK70+'II КВАРТАЛ '!AK70+' III КВАРТАЛ '!AK70+'IV КВАРТАЛ и СВОД V-мов и $$ '!AK70</f>
        <v>0</v>
      </c>
      <c r="CW70" s="115">
        <f>' I КВАРТАЛ'!AL70+'II КВАРТАЛ '!AL70+' III КВАРТАЛ '!AL70+'IV КВАРТАЛ и СВОД V-мов и $$ '!AL70</f>
        <v>0</v>
      </c>
      <c r="CX70" s="51">
        <f>' I КВАРТАЛ'!AM70+'II КВАРТАЛ '!AM70+' III КВАРТАЛ '!AM70+'IV КВАРТАЛ и СВОД V-мов и $$ '!AM70</f>
        <v>0</v>
      </c>
      <c r="CY70" s="51">
        <f>' I КВАРТАЛ'!AN70+'II КВАРТАЛ '!AN70+' III КВАРТАЛ '!AN70+'IV КВАРТАЛ и СВОД V-мов и $$ '!AN70</f>
        <v>0</v>
      </c>
      <c r="CZ70" s="90">
        <f t="shared" si="90"/>
        <v>0</v>
      </c>
      <c r="DA70" s="89">
        <f>' I КВАРТАЛ'!AP70+'II КВАРТАЛ '!AP70+' III КВАРТАЛ '!AP70+'IV КВАРТАЛ и СВОД V-мов и $$ '!AP70</f>
        <v>0</v>
      </c>
      <c r="DB70" s="89">
        <f>' I КВАРТАЛ'!AQ70+'II КВАРТАЛ '!AQ70+' III КВАРТАЛ '!AQ70+'IV КВАРТАЛ и СВОД V-мов и $$ '!AQ70</f>
        <v>0</v>
      </c>
      <c r="DC70" s="115">
        <f>' I КВАРТАЛ'!AR70+'II КВАРТАЛ '!AR70+' III КВАРТАЛ '!AR70+'IV КВАРТАЛ и СВОД V-мов и $$ '!AR70</f>
        <v>0</v>
      </c>
      <c r="DD70" s="51">
        <f>' I КВАРТАЛ'!AS70+'II КВАРТАЛ '!AS70+' III КВАРТАЛ '!AS70+'IV КВАРТАЛ и СВОД V-мов и $$ '!AS70</f>
        <v>0</v>
      </c>
      <c r="DE70" s="51">
        <f>' I КВАРТАЛ'!AT70+'II КВАРТАЛ '!AT70+' III КВАРТАЛ '!AT70+'IV КВАРТАЛ и СВОД V-мов и $$ '!AT70</f>
        <v>0</v>
      </c>
      <c r="DF70" s="90">
        <f t="shared" si="91"/>
        <v>0</v>
      </c>
      <c r="DG70" s="89">
        <f>' I КВАРТАЛ'!AV70+'II КВАРТАЛ '!AV70+' III КВАРТАЛ '!AV70+'IV КВАРТАЛ и СВОД V-мов и $$ '!AV70</f>
        <v>0</v>
      </c>
      <c r="DH70" s="89">
        <f>' I КВАРТАЛ'!AW70+'II КВАРТАЛ '!AW70+' III КВАРТАЛ '!AW70+'IV КВАРТАЛ и СВОД V-мов и $$ '!AW70</f>
        <v>0</v>
      </c>
      <c r="DI70" s="115">
        <f>' I КВАРТАЛ'!AX70+'II КВАРТАЛ '!AX70+' III КВАРТАЛ '!AX70+'IV КВАРТАЛ и СВОД V-мов и $$ '!AX70</f>
        <v>0</v>
      </c>
      <c r="DJ70" s="51">
        <f>' I КВАРТАЛ'!AY70+'II КВАРТАЛ '!AY70+' III КВАРТАЛ '!AY70+'IV КВАРТАЛ и СВОД V-мов и $$ '!AY70</f>
        <v>0</v>
      </c>
      <c r="DK70" s="51">
        <f>' I КВАРТАЛ'!AZ70+'II КВАРТАЛ '!AZ70+' III КВАРТАЛ '!AZ70+'IV КВАРТАЛ и СВОД V-мов и $$ '!AZ70</f>
        <v>0</v>
      </c>
      <c r="DL70" s="90">
        <f t="shared" si="92"/>
        <v>40</v>
      </c>
      <c r="DM70" s="89">
        <f>' I КВАРТАЛ'!BB70+'II КВАРТАЛ '!BB70+' III КВАРТАЛ '!BB70+'IV КВАРТАЛ и СВОД V-мов и $$ '!BB70</f>
        <v>10</v>
      </c>
      <c r="DN70" s="89">
        <f>' I КВАРТАЛ'!BC70+'II КВАРТАЛ '!BC70+' III КВАРТАЛ '!BC70+'IV КВАРТАЛ и СВОД V-мов и $$ '!BC70</f>
        <v>30</v>
      </c>
      <c r="DO70" s="115">
        <f>' I КВАРТАЛ'!BD70+'II КВАРТАЛ '!BD70+' III КВАРТАЛ '!BD70+'IV КВАРТАЛ и СВОД V-мов и $$ '!BD70</f>
        <v>282420</v>
      </c>
      <c r="DP70" s="51">
        <f>' I КВАРТАЛ'!BE70+'II КВАРТАЛ '!BE70+' III КВАРТАЛ '!BE70+'IV КВАРТАЛ и СВОД V-мов и $$ '!BE70</f>
        <v>70605</v>
      </c>
      <c r="DQ70" s="51">
        <f>' I КВАРТАЛ'!BF70+'II КВАРТАЛ '!BF70+' III КВАРТАЛ '!BF70+'IV КВАРТАЛ и СВОД V-мов и $$ '!BF70</f>
        <v>211815</v>
      </c>
      <c r="DS70" s="72">
        <f t="shared" si="16"/>
        <v>462185</v>
      </c>
      <c r="DT70" s="97">
        <f t="shared" si="17"/>
        <v>111209</v>
      </c>
      <c r="DU70" s="97">
        <f t="shared" si="18"/>
        <v>350976</v>
      </c>
      <c r="DV70" s="63">
        <f t="shared" si="55"/>
        <v>181743910.12000003</v>
      </c>
      <c r="DW70" s="51">
        <f t="shared" si="56"/>
        <v>44458003.170000002</v>
      </c>
      <c r="DX70" s="51">
        <f t="shared" si="57"/>
        <v>137285906.95000002</v>
      </c>
      <c r="DY70" s="116">
        <f t="shared" si="58"/>
        <v>0</v>
      </c>
      <c r="DZ70" s="100">
        <f t="shared" si="93"/>
        <v>462185</v>
      </c>
      <c r="EA70" s="101">
        <f t="shared" si="94"/>
        <v>0</v>
      </c>
    </row>
    <row r="71" spans="1:131" s="35" customFormat="1" ht="15" x14ac:dyDescent="0.25">
      <c r="A71" s="21" t="s">
        <v>130</v>
      </c>
      <c r="B71" s="57">
        <f t="shared" ref="B71:B74" si="95">C71+D71</f>
        <v>1238</v>
      </c>
      <c r="C71" s="33">
        <v>123</v>
      </c>
      <c r="D71" s="33">
        <v>1115</v>
      </c>
      <c r="E71" s="60">
        <f>F71+G71</f>
        <v>2070004.05</v>
      </c>
      <c r="F71" s="3">
        <v>205662.76</v>
      </c>
      <c r="G71" s="3">
        <v>1864341.29</v>
      </c>
      <c r="H71" s="57">
        <f t="shared" si="36"/>
        <v>1835</v>
      </c>
      <c r="I71" s="33">
        <v>109</v>
      </c>
      <c r="J71" s="33">
        <v>1726</v>
      </c>
      <c r="K71" s="60">
        <f t="shared" si="77"/>
        <v>278458.56</v>
      </c>
      <c r="L71" s="3">
        <v>16540.59</v>
      </c>
      <c r="M71" s="3">
        <v>261917.97</v>
      </c>
      <c r="N71" s="57"/>
      <c r="O71" s="34"/>
      <c r="P71" s="34"/>
      <c r="Q71" s="60"/>
      <c r="R71" s="34"/>
      <c r="S71" s="34"/>
      <c r="T71" s="60">
        <f t="shared" ref="T71:T77" si="96">U71+V71</f>
        <v>2289310.69</v>
      </c>
      <c r="U71" s="3">
        <v>159968.88</v>
      </c>
      <c r="V71" s="3">
        <v>2129341.81</v>
      </c>
      <c r="W71" s="57">
        <f t="shared" si="30"/>
        <v>5548</v>
      </c>
      <c r="X71" s="33">
        <v>392</v>
      </c>
      <c r="Y71" s="33">
        <v>5156</v>
      </c>
      <c r="Z71" s="60">
        <f t="shared" si="78"/>
        <v>3824222.9899999998</v>
      </c>
      <c r="AA71" s="3">
        <v>270204.65000000002</v>
      </c>
      <c r="AB71" s="3">
        <v>3554018.34</v>
      </c>
      <c r="AC71" s="57">
        <f t="shared" si="69"/>
        <v>2331</v>
      </c>
      <c r="AD71" s="33">
        <v>206</v>
      </c>
      <c r="AE71" s="33">
        <v>2125</v>
      </c>
      <c r="AF71" s="60">
        <f t="shared" si="76"/>
        <v>1205954.1300000001</v>
      </c>
      <c r="AG71" s="3">
        <v>106575.1</v>
      </c>
      <c r="AH71" s="3">
        <v>1099379.03</v>
      </c>
      <c r="AI71" s="57">
        <f t="shared" ref="AI71:AI78" si="97">AJ71+AK71</f>
        <v>522</v>
      </c>
      <c r="AJ71" s="33">
        <v>44</v>
      </c>
      <c r="AK71" s="33">
        <v>478</v>
      </c>
      <c r="AL71" s="60">
        <f t="shared" ref="AL71:AL78" si="98">AM71+AN71</f>
        <v>9844661.2299999986</v>
      </c>
      <c r="AM71" s="3">
        <v>829818.19</v>
      </c>
      <c r="AN71" s="3">
        <v>9014843.0399999991</v>
      </c>
      <c r="AO71" s="57">
        <f t="shared" si="79"/>
        <v>175</v>
      </c>
      <c r="AP71" s="33">
        <v>3</v>
      </c>
      <c r="AQ71" s="33">
        <v>172</v>
      </c>
      <c r="AR71" s="60">
        <f t="shared" ref="AR71:AR78" si="99">AS71+AT71</f>
        <v>878210.32000000007</v>
      </c>
      <c r="AS71" s="3">
        <v>15055.03</v>
      </c>
      <c r="AT71" s="3">
        <v>863155.29</v>
      </c>
      <c r="AU71" s="57">
        <f t="shared" ref="AU71:AU72" si="100">AV71+AW71</f>
        <v>2418</v>
      </c>
      <c r="AV71" s="33">
        <v>126</v>
      </c>
      <c r="AW71" s="33">
        <v>2292</v>
      </c>
      <c r="AX71" s="60">
        <f>AY71+AZ71</f>
        <v>306608.52</v>
      </c>
      <c r="AY71" s="3">
        <v>15977.12</v>
      </c>
      <c r="AZ71" s="3">
        <v>290631.40000000002</v>
      </c>
      <c r="BA71" s="57">
        <f t="shared" ref="BA71:BA94" si="101">BB71+BC71</f>
        <v>222</v>
      </c>
      <c r="BB71" s="33">
        <v>7</v>
      </c>
      <c r="BC71" s="33">
        <v>215</v>
      </c>
      <c r="BD71" s="60">
        <f t="shared" si="82"/>
        <v>155693.03999999998</v>
      </c>
      <c r="BE71" s="3">
        <v>4909.24</v>
      </c>
      <c r="BF71" s="3">
        <v>150783.79999999999</v>
      </c>
      <c r="BH71" s="62">
        <f t="shared" ref="BH71:BH94" si="102">E71+K71+Q71+T71+Z71+AF71+AL71+AR71+AX71+BD71</f>
        <v>20853123.529999997</v>
      </c>
      <c r="BI71" s="65">
        <f>' I КВАРТАЛ'!BH71+'II КВАРТАЛ '!BH71+' III КВАРТАЛ '!BH71+'IV КВАРТАЛ и СВОД V-мов и $$ '!BH71</f>
        <v>82740773.010000005</v>
      </c>
      <c r="BJ71" s="51">
        <v>75317320.577698216</v>
      </c>
      <c r="BK71" s="52">
        <f t="shared" si="83"/>
        <v>7423452.4323017895</v>
      </c>
      <c r="BL71" s="107"/>
      <c r="BM71" s="90">
        <f t="shared" si="84"/>
        <v>4972</v>
      </c>
      <c r="BN71" s="89">
        <f>' I КВАРТАЛ'!C71+'II КВАРТАЛ '!C71+' III КВАРТАЛ '!C71+'IV КВАРТАЛ и СВОД V-мов и $$ '!C71</f>
        <v>488</v>
      </c>
      <c r="BO71" s="89">
        <f>' I КВАРТАЛ'!D71+'II КВАРТАЛ '!D71+' III КВАРТАЛ '!D71+'IV КВАРТАЛ и СВОД V-мов и $$ '!D71</f>
        <v>4484</v>
      </c>
      <c r="BP71" s="115">
        <f>' I КВАРТАЛ'!E71+'II КВАРТАЛ '!E71+' III КВАРТАЛ '!E71+'IV КВАРТАЛ и СВОД V-мов и $$ '!E71</f>
        <v>8314575.71</v>
      </c>
      <c r="BQ71" s="51">
        <f>' I КВАРТАЛ'!F71+'II КВАРТАЛ '!F71+' III КВАРТАЛ '!F71+'IV КВАРТАЛ и СВОД V-мов и $$ '!F71</f>
        <v>816066.72</v>
      </c>
      <c r="BR71" s="51">
        <f>' I КВАРТАЛ'!G71+'II КВАРТАЛ '!G71+' III КВАРТАЛ '!G71+'IV КВАРТАЛ и СВОД V-мов и $$ '!G71</f>
        <v>7498508.9900000002</v>
      </c>
      <c r="BS71" s="90">
        <f t="shared" si="85"/>
        <v>7418</v>
      </c>
      <c r="BT71" s="89">
        <f>' I КВАРТАЛ'!I71+'II КВАРТАЛ '!I71+' III КВАРТАЛ '!I71+'IV КВАРТАЛ и СВОД V-мов и $$ '!I71</f>
        <v>290</v>
      </c>
      <c r="BU71" s="89">
        <f>' I КВАРТАЛ'!J71+'II КВАРТАЛ '!J71+' III КВАРТАЛ '!J71+'IV КВАРТАЛ и СВОД V-мов и $$ '!J71</f>
        <v>7128</v>
      </c>
      <c r="BV71" s="115">
        <f>' I КВАРТАЛ'!K71+'II КВАРТАЛ '!K71+' III КВАРТАЛ '!K71+'IV КВАРТАЛ и СВОД V-мов и $$ '!K71</f>
        <v>1121766.6199999999</v>
      </c>
      <c r="BW71" s="51">
        <f>' I КВАРТАЛ'!L71+'II КВАРТАЛ '!L71+' III КВАРТАЛ '!L71+'IV КВАРТАЛ и СВОД V-мов и $$ '!L71</f>
        <v>43883.34</v>
      </c>
      <c r="BX71" s="51">
        <f>' I КВАРТАЛ'!M71+'II КВАРТАЛ '!M71+' III КВАРТАЛ '!M71+'IV КВАРТАЛ и СВОД V-мов и $$ '!M71</f>
        <v>1077883.28</v>
      </c>
      <c r="BY71" s="90">
        <f t="shared" si="86"/>
        <v>0</v>
      </c>
      <c r="BZ71" s="89">
        <f>' I КВАРТАЛ'!O71+'II КВАРТАЛ '!O71+' III КВАРТАЛ '!O71+'IV КВАРТАЛ и СВОД V-мов и $$ '!O71</f>
        <v>0</v>
      </c>
      <c r="CA71" s="89">
        <f>' I КВАРТАЛ'!P71+'II КВАРТАЛ '!P71+' III КВАРТАЛ '!P71+'IV КВАРТАЛ и СВОД V-мов и $$ '!P71</f>
        <v>0</v>
      </c>
      <c r="CB71" s="115">
        <f>' I КВАРТАЛ'!Q71+'II КВАРТАЛ '!Q71+' III КВАРТАЛ '!Q71+'IV КВАРТАЛ и СВОД V-мов и $$ '!Q71</f>
        <v>0</v>
      </c>
      <c r="CC71" s="51">
        <f>' I КВАРТАЛ'!R71+'II КВАРТАЛ '!R71+' III КВАРТАЛ '!R71+'IV КВАРТАЛ и СВОД V-мов и $$ '!R71</f>
        <v>0</v>
      </c>
      <c r="CD71" s="51">
        <f>' I КВАРТАЛ'!S71+'II КВАРТАЛ '!S71+' III КВАРТАЛ '!S71+'IV КВАРТАЛ и СВОД V-мов и $$ '!S71</f>
        <v>0</v>
      </c>
      <c r="CE71" s="115">
        <f>' I КВАРТАЛ'!T71+'II КВАРТАЛ '!T71+' III КВАРТАЛ '!T71+'IV КВАРТАЛ и СВОД V-мов и $$ '!T71</f>
        <v>9274672.209999999</v>
      </c>
      <c r="CF71" s="51">
        <f>' I КВАРТАЛ'!U71+'II КВАРТАЛ '!U71+' III КВАРТАЛ '!U71+'IV КВАРТАЛ и СВОД V-мов и $$ '!U71</f>
        <v>648024.82000000007</v>
      </c>
      <c r="CG71" s="51">
        <f>' I КВАРТАЛ'!V71+'II КВАРТАЛ '!V71+' III КВАРТАЛ '!V71+'IV КВАРТАЛ и СВОД V-мов и $$ '!V71</f>
        <v>8626647.3900000006</v>
      </c>
      <c r="CH71" s="90">
        <f t="shared" si="87"/>
        <v>22295</v>
      </c>
      <c r="CI71" s="89">
        <f>' I КВАРТАЛ'!X71+'II КВАРТАЛ '!X71+' III КВАРТАЛ '!X71+'IV КВАРТАЛ и СВОД V-мов и $$ '!X71</f>
        <v>1524</v>
      </c>
      <c r="CJ71" s="89">
        <f>' I КВАРТАЛ'!Y71+'II КВАРТАЛ '!Y71+' III КВАРТАЛ '!Y71+'IV КВАРТАЛ и СВОД V-мов и $$ '!Y71</f>
        <v>20771</v>
      </c>
      <c r="CK71" s="115">
        <f>' I КВАРТАЛ'!Z71+'II КВАРТАЛ '!Z71+' III КВАРТАЛ '!Z71+'IV КВАРТАЛ и СВОД V-мов и $$ '!Z71</f>
        <v>15385407.42</v>
      </c>
      <c r="CL71" s="51">
        <f>' I КВАРТАЛ'!AA71+'II КВАРТАЛ '!AA71+' III КВАРТАЛ '!AA71+'IV КВАРТАЛ и СВОД V-мов и $$ '!AA71</f>
        <v>1051605.28</v>
      </c>
      <c r="CM71" s="51">
        <f>' I КВАРТАЛ'!AB71+'II КВАРТАЛ '!AB71+' III КВАРТАЛ '!AB71+'IV КВАРТАЛ и СВОД V-мов и $$ '!AB71</f>
        <v>14333802.140000001</v>
      </c>
      <c r="CN71" s="90">
        <f t="shared" si="88"/>
        <v>9339</v>
      </c>
      <c r="CO71" s="89">
        <f>' I КВАРТАЛ'!AD71+'II КВАРТАЛ '!AD71+' III КВАРТАЛ '!AD71+'IV КВАРТАЛ и СВОД V-мов и $$ '!AD71</f>
        <v>933</v>
      </c>
      <c r="CP71" s="89">
        <f>' I КВАРТАЛ'!AE71+'II КВАРТАЛ '!AE71+' III КВАРТАЛ '!AE71+'IV КВАРТАЛ и СВОД V-мов и $$ '!AE71</f>
        <v>8406</v>
      </c>
      <c r="CQ71" s="115">
        <f>' I КВАРТАЛ'!AF71+'II КВАРТАЛ '!AF71+' III КВАРТАЛ '!AF71+'IV КВАРТАЛ и СВОД V-мов и $$ '!AF71</f>
        <v>4831366.33</v>
      </c>
      <c r="CR71" s="51">
        <f>' I КВАРТАЛ'!AG71+'II КВАРТАЛ '!AG71+' III КВАРТАЛ '!AG71+'IV КВАРТАЛ и СВОД V-мов и $$ '!AG71</f>
        <v>482666.29000000004</v>
      </c>
      <c r="CS71" s="51">
        <f>' I КВАРТАЛ'!AH71+'II КВАРТАЛ '!AH71+' III КВАРТАЛ '!AH71+'IV КВАРТАЛ и СВОД V-мов и $$ '!AH71</f>
        <v>4348700.04</v>
      </c>
      <c r="CT71" s="90">
        <f t="shared" si="89"/>
        <v>2140</v>
      </c>
      <c r="CU71" s="89">
        <f>' I КВАРТАЛ'!AJ71+'II КВАРТАЛ '!AJ71+' III КВАРТАЛ '!AJ71+'IV КВАРТАЛ и СВОД V-мов и $$ '!AJ71</f>
        <v>212</v>
      </c>
      <c r="CV71" s="89">
        <f>' I КВАРТАЛ'!AK71+'II КВАРТАЛ '!AK71+' III КВАРТАЛ '!AK71+'IV КВАРТАЛ и СВОД V-мов и $$ '!AK71</f>
        <v>1928</v>
      </c>
      <c r="CW71" s="115">
        <f>' I КВАРТАЛ'!AL71+'II КВАРТАЛ '!AL71+' III КВАРТАЛ '!AL71+'IV КВАРТАЛ и СВОД V-мов и $$ '!AL71</f>
        <v>38289947.369999997</v>
      </c>
      <c r="CX71" s="51">
        <f>' I КВАРТАЛ'!AM71+'II КВАРТАЛ '!AM71+' III КВАРТАЛ '!AM71+'IV КВАРТАЛ и СВОД V-мов и $$ '!AM71</f>
        <v>3786079.12</v>
      </c>
      <c r="CY71" s="51">
        <f>' I КВАРТАЛ'!AN71+'II КВАРТАЛ '!AN71+' III КВАРТАЛ '!AN71+'IV КВАРТАЛ и СВОД V-мов и $$ '!AN71</f>
        <v>34503868.25</v>
      </c>
      <c r="CZ71" s="90">
        <f t="shared" si="90"/>
        <v>730</v>
      </c>
      <c r="DA71" s="89">
        <f>' I КВАРТАЛ'!AP71+'II КВАРТАЛ '!AP71+' III КВАРТАЛ '!AP71+'IV КВАРТАЛ и СВОД V-мов и $$ '!AP71</f>
        <v>57</v>
      </c>
      <c r="DB71" s="89">
        <f>' I КВАРТАЛ'!AQ71+'II КВАРТАЛ '!AQ71+' III КВАРТАЛ '!AQ71+'IV КВАРТАЛ и СВОД V-мов и $$ '!AQ71</f>
        <v>673</v>
      </c>
      <c r="DC71" s="115">
        <f>' I КВАРТАЛ'!AR71+'II КВАРТАЛ '!AR71+' III КВАРТАЛ '!AR71+'IV КВАРТАЛ и СВОД V-мов и $$ '!AR71</f>
        <v>3662678.87</v>
      </c>
      <c r="DD71" s="51">
        <f>' I КВАРТАЛ'!AS71+'II КВАРТАЛ '!AS71+' III КВАРТАЛ '!AS71+'IV КВАРТАЛ и СВОД V-мов и $$ '!AS71</f>
        <v>285959.63</v>
      </c>
      <c r="DE71" s="51">
        <f>' I КВАРТАЛ'!AT71+'II КВАРТАЛ '!AT71+' III КВАРТАЛ '!AT71+'IV КВАРТАЛ и СВОД V-мов и $$ '!AT71</f>
        <v>3376719.24</v>
      </c>
      <c r="DF71" s="90">
        <f t="shared" si="91"/>
        <v>9692</v>
      </c>
      <c r="DG71" s="89">
        <f>' I КВАРТАЛ'!AV71+'II КВАРТАЛ '!AV71+' III КВАРТАЛ '!AV71+'IV КВАРТАЛ и СВОД V-мов и $$ '!AV71</f>
        <v>608</v>
      </c>
      <c r="DH71" s="89">
        <f>' I КВАРТАЛ'!AW71+'II КВАРТАЛ '!AW71+' III КВАРТАЛ '!AW71+'IV КВАРТАЛ и СВОД V-мов и $$ '!AW71</f>
        <v>9084</v>
      </c>
      <c r="DI71" s="115">
        <f>' I КВАРТАЛ'!AX71+'II КВАРТАЛ '!AX71+' III КВАРТАЛ '!AX71+'IV КВАРТАЛ и СВОД V-мов и $$ '!AX71</f>
        <v>1229170.48</v>
      </c>
      <c r="DJ71" s="51">
        <f>' I КВАРТАЛ'!AY71+'II КВАРТАЛ '!AY71+' III КВАРТАЛ '!AY71+'IV КВАРТАЛ и СВОД V-мов и $$ '!AY71</f>
        <v>77084.350000000006</v>
      </c>
      <c r="DK71" s="51">
        <f>' I КВАРТАЛ'!AZ71+'II КВАРТАЛ '!AZ71+' III КВАРТАЛ '!AZ71+'IV КВАРТАЛ и СВОД V-мов и $$ '!AZ71</f>
        <v>1152086.1299999999</v>
      </c>
      <c r="DL71" s="90">
        <f t="shared" si="92"/>
        <v>900</v>
      </c>
      <c r="DM71" s="89">
        <f>' I КВАРТАЛ'!BB71+'II КВАРТАЛ '!BB71+' III КВАРТАЛ '!BB71+'IV КВАРТАЛ и СВОД V-мов и $$ '!BB71</f>
        <v>52</v>
      </c>
      <c r="DN71" s="89">
        <f>' I КВАРТАЛ'!BC71+'II КВАРТАЛ '!BC71+' III КВАРТАЛ '!BC71+'IV КВАРТАЛ и СВОД V-мов и $$ '!BC71</f>
        <v>848</v>
      </c>
      <c r="DO71" s="115">
        <f>' I КВАРТАЛ'!BD71+'II КВАРТАЛ '!BD71+' III КВАРТАЛ '!BD71+'IV КВАРТАЛ и СВОД V-мов и $$ '!BD71</f>
        <v>631188</v>
      </c>
      <c r="DP71" s="51">
        <f>' I КВАРТАЛ'!BE71+'II КВАРТАЛ '!BE71+' III КВАРТАЛ '!BE71+'IV КВАРТАЛ и СВОД V-мов и $$ '!BE71</f>
        <v>36468.639999999999</v>
      </c>
      <c r="DQ71" s="51">
        <f>' I КВАРТАЛ'!BF71+'II КВАРТАЛ '!BF71+' III КВАРТАЛ '!BF71+'IV КВАРТАЛ и СВОД V-мов и $$ '!BF71</f>
        <v>594719.36</v>
      </c>
      <c r="DS71" s="72">
        <f t="shared" si="16"/>
        <v>57486</v>
      </c>
      <c r="DT71" s="97">
        <f t="shared" si="17"/>
        <v>4164</v>
      </c>
      <c r="DU71" s="97">
        <f t="shared" si="18"/>
        <v>53322</v>
      </c>
      <c r="DV71" s="63">
        <f t="shared" ref="DV71:DV94" si="103">BP71+BV71+CB71+CE71+CK71+CQ71+CW71+DC71+DI71+DO71</f>
        <v>82740773.010000005</v>
      </c>
      <c r="DW71" s="51">
        <f t="shared" ref="DW71:DW94" si="104">BQ71+BW71+CC71+CF71+CL71+CR71+CX71+DD71+DJ71+DP71</f>
        <v>7227838.1899999995</v>
      </c>
      <c r="DX71" s="51">
        <f t="shared" ref="DX71:DX94" si="105">BR71+BX71+CD71+CG71+CM71+CS71+CY71+DE71+DK71+DQ71</f>
        <v>75512934.819999993</v>
      </c>
      <c r="DY71" s="116">
        <f t="shared" ref="DY71:DY94" si="106">BI71-DV71</f>
        <v>0</v>
      </c>
      <c r="DZ71" s="100">
        <f t="shared" si="93"/>
        <v>57486</v>
      </c>
      <c r="EA71" s="101">
        <f t="shared" si="94"/>
        <v>0</v>
      </c>
    </row>
    <row r="72" spans="1:131" s="35" customFormat="1" ht="15" x14ac:dyDescent="0.25">
      <c r="A72" s="21" t="s">
        <v>131</v>
      </c>
      <c r="B72" s="57">
        <f t="shared" si="95"/>
        <v>1254</v>
      </c>
      <c r="C72" s="33">
        <v>155</v>
      </c>
      <c r="D72" s="33">
        <v>1099</v>
      </c>
      <c r="E72" s="60">
        <f>F72+G72</f>
        <v>2073583.04</v>
      </c>
      <c r="F72" s="3">
        <v>256304.12</v>
      </c>
      <c r="G72" s="3">
        <v>1817278.92</v>
      </c>
      <c r="H72" s="57">
        <f t="shared" si="36"/>
        <v>1555</v>
      </c>
      <c r="I72" s="33">
        <v>236</v>
      </c>
      <c r="J72" s="33">
        <v>1319</v>
      </c>
      <c r="K72" s="60">
        <f t="shared" si="77"/>
        <v>390949.26</v>
      </c>
      <c r="L72" s="3">
        <v>59333.78</v>
      </c>
      <c r="M72" s="3">
        <v>331615.48</v>
      </c>
      <c r="N72" s="57"/>
      <c r="O72" s="34"/>
      <c r="P72" s="34"/>
      <c r="Q72" s="60"/>
      <c r="R72" s="34"/>
      <c r="S72" s="34"/>
      <c r="T72" s="60">
        <f t="shared" si="96"/>
        <v>1573398.48</v>
      </c>
      <c r="U72" s="3">
        <v>436747.35</v>
      </c>
      <c r="V72" s="3">
        <v>1136651.1299999999</v>
      </c>
      <c r="W72" s="57">
        <f t="shared" si="30"/>
        <v>5557</v>
      </c>
      <c r="X72" s="33">
        <v>778</v>
      </c>
      <c r="Y72" s="33">
        <v>4779</v>
      </c>
      <c r="Z72" s="60">
        <f t="shared" si="78"/>
        <v>3860941.0100000002</v>
      </c>
      <c r="AA72" s="3">
        <v>540545.64</v>
      </c>
      <c r="AB72" s="3">
        <v>3320395.37</v>
      </c>
      <c r="AC72" s="57">
        <f t="shared" si="69"/>
        <v>2352</v>
      </c>
      <c r="AD72" s="33">
        <v>295</v>
      </c>
      <c r="AE72" s="33">
        <v>2057</v>
      </c>
      <c r="AF72" s="60">
        <f t="shared" si="76"/>
        <v>1061528.83</v>
      </c>
      <c r="AG72" s="3">
        <v>133142.43</v>
      </c>
      <c r="AH72" s="3">
        <v>928386.4</v>
      </c>
      <c r="AI72" s="57">
        <f t="shared" si="97"/>
        <v>539</v>
      </c>
      <c r="AJ72" s="33">
        <v>83</v>
      </c>
      <c r="AK72" s="33">
        <v>456</v>
      </c>
      <c r="AL72" s="60">
        <f t="shared" si="98"/>
        <v>9831603.4299999997</v>
      </c>
      <c r="AM72" s="3">
        <v>1513957.49</v>
      </c>
      <c r="AN72" s="3">
        <v>8317645.9400000004</v>
      </c>
      <c r="AO72" s="57">
        <f t="shared" si="79"/>
        <v>177</v>
      </c>
      <c r="AP72" s="33">
        <v>22</v>
      </c>
      <c r="AQ72" s="33">
        <v>155</v>
      </c>
      <c r="AR72" s="60">
        <f t="shared" si="99"/>
        <v>787049.9800000001</v>
      </c>
      <c r="AS72" s="3">
        <v>97825.42</v>
      </c>
      <c r="AT72" s="3">
        <v>689224.56</v>
      </c>
      <c r="AU72" s="57">
        <f t="shared" si="100"/>
        <v>1635</v>
      </c>
      <c r="AV72" s="33">
        <v>264</v>
      </c>
      <c r="AW72" s="33">
        <v>1371</v>
      </c>
      <c r="AX72" s="60">
        <f>AY72+AZ72</f>
        <v>162584.4</v>
      </c>
      <c r="AY72" s="3">
        <v>26252.16</v>
      </c>
      <c r="AZ72" s="3">
        <v>136332.24</v>
      </c>
      <c r="BA72" s="57">
        <f t="shared" si="101"/>
        <v>231</v>
      </c>
      <c r="BB72" s="33">
        <v>12</v>
      </c>
      <c r="BC72" s="33">
        <v>219</v>
      </c>
      <c r="BD72" s="60">
        <f t="shared" si="82"/>
        <v>162004.91999999998</v>
      </c>
      <c r="BE72" s="3">
        <v>8415.84</v>
      </c>
      <c r="BF72" s="3">
        <v>153589.07999999999</v>
      </c>
      <c r="BH72" s="62">
        <f t="shared" si="102"/>
        <v>19903643.350000001</v>
      </c>
      <c r="BI72" s="65">
        <f>' I КВАРТАЛ'!BH72+'II КВАРТАЛ '!BH72+' III КВАРТАЛ '!BH72+'IV КВАРТАЛ и СВОД V-мов и $$ '!BH72</f>
        <v>80525409.300000012</v>
      </c>
      <c r="BJ72" s="51">
        <v>76283259.232674628</v>
      </c>
      <c r="BK72" s="52">
        <f t="shared" si="83"/>
        <v>4242150.0673253834</v>
      </c>
      <c r="BL72" s="107"/>
      <c r="BM72" s="90">
        <f t="shared" si="84"/>
        <v>5030</v>
      </c>
      <c r="BN72" s="89">
        <f>' I КВАРТАЛ'!C72+'II КВАРТАЛ '!C72+' III КВАРТАЛ '!C72+'IV КВАРТАЛ и СВОД V-мов и $$ '!C72</f>
        <v>915</v>
      </c>
      <c r="BO72" s="89">
        <f>' I КВАРТАЛ'!D72+'II КВАРТАЛ '!D72+' III КВАРТАЛ '!D72+'IV КВАРТАЛ и СВОД V-мов и $$ '!D72</f>
        <v>4115</v>
      </c>
      <c r="BP72" s="115">
        <f>' I КВАРТАЛ'!E72+'II КВАРТАЛ '!E72+' III КВАРТАЛ '!E72+'IV КВАРТАЛ и СВОД V-мов и $$ '!E72</f>
        <v>8317482.21</v>
      </c>
      <c r="BQ72" s="51">
        <f>' I КВАРТАЛ'!F72+'II КВАРТАЛ '!F72+' III КВАРТАЛ '!F72+'IV КВАРТАЛ и СВОД V-мов и $$ '!F72</f>
        <v>1513021.12</v>
      </c>
      <c r="BR72" s="51">
        <f>' I КВАРТАЛ'!G72+'II КВАРТАЛ '!G72+' III КВАРТАЛ '!G72+'IV КВАРТАЛ и СВОД V-мов и $$ '!G72</f>
        <v>6804461.0899999999</v>
      </c>
      <c r="BS72" s="90">
        <f t="shared" si="85"/>
        <v>6301</v>
      </c>
      <c r="BT72" s="89">
        <f>' I КВАРТАЛ'!I72+'II КВАРТАЛ '!I72+' III КВАРТАЛ '!I72+'IV КВАРТАЛ и СВОД V-мов и $$ '!I72</f>
        <v>1025</v>
      </c>
      <c r="BU72" s="89">
        <f>' I КВАРТАЛ'!J72+'II КВАРТАЛ '!J72+' III КВАРТАЛ '!J72+'IV КВАРТАЛ и СВОД V-мов и $$ '!J72</f>
        <v>5276</v>
      </c>
      <c r="BV72" s="115">
        <f>' I КВАРТАЛ'!K72+'II КВАРТАЛ '!K72+' III КВАРТАЛ '!K72+'IV КВАРТАЛ и СВОД V-мов и $$ '!K72</f>
        <v>1570501.8099999998</v>
      </c>
      <c r="BW72" s="51">
        <f>' I КВАРТАЛ'!L72+'II КВАРТАЛ '!L72+' III КВАРТАЛ '!L72+'IV КВАРТАЛ и СВОД V-мов и $$ '!L72</f>
        <v>255488.58</v>
      </c>
      <c r="BX72" s="51">
        <f>' I КВАРТАЛ'!M72+'II КВАРТАЛ '!M72+' III КВАРТАЛ '!M72+'IV КВАРТАЛ и СВОД V-мов и $$ '!M72</f>
        <v>1315013.23</v>
      </c>
      <c r="BY72" s="90">
        <f t="shared" si="86"/>
        <v>0</v>
      </c>
      <c r="BZ72" s="89">
        <f>' I КВАРТАЛ'!O72+'II КВАРТАЛ '!O72+' III КВАРТАЛ '!O72+'IV КВАРТАЛ и СВОД V-мов и $$ '!O72</f>
        <v>0</v>
      </c>
      <c r="CA72" s="89">
        <f>' I КВАРТАЛ'!P72+'II КВАРТАЛ '!P72+' III КВАРТАЛ '!P72+'IV КВАРТАЛ и СВОД V-мов и $$ '!P72</f>
        <v>0</v>
      </c>
      <c r="CB72" s="115">
        <f>' I КВАРТАЛ'!Q72+'II КВАРТАЛ '!Q72+' III КВАРТАЛ '!Q72+'IV КВАРТАЛ и СВОД V-мов и $$ '!Q72</f>
        <v>0</v>
      </c>
      <c r="CC72" s="51">
        <f>' I КВАРТАЛ'!R72+'II КВАРТАЛ '!R72+' III КВАРТАЛ '!R72+'IV КВАРТАЛ и СВОД V-мов и $$ '!R72</f>
        <v>0</v>
      </c>
      <c r="CD72" s="51">
        <f>' I КВАРТАЛ'!S72+'II КВАРТАЛ '!S72+' III КВАРТАЛ '!S72+'IV КВАРТАЛ и СВОД V-мов и $$ '!S72</f>
        <v>0</v>
      </c>
      <c r="CE72" s="115">
        <f>' I КВАРТАЛ'!T72+'II КВАРТАЛ '!T72+' III КВАРТАЛ '!T72+'IV КВАРТАЛ и СВОД V-мов и $$ '!T72</f>
        <v>6314505.9499999993</v>
      </c>
      <c r="CF72" s="51">
        <f>' I КВАРТАЛ'!U72+'II КВАРТАЛ '!U72+' III КВАРТАЛ '!U72+'IV КВАРТАЛ и СВОД V-мов и $$ '!U72</f>
        <v>1752344.1099999999</v>
      </c>
      <c r="CG72" s="51">
        <f>' I КВАРТАЛ'!V72+'II КВАРТАЛ '!V72+' III КВАРТАЛ '!V72+'IV КВАРТАЛ и СВОД V-мов и $$ '!V72</f>
        <v>4562161.84</v>
      </c>
      <c r="CH72" s="90">
        <f t="shared" si="87"/>
        <v>22331</v>
      </c>
      <c r="CI72" s="89">
        <f>' I КВАРТАЛ'!X72+'II КВАРТАЛ '!X72+' III КВАРТАЛ '!X72+'IV КВАРТАЛ и СВОД V-мов и $$ '!X72</f>
        <v>4244</v>
      </c>
      <c r="CJ72" s="89">
        <f>' I КВАРТАЛ'!Y72+'II КВАРТАЛ '!Y72+' III КВАРТАЛ '!Y72+'IV КВАРТАЛ и СВОД V-мов и $$ '!Y72</f>
        <v>18087</v>
      </c>
      <c r="CK72" s="115">
        <f>' I КВАРТАЛ'!Z72+'II КВАРТАЛ '!Z72+' III КВАРТАЛ '!Z72+'IV КВАРТАЛ и СВОД V-мов и $$ '!Z72</f>
        <v>15523811.479999999</v>
      </c>
      <c r="CL72" s="51">
        <f>' I КВАРТАЛ'!AA72+'II КВАРТАЛ '!AA72+' III КВАРТАЛ '!AA72+'IV КВАРТАЛ и СВОД V-мов и $$ '!AA72</f>
        <v>2950387.2</v>
      </c>
      <c r="CM72" s="51">
        <f>' I КВАРТАЛ'!AB72+'II КВАРТАЛ '!AB72+' III КВАРТАЛ '!AB72+'IV КВАРТАЛ и СВОД V-мов и $$ '!AB72</f>
        <v>12573424.280000001</v>
      </c>
      <c r="CN72" s="90">
        <f t="shared" si="88"/>
        <v>9448</v>
      </c>
      <c r="CO72" s="89">
        <f>' I КВАРТАЛ'!AD72+'II КВАРТАЛ '!AD72+' III КВАРТАЛ '!AD72+'IV КВАРТАЛ и СВОД V-мов и $$ '!AD72</f>
        <v>2026</v>
      </c>
      <c r="CP72" s="89">
        <f>' I КВАРТАЛ'!AE72+'II КВАРТАЛ '!AE72+' III КВАРТАЛ '!AE72+'IV КВАРТАЛ и СВОД V-мов и $$ '!AE72</f>
        <v>7422</v>
      </c>
      <c r="CQ72" s="115">
        <f>' I КВАРТАЛ'!AF72+'II КВАРТАЛ '!AF72+' III КВАРТАЛ '!AF72+'IV КВАРТАЛ и СВОД V-мов и $$ '!AF72</f>
        <v>4261015.01</v>
      </c>
      <c r="CR72" s="51">
        <f>' I КВАРТАЛ'!AG72+'II КВАРТАЛ '!AG72+' III КВАРТАЛ '!AG72+'IV КВАРТАЛ и СВОД V-мов и $$ '!AG72</f>
        <v>913622.51</v>
      </c>
      <c r="CS72" s="51">
        <f>' I КВАРТАЛ'!AH72+'II КВАРТАЛ '!AH72+' III КВАРТАЛ '!AH72+'IV КВАРТАЛ и СВОД V-мов и $$ '!AH72</f>
        <v>3347392.5</v>
      </c>
      <c r="CT72" s="90">
        <f t="shared" si="89"/>
        <v>2195</v>
      </c>
      <c r="CU72" s="89">
        <f>' I КВАРТАЛ'!AJ72+'II КВАРТАЛ '!AJ72+' III КВАРТАЛ '!AJ72+'IV КВАРТАЛ и СВОД V-мов и $$ '!AJ72</f>
        <v>428</v>
      </c>
      <c r="CV72" s="89">
        <f>' I КВАРТАЛ'!AK72+'II КВАРТАЛ '!AK72+' III КВАРТАЛ '!AK72+'IV КВАРТАЛ и СВОД V-мов и $$ '!AK72</f>
        <v>1767</v>
      </c>
      <c r="CW72" s="115">
        <f>' I КВАРТАЛ'!AL72+'II КВАРТАЛ '!AL72+' III КВАРТАЛ '!AL72+'IV КВАРТАЛ и СВОД V-мов и $$ '!AL72</f>
        <v>39984434.659999996</v>
      </c>
      <c r="CX72" s="51">
        <f>' I КВАРТАЛ'!AM72+'II КВАРТАЛ '!AM72+' III КВАРТАЛ '!AM72+'IV КВАРТАЛ и СВОД V-мов и $$ '!AM72</f>
        <v>7795930.8799999999</v>
      </c>
      <c r="CY72" s="51">
        <f>' I КВАРТАЛ'!AN72+'II КВАРТАЛ '!AN72+' III КВАРТАЛ '!AN72+'IV КВАРТАЛ и СВОД V-мов и $$ '!AN72</f>
        <v>32188503.780000001</v>
      </c>
      <c r="CZ72" s="90">
        <f t="shared" si="90"/>
        <v>730</v>
      </c>
      <c r="DA72" s="89">
        <f>' I КВАРТАЛ'!AP72+'II КВАРТАЛ '!AP72+' III КВАРТАЛ '!AP72+'IV КВАРТАЛ и СВОД V-мов и $$ '!AP72</f>
        <v>124</v>
      </c>
      <c r="DB72" s="89">
        <f>' I КВАРТАЛ'!AQ72+'II КВАРТАЛ '!AQ72+' III КВАРТАЛ '!AQ72+'IV КВАРТАЛ и СВОД V-мов и $$ '!AQ72</f>
        <v>606</v>
      </c>
      <c r="DC72" s="115">
        <f>' I КВАРТАЛ'!AR72+'II КВАРТАЛ '!AR72+' III КВАРТАЛ '!AR72+'IV КВАРТАЛ и СВОД V-мов и $$ '!AR72</f>
        <v>3251501.22</v>
      </c>
      <c r="DD72" s="51">
        <f>' I КВАРТАЛ'!AS72+'II КВАРТАЛ '!AS72+' III КВАРТАЛ '!AS72+'IV КВАРТАЛ и СВОД V-мов и $$ '!AS72</f>
        <v>552376.93000000005</v>
      </c>
      <c r="DE72" s="51">
        <f>' I КВАРТАЛ'!AT72+'II КВАРТАЛ '!AT72+' III КВАРТАЛ '!AT72+'IV КВАРТАЛ и СВОД V-мов и $$ '!AT72</f>
        <v>2699124.29</v>
      </c>
      <c r="DF72" s="90">
        <f t="shared" si="91"/>
        <v>6550</v>
      </c>
      <c r="DG72" s="89">
        <f>' I КВАРТАЛ'!AV72+'II КВАРТАЛ '!AV72+' III КВАРТАЛ '!AV72+'IV КВАРТАЛ и СВОД V-мов и $$ '!AV72</f>
        <v>1506</v>
      </c>
      <c r="DH72" s="89">
        <f>' I КВАРТАЛ'!AW72+'II КВАРТАЛ '!AW72+' III КВАРТАЛ '!AW72+'IV КВАРТАЛ и СВОД V-мов и $$ '!AW72</f>
        <v>5044</v>
      </c>
      <c r="DI72" s="115">
        <f>' I КВАРТАЛ'!AX72+'II КВАРТАЛ '!AX72+' III КВАРТАЛ '!AX72+'IV КВАРТАЛ и СВОД V-мов и $$ '!AX72</f>
        <v>651332</v>
      </c>
      <c r="DJ72" s="51">
        <f>' I КВАРТАЛ'!AY72+'II КВАРТАЛ '!AY72+' III КВАРТАЛ '!AY72+'IV КВАРТАЛ и СВОД V-мов и $$ '!AY72</f>
        <v>149756.64000000001</v>
      </c>
      <c r="DK72" s="51">
        <f>' I КВАРТАЛ'!AZ72+'II КВАРТАЛ '!AZ72+' III КВАРТАЛ '!AZ72+'IV КВАРТАЛ и СВОД V-мов и $$ '!AZ72</f>
        <v>501575.36</v>
      </c>
      <c r="DL72" s="90">
        <f t="shared" si="92"/>
        <v>928</v>
      </c>
      <c r="DM72" s="89">
        <f>' I КВАРТАЛ'!BB72+'II КВАРТАЛ '!BB72+' III КВАРТАЛ '!BB72+'IV КВАРТАЛ и СВОД V-мов и $$ '!BB72</f>
        <v>102</v>
      </c>
      <c r="DN72" s="89">
        <f>' I КВАРТАЛ'!BC72+'II КВАРТАЛ '!BC72+' III КВАРТАЛ '!BC72+'IV КВАРТАЛ и СВОД V-мов и $$ '!BC72</f>
        <v>826</v>
      </c>
      <c r="DO72" s="115">
        <f>' I КВАРТАЛ'!BD72+'II КВАРТАЛ '!BD72+' III КВАРТАЛ '!BD72+'IV КВАРТАЛ и СВОД V-мов и $$ '!BD72</f>
        <v>650824.95999999996</v>
      </c>
      <c r="DP72" s="51">
        <f>' I КВАРТАЛ'!BE72+'II КВАРТАЛ '!BE72+' III КВАРТАЛ '!BE72+'IV КВАРТАЛ и СВОД V-мов и $$ '!BE72</f>
        <v>71534.64</v>
      </c>
      <c r="DQ72" s="51">
        <f>' I КВАРТАЛ'!BF72+'II КВАРТАЛ '!BF72+' III КВАРТАЛ '!BF72+'IV КВАРТАЛ и СВОД V-мов и $$ '!BF72</f>
        <v>579290.31999999995</v>
      </c>
      <c r="DS72" s="72">
        <f t="shared" ref="DS72:DS94" si="107">BM72+BS72+BY72+CH72+CN72+CT72+CZ72+DF72+DL72</f>
        <v>53513</v>
      </c>
      <c r="DT72" s="97">
        <f t="shared" ref="DT72:DT94" si="108">BN72+BT72+BZ72+CI72+CO72+CU72+DA72+DG72+DM72</f>
        <v>10370</v>
      </c>
      <c r="DU72" s="97">
        <f t="shared" ref="DU72:DU94" si="109">BO72+BU72+CA72+CJ72+CP72+CV72+DB72+DH72+DN72</f>
        <v>43143</v>
      </c>
      <c r="DV72" s="63">
        <f t="shared" si="103"/>
        <v>80525409.299999982</v>
      </c>
      <c r="DW72" s="51">
        <f t="shared" si="104"/>
        <v>15954462.609999999</v>
      </c>
      <c r="DX72" s="51">
        <f t="shared" si="105"/>
        <v>64570946.689999998</v>
      </c>
      <c r="DY72" s="116">
        <f t="shared" si="106"/>
        <v>0</v>
      </c>
      <c r="DZ72" s="100">
        <f>DT72+DU72</f>
        <v>53513</v>
      </c>
      <c r="EA72" s="101">
        <f>DS72-DZ72</f>
        <v>0</v>
      </c>
    </row>
    <row r="73" spans="1:131" s="35" customFormat="1" ht="15" x14ac:dyDescent="0.25">
      <c r="A73" s="21" t="s">
        <v>50</v>
      </c>
      <c r="B73" s="57">
        <f t="shared" si="95"/>
        <v>307</v>
      </c>
      <c r="C73" s="33">
        <v>32</v>
      </c>
      <c r="D73" s="33">
        <v>275</v>
      </c>
      <c r="E73" s="60">
        <f>F73+G73</f>
        <v>507647.52</v>
      </c>
      <c r="F73" s="3">
        <v>52914.400000000001</v>
      </c>
      <c r="G73" s="3">
        <v>454733.12</v>
      </c>
      <c r="H73" s="57">
        <f t="shared" si="36"/>
        <v>398</v>
      </c>
      <c r="I73" s="33">
        <v>31</v>
      </c>
      <c r="J73" s="33">
        <v>367</v>
      </c>
      <c r="K73" s="60">
        <f t="shared" si="77"/>
        <v>47028.59</v>
      </c>
      <c r="L73" s="3">
        <v>3663.03</v>
      </c>
      <c r="M73" s="3">
        <v>43365.56</v>
      </c>
      <c r="N73" s="57"/>
      <c r="O73" s="34"/>
      <c r="P73" s="34"/>
      <c r="Q73" s="60"/>
      <c r="R73" s="34"/>
      <c r="S73" s="34"/>
      <c r="T73" s="60">
        <f t="shared" si="96"/>
        <v>463732.68</v>
      </c>
      <c r="U73" s="3">
        <v>75002.13</v>
      </c>
      <c r="V73" s="3">
        <v>388730.55</v>
      </c>
      <c r="W73" s="57">
        <f t="shared" ref="W73:W76" si="110">X73+Y73</f>
        <v>1395</v>
      </c>
      <c r="X73" s="33">
        <v>152</v>
      </c>
      <c r="Y73" s="33">
        <v>1243</v>
      </c>
      <c r="Z73" s="60">
        <f t="shared" si="78"/>
        <v>1019645</v>
      </c>
      <c r="AA73" s="3">
        <v>111101.1</v>
      </c>
      <c r="AB73" s="3">
        <v>908543.9</v>
      </c>
      <c r="AC73" s="57">
        <f t="shared" si="69"/>
        <v>651</v>
      </c>
      <c r="AD73" s="33">
        <v>131</v>
      </c>
      <c r="AE73" s="33">
        <v>520</v>
      </c>
      <c r="AF73" s="60">
        <f t="shared" si="76"/>
        <v>310220.15000000002</v>
      </c>
      <c r="AG73" s="3">
        <v>62425.25</v>
      </c>
      <c r="AH73" s="3">
        <v>247794.9</v>
      </c>
      <c r="AI73" s="57">
        <f t="shared" si="97"/>
        <v>82</v>
      </c>
      <c r="AJ73" s="33">
        <v>9</v>
      </c>
      <c r="AK73" s="33">
        <v>73</v>
      </c>
      <c r="AL73" s="60">
        <f t="shared" si="98"/>
        <v>1509362.56</v>
      </c>
      <c r="AM73" s="3">
        <v>165661.74</v>
      </c>
      <c r="AN73" s="3">
        <v>1343700.82</v>
      </c>
      <c r="AO73" s="57">
        <f t="shared" si="79"/>
        <v>47</v>
      </c>
      <c r="AP73" s="33">
        <v>10</v>
      </c>
      <c r="AQ73" s="33">
        <v>37</v>
      </c>
      <c r="AR73" s="60">
        <f t="shared" si="99"/>
        <v>219983.91999999998</v>
      </c>
      <c r="AS73" s="3">
        <v>46805.09</v>
      </c>
      <c r="AT73" s="3">
        <v>173178.83</v>
      </c>
      <c r="AU73" s="57"/>
      <c r="AV73" s="33"/>
      <c r="AW73" s="33"/>
      <c r="AX73" s="60"/>
      <c r="AY73" s="34"/>
      <c r="AZ73" s="34"/>
      <c r="BA73" s="57">
        <f t="shared" si="101"/>
        <v>24</v>
      </c>
      <c r="BB73" s="33">
        <v>4</v>
      </c>
      <c r="BC73" s="33">
        <v>20</v>
      </c>
      <c r="BD73" s="60">
        <f t="shared" si="82"/>
        <v>16831.68</v>
      </c>
      <c r="BE73" s="3">
        <v>2805.28</v>
      </c>
      <c r="BF73" s="3">
        <v>14026.4</v>
      </c>
      <c r="BH73" s="62">
        <f t="shared" si="102"/>
        <v>4094452.1</v>
      </c>
      <c r="BI73" s="65">
        <f>' I КВАРТАЛ'!BH73+'II КВАРТАЛ '!BH73+' III КВАРТАЛ '!BH73+'IV КВАРТАЛ и СВОД V-мов и $$ '!BH73</f>
        <v>16442524.839999998</v>
      </c>
      <c r="BJ73" s="51">
        <v>15846405.083731703</v>
      </c>
      <c r="BK73" s="52">
        <f t="shared" si="83"/>
        <v>596119.75626829453</v>
      </c>
      <c r="BL73" s="107"/>
      <c r="BM73" s="90">
        <f t="shared" si="84"/>
        <v>1212</v>
      </c>
      <c r="BN73" s="89">
        <f>' I КВАРТАЛ'!C73+'II КВАРТАЛ '!C73+' III КВАРТАЛ '!C73+'IV КВАРТАЛ и СВОД V-мов и $$ '!C73</f>
        <v>119</v>
      </c>
      <c r="BO73" s="89">
        <f>' I КВАРТАЛ'!D73+'II КВАРТАЛ '!D73+' III КВАРТАЛ '!D73+'IV КВАРТАЛ и СВОД V-мов и $$ '!D73</f>
        <v>1093</v>
      </c>
      <c r="BP73" s="115">
        <f>' I КВАРТАЛ'!E73+'II КВАРТАЛ '!E73+' III КВАРТАЛ '!E73+'IV КВАРТАЛ и СВОД V-мов и $$ '!E73</f>
        <v>2004132.88</v>
      </c>
      <c r="BQ73" s="51">
        <f>' I КВАРТАЛ'!F73+'II КВАРТАЛ '!F73+' III КВАРТАЛ '!F73+'IV КВАРТАЛ и СВОД V-мов и $$ '!F73</f>
        <v>196775.41</v>
      </c>
      <c r="BR73" s="51">
        <f>' I КВАРТАЛ'!G73+'II КВАРТАЛ '!G73+' III КВАРТАЛ '!G73+'IV КВАРТАЛ и СВОД V-мов и $$ '!G73</f>
        <v>1807357.4700000002</v>
      </c>
      <c r="BS73" s="90">
        <f t="shared" si="85"/>
        <v>1624</v>
      </c>
      <c r="BT73" s="89">
        <f>' I КВАРТАЛ'!I73+'II КВАРТАЛ '!I73+' III КВАРТАЛ '!I73+'IV КВАРТАЛ и СВОД V-мов и $$ '!I73</f>
        <v>136</v>
      </c>
      <c r="BU73" s="89">
        <f>' I КВАРТАЛ'!J73+'II КВАРТАЛ '!J73+' III КВАРТАЛ '!J73+'IV КВАРТАЛ и СВОД V-мов и $$ '!J73</f>
        <v>1488</v>
      </c>
      <c r="BV73" s="115">
        <f>' I КВАРТАЛ'!K73+'II КВАРТАЛ '!K73+' III КВАРТАЛ '!K73+'IV КВАРТАЛ и СВОД V-мов и $$ '!K73</f>
        <v>194866.15</v>
      </c>
      <c r="BW73" s="51">
        <f>' I КВАРТАЛ'!L73+'II КВАРТАЛ '!L73+' III КВАРТАЛ '!L73+'IV КВАРТАЛ и СВОД V-мов и $$ '!L73</f>
        <v>16326.43</v>
      </c>
      <c r="BX73" s="51">
        <f>' I КВАРТАЛ'!M73+'II КВАРТАЛ '!M73+' III КВАРТАЛ '!M73+'IV КВАРТАЛ и СВОД V-мов и $$ '!M73</f>
        <v>178539.72</v>
      </c>
      <c r="BY73" s="90">
        <f t="shared" si="86"/>
        <v>0</v>
      </c>
      <c r="BZ73" s="89">
        <f>' I КВАРТАЛ'!O73+'II КВАРТАЛ '!O73+' III КВАРТАЛ '!O73+'IV КВАРТАЛ и СВОД V-мов и $$ '!O73</f>
        <v>0</v>
      </c>
      <c r="CA73" s="89">
        <f>' I КВАРТАЛ'!P73+'II КВАРТАЛ '!P73+' III КВАРТАЛ '!P73+'IV КВАРТАЛ и СВОД V-мов и $$ '!P73</f>
        <v>0</v>
      </c>
      <c r="CB73" s="115">
        <f>' I КВАРТАЛ'!Q73+'II КВАРТАЛ '!Q73+' III КВАРТАЛ '!Q73+'IV КВАРТАЛ и СВОД V-мов и $$ '!Q73</f>
        <v>0</v>
      </c>
      <c r="CC73" s="51">
        <f>' I КВАРТАЛ'!R73+'II КВАРТАЛ '!R73+' III КВАРТАЛ '!R73+'IV КВАРТАЛ и СВОД V-мов и $$ '!R73</f>
        <v>0</v>
      </c>
      <c r="CD73" s="51">
        <f>' I КВАРТАЛ'!S73+'II КВАРТАЛ '!S73+' III КВАРТАЛ '!S73+'IV КВАРТАЛ и СВОД V-мов и $$ '!S73</f>
        <v>0</v>
      </c>
      <c r="CE73" s="115">
        <f>' I КВАРТАЛ'!T73+'II КВАРТАЛ '!T73+' III КВАРТАЛ '!T73+'IV КВАРТАЛ и СВОД V-мов и $$ '!T73</f>
        <v>1854497.2499999998</v>
      </c>
      <c r="CF73" s="51">
        <f>' I КВАРТАЛ'!U73+'II КВАРТАЛ '!U73+' III КВАРТАЛ '!U73+'IV КВАРТАЛ и СВОД V-мов и $$ '!U73</f>
        <v>298648.42000000004</v>
      </c>
      <c r="CG73" s="51">
        <f>' I КВАРТАЛ'!V73+'II КВАРТАЛ '!V73+' III КВАРТАЛ '!V73+'IV КВАРТАЛ и СВОД V-мов и $$ '!V73</f>
        <v>1555848.83</v>
      </c>
      <c r="CH73" s="90">
        <f t="shared" si="87"/>
        <v>5513</v>
      </c>
      <c r="CI73" s="89">
        <f>' I КВАРТАЛ'!X73+'II КВАРТАЛ '!X73+' III КВАРТАЛ '!X73+'IV КВАРТАЛ и СВОД V-мов и $$ '!X73</f>
        <v>413</v>
      </c>
      <c r="CJ73" s="89">
        <f>' I КВАРТАЛ'!Y73+'II КВАРТАЛ '!Y73+' III КВАРТАЛ '!Y73+'IV КВАРТАЛ и СВОД V-мов и $$ '!Y73</f>
        <v>5100</v>
      </c>
      <c r="CK73" s="115">
        <f>' I КВАРТАЛ'!Z73+'II КВАРТАЛ '!Z73+' III КВАРТАЛ '!Z73+'IV КВАРТАЛ и СВОД V-мов и $$ '!Z73</f>
        <v>4020025.02</v>
      </c>
      <c r="CL73" s="51">
        <f>' I КВАРТАЛ'!AA73+'II КВАРТАЛ '!AA73+' III КВАРТАЛ '!AA73+'IV КВАРТАЛ и СВОД V-мов и $$ '!AA73</f>
        <v>301284.90000000002</v>
      </c>
      <c r="CM73" s="51">
        <f>' I КВАРТАЛ'!AB73+'II КВАРТАЛ '!AB73+' III КВАРТАЛ '!AB73+'IV КВАРТАЛ и СВОД V-мов и $$ '!AB73</f>
        <v>3718740.1199999996</v>
      </c>
      <c r="CN73" s="90">
        <f t="shared" si="88"/>
        <v>2620</v>
      </c>
      <c r="CO73" s="89">
        <f>' I КВАРТАЛ'!AD73+'II КВАРТАЛ '!AD73+' III КВАРТАЛ '!AD73+'IV КВАРТАЛ и СВОД V-мов и $$ '!AD73</f>
        <v>264</v>
      </c>
      <c r="CP73" s="89">
        <f>' I КВАРТАЛ'!AE73+'II КВАРТАЛ '!AE73+' III КВАРТАЛ '!AE73+'IV КВАРТАЛ и СВОД V-мов и $$ '!AE73</f>
        <v>2356</v>
      </c>
      <c r="CQ73" s="115">
        <f>' I КВАРТАЛ'!AF73+'II КВАРТАЛ '!AF73+' III КВАРТАЛ '!AF73+'IV КВАРТАЛ и СВОД V-мов и $$ '!AF73</f>
        <v>1249287.46</v>
      </c>
      <c r="CR73" s="51">
        <f>' I КВАРТАЛ'!AG73+'II КВАРТАЛ '!AG73+' III КВАРТАЛ '!AG73+'IV КВАРТАЛ и СВОД V-мов и $$ '!AG73</f>
        <v>125831.15</v>
      </c>
      <c r="CS73" s="51">
        <f>' I КВАРТАЛ'!AH73+'II КВАРТАЛ '!AH73+' III КВАРТАЛ '!AH73+'IV КВАРТАЛ и СВОД V-мов и $$ '!AH73</f>
        <v>1123456.3099999998</v>
      </c>
      <c r="CT73" s="90">
        <f t="shared" si="89"/>
        <v>333</v>
      </c>
      <c r="CU73" s="89">
        <f>' I КВАРТАЛ'!AJ73+'II КВАРТАЛ '!AJ73+' III КВАРТАЛ '!AJ73+'IV КВАРТАЛ и СВОД V-мов и $$ '!AJ73</f>
        <v>23</v>
      </c>
      <c r="CV73" s="89">
        <f>' I КВАРТАЛ'!AK73+'II КВАРТАЛ '!AK73+' III КВАРТАЛ '!AK73+'IV КВАРТАЛ и СВОД V-мов и $$ '!AK73</f>
        <v>310</v>
      </c>
      <c r="CW73" s="115">
        <f>' I КВАРТАЛ'!AL73+'II КВАРТАЛ '!AL73+' III КВАРТАЛ '!AL73+'IV КВАРТАЛ и СВОД V-мов и $$ '!AL73</f>
        <v>6131421.4700000007</v>
      </c>
      <c r="CX73" s="51">
        <f>' I КВАРТАЛ'!AM73+'II КВАРТАЛ '!AM73+' III КВАРТАЛ '!AM73+'IV КВАРТАЛ и СВОД V-мов и $$ '!AM73</f>
        <v>423473.25</v>
      </c>
      <c r="CY73" s="51">
        <f>' I КВАРТАЛ'!AN73+'II КВАРТАЛ '!AN73+' III КВАРТАЛ '!AN73+'IV КВАРТАЛ и СВОД V-мов и $$ '!AN73</f>
        <v>5707948.2199999997</v>
      </c>
      <c r="CZ73" s="90">
        <f t="shared" si="90"/>
        <v>195</v>
      </c>
      <c r="DA73" s="89">
        <f>' I КВАРТАЛ'!AP73+'II КВАРТАЛ '!AP73+' III КВАРТАЛ '!AP73+'IV КВАРТАЛ и СВОД V-мов и $$ '!AP73</f>
        <v>33</v>
      </c>
      <c r="DB73" s="89">
        <f>' I КВАРТАЛ'!AQ73+'II КВАРТАЛ '!AQ73+' III КВАРТАЛ '!AQ73+'IV КВАРТАЛ и СВОД V-мов и $$ '!AQ73</f>
        <v>162</v>
      </c>
      <c r="DC73" s="115">
        <f>' I КВАРТАЛ'!AR73+'II КВАРТАЛ '!AR73+' III КВАРТАЛ '!AR73+'IV КВАРТАЛ и СВОД V-мов и $$ '!AR73</f>
        <v>912552.05</v>
      </c>
      <c r="DD73" s="51">
        <f>' I КВАРТАЛ'!AS73+'II КВАРТАЛ '!AS73+' III КВАРТАЛ '!AS73+'IV КВАРТАЛ и СВОД V-мов и $$ '!AS73</f>
        <v>154447.97999999998</v>
      </c>
      <c r="DE73" s="51">
        <f>' I КВАРТАЛ'!AT73+'II КВАРТАЛ '!AT73+' III КВАРТАЛ '!AT73+'IV КВАРТАЛ и СВОД V-мов и $$ '!AT73</f>
        <v>758104.07</v>
      </c>
      <c r="DF73" s="90">
        <f t="shared" si="91"/>
        <v>0</v>
      </c>
      <c r="DG73" s="89">
        <f>' I КВАРТАЛ'!AV73+'II КВАРТАЛ '!AV73+' III КВАРТАЛ '!AV73+'IV КВАРТАЛ и СВОД V-мов и $$ '!AV73</f>
        <v>0</v>
      </c>
      <c r="DH73" s="89">
        <f>' I КВАРТАЛ'!AW73+'II КВАРТАЛ '!AW73+' III КВАРТАЛ '!AW73+'IV КВАРТАЛ и СВОД V-мов и $$ '!AW73</f>
        <v>0</v>
      </c>
      <c r="DI73" s="115">
        <f>' I КВАРТАЛ'!AX73+'II КВАРТАЛ '!AX73+' III КВАРТАЛ '!AX73+'IV КВАРТАЛ и СВОД V-мов и $$ '!AX73</f>
        <v>0</v>
      </c>
      <c r="DJ73" s="51">
        <f>' I КВАРТАЛ'!AY73+'II КВАРТАЛ '!AY73+' III КВАРТАЛ '!AY73+'IV КВАРТАЛ и СВОД V-мов и $$ '!AY73</f>
        <v>0</v>
      </c>
      <c r="DK73" s="51">
        <f>' I КВАРТАЛ'!AZ73+'II КВАРТАЛ '!AZ73+' III КВАРТАЛ '!AZ73+'IV КВАРТАЛ и СВОД V-мов и $$ '!AZ73</f>
        <v>0</v>
      </c>
      <c r="DL73" s="90">
        <f t="shared" si="92"/>
        <v>108</v>
      </c>
      <c r="DM73" s="89">
        <f>' I КВАРТАЛ'!BB73+'II КВАРТАЛ '!BB73+' III КВАРТАЛ '!BB73+'IV КВАРТАЛ и СВОД V-мов и $$ '!BB73</f>
        <v>20</v>
      </c>
      <c r="DN73" s="89">
        <f>' I КВАРТАЛ'!BC73+'II КВАРТАЛ '!BC73+' III КВАРТАЛ '!BC73+'IV КВАРТАЛ и СВОД V-мов и $$ '!BC73</f>
        <v>88</v>
      </c>
      <c r="DO73" s="115">
        <f>' I КВАРТАЛ'!BD73+'II КВАРТАЛ '!BD73+' III КВАРТАЛ '!BD73+'IV КВАРТАЛ и СВОД V-мов и $$ '!BD73</f>
        <v>75742.559999999998</v>
      </c>
      <c r="DP73" s="51">
        <f>' I КВАРТАЛ'!BE73+'II КВАРТАЛ '!BE73+' III КВАРТАЛ '!BE73+'IV КВАРТАЛ и СВОД V-мов и $$ '!BE73</f>
        <v>14026.4</v>
      </c>
      <c r="DQ73" s="51">
        <f>' I КВАРТАЛ'!BF73+'II КВАРТАЛ '!BF73+' III КВАРТАЛ '!BF73+'IV КВАРТАЛ и СВОД V-мов и $$ '!BF73</f>
        <v>61716.160000000003</v>
      </c>
      <c r="DS73" s="72">
        <f t="shared" si="107"/>
        <v>11605</v>
      </c>
      <c r="DT73" s="97">
        <f t="shared" si="108"/>
        <v>1008</v>
      </c>
      <c r="DU73" s="97">
        <f t="shared" si="109"/>
        <v>10597</v>
      </c>
      <c r="DV73" s="63">
        <f t="shared" si="103"/>
        <v>16442524.84</v>
      </c>
      <c r="DW73" s="51">
        <f t="shared" si="104"/>
        <v>1530813.94</v>
      </c>
      <c r="DX73" s="51">
        <f t="shared" si="105"/>
        <v>14911710.9</v>
      </c>
      <c r="DY73" s="116">
        <f t="shared" si="106"/>
        <v>0</v>
      </c>
      <c r="DZ73" s="100">
        <f t="shared" si="93"/>
        <v>11605</v>
      </c>
      <c r="EA73" s="101">
        <f t="shared" si="94"/>
        <v>0</v>
      </c>
    </row>
    <row r="74" spans="1:131" s="35" customFormat="1" ht="15" x14ac:dyDescent="0.25">
      <c r="A74" s="21" t="s">
        <v>132</v>
      </c>
      <c r="B74" s="57">
        <f t="shared" si="95"/>
        <v>2559</v>
      </c>
      <c r="C74" s="33">
        <v>506</v>
      </c>
      <c r="D74" s="33">
        <v>2053</v>
      </c>
      <c r="E74" s="60">
        <f>F74+G74</f>
        <v>4231498.41</v>
      </c>
      <c r="F74" s="3">
        <v>836708.95</v>
      </c>
      <c r="G74" s="3">
        <v>3394789.46</v>
      </c>
      <c r="H74" s="57">
        <f t="shared" si="36"/>
        <v>5280</v>
      </c>
      <c r="I74" s="33">
        <v>1332</v>
      </c>
      <c r="J74" s="33">
        <v>3948</v>
      </c>
      <c r="K74" s="60">
        <f t="shared" si="77"/>
        <v>946306.72</v>
      </c>
      <c r="L74" s="3">
        <v>238727.38</v>
      </c>
      <c r="M74" s="3">
        <v>707579.34</v>
      </c>
      <c r="N74" s="57"/>
      <c r="O74" s="34"/>
      <c r="P74" s="34"/>
      <c r="Q74" s="60"/>
      <c r="R74" s="34"/>
      <c r="S74" s="34"/>
      <c r="T74" s="60">
        <f t="shared" si="96"/>
        <v>3852353.3400000003</v>
      </c>
      <c r="U74" s="3">
        <v>877833.1</v>
      </c>
      <c r="V74" s="3">
        <v>2974520.24</v>
      </c>
      <c r="W74" s="57">
        <f t="shared" si="110"/>
        <v>11922</v>
      </c>
      <c r="X74" s="33">
        <v>2567</v>
      </c>
      <c r="Y74" s="33">
        <v>9355</v>
      </c>
      <c r="Z74" s="60">
        <f t="shared" si="78"/>
        <v>8169540.0099999998</v>
      </c>
      <c r="AA74" s="3">
        <v>1759034.49</v>
      </c>
      <c r="AB74" s="3">
        <v>6410505.5199999996</v>
      </c>
      <c r="AC74" s="57">
        <f t="shared" si="69"/>
        <v>4908</v>
      </c>
      <c r="AD74" s="33">
        <v>1130</v>
      </c>
      <c r="AE74" s="33">
        <v>3778</v>
      </c>
      <c r="AF74" s="60">
        <f t="shared" si="76"/>
        <v>2194273.7199999997</v>
      </c>
      <c r="AG74" s="3">
        <v>505201.57</v>
      </c>
      <c r="AH74" s="3">
        <v>1689072.15</v>
      </c>
      <c r="AI74" s="57">
        <f t="shared" si="97"/>
        <v>926</v>
      </c>
      <c r="AJ74" s="33">
        <v>285</v>
      </c>
      <c r="AK74" s="33">
        <v>641</v>
      </c>
      <c r="AL74" s="60">
        <f t="shared" si="98"/>
        <v>20209601.129999999</v>
      </c>
      <c r="AM74" s="3">
        <v>6220017.6299999999</v>
      </c>
      <c r="AN74" s="3">
        <v>13989583.5</v>
      </c>
      <c r="AO74" s="57">
        <f t="shared" si="79"/>
        <v>419</v>
      </c>
      <c r="AP74" s="33">
        <v>127</v>
      </c>
      <c r="AQ74" s="33">
        <v>292</v>
      </c>
      <c r="AR74" s="60">
        <f t="shared" si="99"/>
        <v>4488837.6399999997</v>
      </c>
      <c r="AS74" s="3">
        <v>1360578.47</v>
      </c>
      <c r="AT74" s="3">
        <v>3128259.17</v>
      </c>
      <c r="AU74" s="57">
        <f t="shared" ref="AU74:AU75" si="111">AV74+AW74</f>
        <v>4620</v>
      </c>
      <c r="AV74" s="33">
        <v>1101</v>
      </c>
      <c r="AW74" s="33">
        <v>3519</v>
      </c>
      <c r="AX74" s="60">
        <f>AY74+AZ74</f>
        <v>505950.9</v>
      </c>
      <c r="AY74" s="3">
        <v>120574.01</v>
      </c>
      <c r="AZ74" s="3">
        <v>385376.89</v>
      </c>
      <c r="BA74" s="57">
        <f t="shared" si="101"/>
        <v>750</v>
      </c>
      <c r="BB74" s="33">
        <v>139</v>
      </c>
      <c r="BC74" s="33">
        <v>611</v>
      </c>
      <c r="BD74" s="60">
        <f t="shared" si="82"/>
        <v>525990</v>
      </c>
      <c r="BE74" s="3">
        <v>97483.48</v>
      </c>
      <c r="BF74" s="3">
        <v>428506.52</v>
      </c>
      <c r="BH74" s="62">
        <f t="shared" si="102"/>
        <v>45124351.869999997</v>
      </c>
      <c r="BI74" s="65">
        <f>' I КВАРТАЛ'!BH74+'II КВАРТАЛ '!BH74+' III КВАРТАЛ '!BH74+'IV КВАРТАЛ и СВОД V-мов и $$ '!BH74</f>
        <v>176709762.06</v>
      </c>
      <c r="BJ74" s="51">
        <v>153400521.47474122</v>
      </c>
      <c r="BK74" s="52">
        <f t="shared" si="83"/>
        <v>23309240.585258782</v>
      </c>
      <c r="BL74" s="107"/>
      <c r="BM74" s="90">
        <f t="shared" si="84"/>
        <v>10248</v>
      </c>
      <c r="BN74" s="89">
        <f>' I КВАРТАЛ'!C74+'II КВАРТАЛ '!C74+' III КВАРТАЛ '!C74+'IV КВАРТАЛ и СВОД V-мов и $$ '!C74</f>
        <v>3105</v>
      </c>
      <c r="BO74" s="89">
        <f>' I КВАРТАЛ'!D74+'II КВАРТАЛ '!D74+' III КВАРТАЛ '!D74+'IV КВАРТАЛ и СВОД V-мов и $$ '!D74</f>
        <v>7143</v>
      </c>
      <c r="BP74" s="115">
        <f>' I КВАРТАЛ'!E74+'II КВАРТАЛ '!E74+' III КВАРТАЛ '!E74+'IV КВАРТАЛ и СВОД V-мов и $$ '!E74</f>
        <v>16945836.539999999</v>
      </c>
      <c r="BQ74" s="51">
        <f>' I КВАРТАЛ'!F74+'II КВАРТАЛ '!F74+' III КВАРТАЛ '!F74+'IV КВАРТАЛ и СВОД V-мов и $$ '!F74</f>
        <v>5134350.3600000003</v>
      </c>
      <c r="BR74" s="51">
        <f>' I КВАРТАЛ'!G74+'II КВАРТАЛ '!G74+' III КВАРТАЛ '!G74+'IV КВАРТАЛ и СВОД V-мов и $$ '!G74</f>
        <v>11811486.18</v>
      </c>
      <c r="BS74" s="90">
        <f t="shared" si="85"/>
        <v>20598</v>
      </c>
      <c r="BT74" s="89">
        <f>' I КВАРТАЛ'!I74+'II КВАРТАЛ '!I74+' III КВАРТАЛ '!I74+'IV КВАРТАЛ и СВОД V-мов и $$ '!I74</f>
        <v>5233</v>
      </c>
      <c r="BU74" s="89">
        <f>' I КВАРТАЛ'!J74+'II КВАРТАЛ '!J74+' III КВАРТАЛ '!J74+'IV КВАРТАЛ и СВОД V-мов и $$ '!J74</f>
        <v>15365</v>
      </c>
      <c r="BV74" s="115">
        <f>' I КВАРТАЛ'!K74+'II КВАРТАЛ '!K74+' III КВАРТАЛ '!K74+'IV КВАРТАЛ и СВОД V-мов и $$ '!K74</f>
        <v>3701073.3</v>
      </c>
      <c r="BW74" s="51">
        <f>' I КВАРТАЛ'!L74+'II КВАРТАЛ '!L74+' III КВАРТАЛ '!L74+'IV КВАРТАЛ и СВОД V-мов и $$ '!L74</f>
        <v>939411.18</v>
      </c>
      <c r="BX74" s="51">
        <f>' I КВАРТАЛ'!M74+'II КВАРТАЛ '!M74+' III КВАРТАЛ '!M74+'IV КВАРТАЛ и СВОД V-мов и $$ '!M74</f>
        <v>2761662.1199999996</v>
      </c>
      <c r="BY74" s="90">
        <f t="shared" si="86"/>
        <v>0</v>
      </c>
      <c r="BZ74" s="89">
        <f>' I КВАРТАЛ'!O74+'II КВАРТАЛ '!O74+' III КВАРТАЛ '!O74+'IV КВАРТАЛ и СВОД V-мов и $$ '!O74</f>
        <v>0</v>
      </c>
      <c r="CA74" s="89">
        <f>' I КВАРТАЛ'!P74+'II КВАРТАЛ '!P74+' III КВАРТАЛ '!P74+'IV КВАРТАЛ и СВОД V-мов и $$ '!P74</f>
        <v>0</v>
      </c>
      <c r="CB74" s="115">
        <f>' I КВАРТАЛ'!Q74+'II КВАРТАЛ '!Q74+' III КВАРТАЛ '!Q74+'IV КВАРТАЛ и СВОД V-мов и $$ '!Q74</f>
        <v>0</v>
      </c>
      <c r="CC74" s="51">
        <f>' I КВАРТАЛ'!R74+'II КВАРТАЛ '!R74+' III КВАРТАЛ '!R74+'IV КВАРТАЛ и СВОД V-мов и $$ '!R74</f>
        <v>0</v>
      </c>
      <c r="CD74" s="51">
        <f>' I КВАРТАЛ'!S74+'II КВАРТАЛ '!S74+' III КВАРТАЛ '!S74+'IV КВАРТАЛ и СВОД V-мов и $$ '!S74</f>
        <v>0</v>
      </c>
      <c r="CE74" s="115">
        <f>' I КВАРТАЛ'!T74+'II КВАРТАЛ '!T74+' III КВАРТАЛ '!T74+'IV КВАРТАЛ и СВОД V-мов и $$ '!T74</f>
        <v>15642907.26</v>
      </c>
      <c r="CF74" s="51">
        <f>' I КВАРТАЛ'!U74+'II КВАРТАЛ '!U74+' III КВАРТАЛ '!U74+'IV КВАРТАЛ и СВОД V-мов и $$ '!U74</f>
        <v>3564390.86</v>
      </c>
      <c r="CG74" s="51">
        <f>' I КВАРТАЛ'!V74+'II КВАРТАЛ '!V74+' III КВАРТАЛ '!V74+'IV КВАРТАЛ и СВОД V-мов и $$ '!V74</f>
        <v>12078516.4</v>
      </c>
      <c r="CH74" s="90">
        <f t="shared" si="87"/>
        <v>46682</v>
      </c>
      <c r="CI74" s="89">
        <f>' I КВАРТАЛ'!X74+'II КВАРТАЛ '!X74+' III КВАРТАЛ '!X74+'IV КВАРТАЛ и СВОД V-мов и $$ '!X74</f>
        <v>13893</v>
      </c>
      <c r="CJ74" s="89">
        <f>' I КВАРТАЛ'!Y74+'II КВАРТАЛ '!Y74+' III КВАРТАЛ '!Y74+'IV КВАРТАЛ и СВОД V-мов и $$ '!Y74</f>
        <v>32789</v>
      </c>
      <c r="CK74" s="115">
        <f>' I КВАРТАЛ'!Z74+'II КВАРТАЛ '!Z74+' III КВАРТАЛ '!Z74+'IV КВАРТАЛ и СВОД V-мов и $$ '!Z74</f>
        <v>31954820.649999999</v>
      </c>
      <c r="CL74" s="51">
        <f>' I КВАРТАЛ'!AA74+'II КВАРТАЛ '!AA74+' III КВАРТАЛ '!AA74+'IV КВАРТАЛ и СВОД V-мов и $$ '!AA74</f>
        <v>9507853.7200000007</v>
      </c>
      <c r="CM74" s="51">
        <f>' I КВАРТАЛ'!AB74+'II КВАРТАЛ '!AB74+' III КВАРТАЛ '!AB74+'IV КВАРТАЛ и СВОД V-мов и $$ '!AB74</f>
        <v>22446966.93</v>
      </c>
      <c r="CN74" s="90">
        <f t="shared" si="88"/>
        <v>19249</v>
      </c>
      <c r="CO74" s="89">
        <f>' I КВАРТАЛ'!AD74+'II КВАРТАЛ '!AD74+' III КВАРТАЛ '!AD74+'IV КВАРТАЛ и СВОД V-мов и $$ '!AD74</f>
        <v>4695</v>
      </c>
      <c r="CP74" s="89">
        <f>' I КВАРТАЛ'!AE74+'II КВАРТАЛ '!AE74+' III КВАРТАЛ '!AE74+'IV КВАРТАЛ и СВОД V-мов и $$ '!AE74</f>
        <v>14554</v>
      </c>
      <c r="CQ74" s="115">
        <f>' I КВАРТАЛ'!AF74+'II КВАРТАЛ '!AF74+' III КВАРТАЛ '!AF74+'IV КВАРТАЛ и СВОД V-мов и $$ '!AF74</f>
        <v>8595712.8399999999</v>
      </c>
      <c r="CR74" s="51">
        <f>' I КВАРТАЛ'!AG74+'II КВАРТАЛ '!AG74+' III КВАРТАЛ '!AG74+'IV КВАРТАЛ и СВОД V-мов и $$ '!AG74</f>
        <v>2090383.82</v>
      </c>
      <c r="CS74" s="51">
        <f>' I КВАРТАЛ'!AH74+'II КВАРТАЛ '!AH74+' III КВАРТАЛ '!AH74+'IV КВАРТАЛ и СВОД V-мов и $$ '!AH74</f>
        <v>6505329.0199999996</v>
      </c>
      <c r="CT74" s="90">
        <f t="shared" si="89"/>
        <v>3568</v>
      </c>
      <c r="CU74" s="89">
        <f>' I КВАРТАЛ'!AJ74+'II КВАРТАЛ '!AJ74+' III КВАРТАЛ '!AJ74+'IV КВАРТАЛ и СВОД V-мов и $$ '!AJ74</f>
        <v>1317</v>
      </c>
      <c r="CV74" s="89">
        <f>' I КВАРТАЛ'!AK74+'II КВАРТАЛ '!AK74+' III КВАРТАЛ '!AK74+'IV КВАРТАЛ и СВОД V-мов и $$ '!AK74</f>
        <v>2251</v>
      </c>
      <c r="CW74" s="115">
        <f>' I КВАРТАЛ'!AL74+'II КВАРТАЛ '!AL74+' III КВАРТАЛ '!AL74+'IV КВАРТАЛ и СВОД V-мов и $$ '!AL74</f>
        <v>78114002.189999998</v>
      </c>
      <c r="CX74" s="51">
        <f>' I КВАРТАЛ'!AM74+'II КВАРТАЛ '!AM74+' III КВАРТАЛ '!AM74+'IV КВАРТАЛ и СВОД V-мов и $$ '!AM74</f>
        <v>28828945.82</v>
      </c>
      <c r="CY74" s="51">
        <f>' I КВАРТАЛ'!AN74+'II КВАРТАЛ '!AN74+' III КВАРТАЛ '!AN74+'IV КВАРТАЛ и СВОД V-мов и $$ '!AN74</f>
        <v>49285056.370000005</v>
      </c>
      <c r="CZ74" s="90">
        <f t="shared" si="90"/>
        <v>1647</v>
      </c>
      <c r="DA74" s="89">
        <f>' I КВАРТАЛ'!AP74+'II КВАРТАЛ '!AP74+' III КВАРТАЛ '!AP74+'IV КВАРТАЛ и СВОД V-мов и $$ '!AP74</f>
        <v>596</v>
      </c>
      <c r="DB74" s="89">
        <f>' I КВАРТАЛ'!AQ74+'II КВАРТАЛ '!AQ74+' III КВАРТАЛ '!AQ74+'IV КВАРТАЛ и СВОД V-мов и $$ '!AQ74</f>
        <v>1051</v>
      </c>
      <c r="DC74" s="115">
        <f>' I КВАРТАЛ'!AR74+'II КВАРТАЛ '!AR74+' III КВАРТАЛ '!AR74+'IV КВАРТАЛ и СВОД V-мов и $$ '!AR74</f>
        <v>17624909.279999997</v>
      </c>
      <c r="DD74" s="51">
        <f>' I КВАРТАЛ'!AS74+'II КВАРТАЛ '!AS74+' III КВАРТАЛ '!AS74+'IV КВАРТАЛ и СВОД V-мов и $$ '!AS74</f>
        <v>6377247.8699999992</v>
      </c>
      <c r="DE74" s="51">
        <f>' I КВАРТАЛ'!AT74+'II КВАРТАЛ '!AT74+' III КВАРТАЛ '!AT74+'IV КВАРТАЛ и СВОД V-мов и $$ '!AT74</f>
        <v>11247661.41</v>
      </c>
      <c r="DF74" s="90">
        <f t="shared" si="91"/>
        <v>18500</v>
      </c>
      <c r="DG74" s="89">
        <f>' I КВАРТАЛ'!AV74+'II КВАРТАЛ '!AV74+' III КВАРТАЛ '!AV74+'IV КВАРТАЛ и СВОД V-мов и $$ '!AV74</f>
        <v>5532</v>
      </c>
      <c r="DH74" s="89">
        <f>' I КВАРТАЛ'!AW74+'II КВАРТАЛ '!AW74+' III КВАРТАЛ '!AW74+'IV КВАРТАЛ и СВОД V-мов и $$ '!AW74</f>
        <v>12968</v>
      </c>
      <c r="DI74" s="115">
        <f>' I КВАРТАЛ'!AX74+'II КВАРТАЛ '!AX74+' III КВАРТАЛ '!AX74+'IV КВАРТАЛ и СВОД V-мов и $$ '!AX74</f>
        <v>2026540</v>
      </c>
      <c r="DJ74" s="51">
        <f>' I КВАРТАЛ'!AY74+'II КВАРТАЛ '!AY74+' III КВАРТАЛ '!AY74+'IV КВАРТАЛ и СВОД V-мов и $$ '!AY74</f>
        <v>605999.08000000007</v>
      </c>
      <c r="DK74" s="51">
        <f>' I КВАРТАЛ'!AZ74+'II КВАРТАЛ '!AZ74+' III КВАРТАЛ '!AZ74+'IV КВАРТАЛ и СВОД V-мов и $$ '!AZ74</f>
        <v>1420540.92</v>
      </c>
      <c r="DL74" s="90">
        <f t="shared" si="92"/>
        <v>3000</v>
      </c>
      <c r="DM74" s="89">
        <f>' I КВАРТАЛ'!BB74+'II КВАРТАЛ '!BB74+' III КВАРТАЛ '!BB74+'IV КВАРТАЛ и СВОД V-мов и $$ '!BB74</f>
        <v>591</v>
      </c>
      <c r="DN74" s="89">
        <f>' I КВАРТАЛ'!BC74+'II КВАРТАЛ '!BC74+' III КВАРТАЛ '!BC74+'IV КВАРТАЛ и СВОД V-мов и $$ '!BC74</f>
        <v>2409</v>
      </c>
      <c r="DO74" s="115">
        <f>' I КВАРТАЛ'!BD74+'II КВАРТАЛ '!BD74+' III КВАРТАЛ '!BD74+'IV КВАРТАЛ и СВОД V-мов и $$ '!BD74</f>
        <v>2103960</v>
      </c>
      <c r="DP74" s="51">
        <f>' I КВАРТАЛ'!BE74+'II КВАРТАЛ '!BE74+' III КВАРТАЛ '!BE74+'IV КВАРТАЛ и СВОД V-мов и $$ '!BE74</f>
        <v>414480.12</v>
      </c>
      <c r="DQ74" s="51">
        <f>' I КВАРТАЛ'!BF74+'II КВАРТАЛ '!BF74+' III КВАРТАЛ '!BF74+'IV КВАРТАЛ и СВОД V-мов и $$ '!BF74</f>
        <v>1689479.88</v>
      </c>
      <c r="DS74" s="72">
        <f t="shared" si="107"/>
        <v>123492</v>
      </c>
      <c r="DT74" s="97">
        <f t="shared" si="108"/>
        <v>34962</v>
      </c>
      <c r="DU74" s="97">
        <f t="shared" si="109"/>
        <v>88530</v>
      </c>
      <c r="DV74" s="63">
        <f t="shared" si="103"/>
        <v>176709762.06</v>
      </c>
      <c r="DW74" s="51">
        <f t="shared" si="104"/>
        <v>57463062.829999998</v>
      </c>
      <c r="DX74" s="51">
        <f t="shared" si="105"/>
        <v>119246699.22999999</v>
      </c>
      <c r="DY74" s="116">
        <f t="shared" si="106"/>
        <v>0</v>
      </c>
      <c r="DZ74" s="100">
        <f t="shared" si="93"/>
        <v>123492</v>
      </c>
      <c r="EA74" s="101">
        <f>DS74-DZ74</f>
        <v>0</v>
      </c>
    </row>
    <row r="75" spans="1:131" s="35" customFormat="1" ht="30" x14ac:dyDescent="0.25">
      <c r="A75" s="21" t="s">
        <v>60</v>
      </c>
      <c r="B75" s="57"/>
      <c r="C75" s="33"/>
      <c r="D75" s="33"/>
      <c r="E75" s="60"/>
      <c r="F75" s="34"/>
      <c r="G75" s="34"/>
      <c r="H75" s="57">
        <f t="shared" si="36"/>
        <v>6340</v>
      </c>
      <c r="I75" s="33">
        <v>2277</v>
      </c>
      <c r="J75" s="33">
        <v>4063</v>
      </c>
      <c r="K75" s="60">
        <f t="shared" si="77"/>
        <v>490522.35</v>
      </c>
      <c r="L75" s="3">
        <v>176170.25</v>
      </c>
      <c r="M75" s="3">
        <v>314352.09999999998</v>
      </c>
      <c r="N75" s="57"/>
      <c r="O75" s="34"/>
      <c r="P75" s="34"/>
      <c r="Q75" s="60"/>
      <c r="R75" s="34"/>
      <c r="S75" s="34"/>
      <c r="T75" s="60">
        <f t="shared" si="96"/>
        <v>8158388.1400000006</v>
      </c>
      <c r="U75" s="3">
        <v>4061572.33</v>
      </c>
      <c r="V75" s="3">
        <v>4096815.81</v>
      </c>
      <c r="W75" s="57">
        <f t="shared" si="110"/>
        <v>31174</v>
      </c>
      <c r="X75" s="33">
        <v>13826</v>
      </c>
      <c r="Y75" s="33">
        <v>17348</v>
      </c>
      <c r="Z75" s="60">
        <f t="shared" si="78"/>
        <v>22843974.579999998</v>
      </c>
      <c r="AA75" s="3">
        <v>10131545.279999999</v>
      </c>
      <c r="AB75" s="3">
        <v>12712429.300000001</v>
      </c>
      <c r="AC75" s="57">
        <f t="shared" si="69"/>
        <v>8706</v>
      </c>
      <c r="AD75" s="33">
        <v>3181</v>
      </c>
      <c r="AE75" s="33">
        <v>5525</v>
      </c>
      <c r="AF75" s="60">
        <f t="shared" si="76"/>
        <v>3236223.71</v>
      </c>
      <c r="AG75" s="3">
        <v>1182452.06</v>
      </c>
      <c r="AH75" s="3">
        <v>2053771.65</v>
      </c>
      <c r="AI75" s="57">
        <f t="shared" si="97"/>
        <v>5193</v>
      </c>
      <c r="AJ75" s="33">
        <v>1556</v>
      </c>
      <c r="AK75" s="33">
        <v>3637</v>
      </c>
      <c r="AL75" s="60">
        <f t="shared" si="98"/>
        <v>118650633.22</v>
      </c>
      <c r="AM75" s="3">
        <v>35551778.409999996</v>
      </c>
      <c r="AN75" s="3">
        <v>83098854.810000002</v>
      </c>
      <c r="AO75" s="57">
        <f t="shared" si="79"/>
        <v>715</v>
      </c>
      <c r="AP75" s="33">
        <v>327</v>
      </c>
      <c r="AQ75" s="33">
        <v>388</v>
      </c>
      <c r="AR75" s="60">
        <f t="shared" si="99"/>
        <v>5190619.05</v>
      </c>
      <c r="AS75" s="3">
        <v>2373891.5099999998</v>
      </c>
      <c r="AT75" s="3">
        <v>2816727.54</v>
      </c>
      <c r="AU75" s="57">
        <f t="shared" si="111"/>
        <v>15346</v>
      </c>
      <c r="AV75" s="33">
        <v>6411</v>
      </c>
      <c r="AW75" s="33">
        <v>8935</v>
      </c>
      <c r="AX75" s="60">
        <f>AY75+AZ75</f>
        <v>3036156.08</v>
      </c>
      <c r="AY75" s="3">
        <v>1268395.45</v>
      </c>
      <c r="AZ75" s="3">
        <v>1767760.63</v>
      </c>
      <c r="BA75" s="57">
        <f t="shared" si="101"/>
        <v>4814</v>
      </c>
      <c r="BB75" s="33">
        <v>1706</v>
      </c>
      <c r="BC75" s="33">
        <v>3108</v>
      </c>
      <c r="BD75" s="60">
        <f t="shared" si="82"/>
        <v>5705126.2000000002</v>
      </c>
      <c r="BE75" s="3">
        <v>2021800.02</v>
      </c>
      <c r="BF75" s="3">
        <v>3683326.18</v>
      </c>
      <c r="BH75" s="62">
        <f t="shared" si="102"/>
        <v>167311643.33000001</v>
      </c>
      <c r="BI75" s="65">
        <f>' I КВАРТАЛ'!BH75+'II КВАРТАЛ '!BH75+' III КВАРТАЛ '!BH75+'IV КВАРТАЛ и СВОД V-мов и $$ '!BH75</f>
        <v>667028747.52999997</v>
      </c>
      <c r="BJ75" s="51">
        <v>673504499.72013569</v>
      </c>
      <c r="BK75" s="52">
        <f t="shared" si="83"/>
        <v>-6475752.1901357174</v>
      </c>
      <c r="BL75" s="107"/>
      <c r="BM75" s="90">
        <f t="shared" si="84"/>
        <v>0</v>
      </c>
      <c r="BN75" s="89">
        <f>' I КВАРТАЛ'!C75+'II КВАРТАЛ '!C75+' III КВАРТАЛ '!C75+'IV КВАРТАЛ и СВОД V-мов и $$ '!C75</f>
        <v>0</v>
      </c>
      <c r="BO75" s="89">
        <f>' I КВАРТАЛ'!D75+'II КВАРТАЛ '!D75+' III КВАРТАЛ '!D75+'IV КВАРТАЛ и СВОД V-мов и $$ '!D75</f>
        <v>0</v>
      </c>
      <c r="BP75" s="115">
        <f>' I КВАРТАЛ'!E75+'II КВАРТАЛ '!E75+' III КВАРТАЛ '!E75+'IV КВАРТАЛ и СВОД V-мов и $$ '!E75</f>
        <v>0</v>
      </c>
      <c r="BQ75" s="51">
        <f>' I КВАРТАЛ'!F75+'II КВАРТАЛ '!F75+' III КВАРТАЛ '!F75+'IV КВАРТАЛ и СВОД V-мов и $$ '!F75</f>
        <v>0</v>
      </c>
      <c r="BR75" s="51">
        <f>' I КВАРТАЛ'!G75+'II КВАРТАЛ '!G75+' III КВАРТАЛ '!G75+'IV КВАРТАЛ и СВОД V-мов и $$ '!G75</f>
        <v>0</v>
      </c>
      <c r="BS75" s="90">
        <f t="shared" si="85"/>
        <v>24735</v>
      </c>
      <c r="BT75" s="53">
        <f>' I КВАРТАЛ'!I75+'II КВАРТАЛ '!I75+' III КВАРТАЛ '!I75+'IV КВАРТАЛ и СВОД V-мов и $$ '!I75</f>
        <v>8377</v>
      </c>
      <c r="BU75" s="53">
        <f>' I КВАРТАЛ'!J75+'II КВАРТАЛ '!J75+' III КВАРТАЛ '!J75+'IV КВАРТАЛ и СВОД V-мов и $$ '!J75</f>
        <v>16358</v>
      </c>
      <c r="BV75" s="115">
        <f>' I КВАРТАЛ'!K75+'II КВАРТАЛ '!K75+' III КВАРТАЛ '!K75+'IV КВАРТАЛ и СВОД V-мов и $$ '!K75</f>
        <v>1897180.9100000001</v>
      </c>
      <c r="BW75" s="51">
        <f>' I КВАРТАЛ'!L75+'II КВАРТАЛ '!L75+' III КВАРТАЛ '!L75+'IV КВАРТАЛ и СВОД V-мов и $$ '!L75</f>
        <v>642581.38</v>
      </c>
      <c r="BX75" s="51">
        <f>' I КВАРТАЛ'!M75+'II КВАРТАЛ '!M75+' III КВАРТАЛ '!M75+'IV КВАРТАЛ и СВОД V-мов и $$ '!M75</f>
        <v>1254599.5299999998</v>
      </c>
      <c r="BY75" s="90">
        <f t="shared" si="86"/>
        <v>0</v>
      </c>
      <c r="BZ75" s="89">
        <f>' I КВАРТАЛ'!O75+'II КВАРТАЛ '!O75+' III КВАРТАЛ '!O75+'IV КВАРТАЛ и СВОД V-мов и $$ '!O75</f>
        <v>0</v>
      </c>
      <c r="CA75" s="89">
        <f>' I КВАРТАЛ'!P75+'II КВАРТАЛ '!P75+' III КВАРТАЛ '!P75+'IV КВАРТАЛ и СВОД V-мов и $$ '!P75</f>
        <v>0</v>
      </c>
      <c r="CB75" s="115">
        <f>' I КВАРТАЛ'!Q75+'II КВАРТАЛ '!Q75+' III КВАРТАЛ '!Q75+'IV КВАРТАЛ и СВОД V-мов и $$ '!Q75</f>
        <v>0</v>
      </c>
      <c r="CC75" s="51">
        <f>' I КВАРТАЛ'!R75+'II КВАРТАЛ '!R75+' III КВАРТАЛ '!R75+'IV КВАРТАЛ и СВОД V-мов и $$ '!R75</f>
        <v>0</v>
      </c>
      <c r="CD75" s="51">
        <f>' I КВАРТАЛ'!S75+'II КВАРТАЛ '!S75+' III КВАРТАЛ '!S75+'IV КВАРТАЛ и СВОД V-мов и $$ '!S75</f>
        <v>0</v>
      </c>
      <c r="CE75" s="115">
        <f>' I КВАРТАЛ'!T75+'II КВАРТАЛ '!T75+' III КВАРТАЛ '!T75+'IV КВАРТАЛ и СВОД V-мов и $$ '!T75</f>
        <v>32926455.550000001</v>
      </c>
      <c r="CF75" s="51">
        <f>' I КВАРТАЛ'!U75+'II КВАРТАЛ '!U75+' III КВАРТАЛ '!U75+'IV КВАРТАЛ и СВОД V-мов и $$ '!U75</f>
        <v>16396241.34</v>
      </c>
      <c r="CG75" s="51">
        <f>' I КВАРТАЛ'!V75+'II КВАРТАЛ '!V75+' III КВАРТАЛ '!V75+'IV КВАРТАЛ и СВОД V-мов и $$ '!V75</f>
        <v>16530214.209999999</v>
      </c>
      <c r="CH75" s="90">
        <f t="shared" si="87"/>
        <v>123010</v>
      </c>
      <c r="CI75" s="89">
        <f>' I КВАРТАЛ'!X75+'II КВАРТАЛ '!X75+' III КВАРТАЛ '!X75+'IV КВАРТАЛ и СВОД V-мов и $$ '!X75</f>
        <v>64694</v>
      </c>
      <c r="CJ75" s="89">
        <f>' I КВАРТАЛ'!Y75+'II КВАРТАЛ '!Y75+' III КВАРТАЛ '!Y75+'IV КВАРТАЛ и СВОД V-мов и $$ '!Y75</f>
        <v>58316</v>
      </c>
      <c r="CK75" s="115">
        <f>' I КВАРТАЛ'!Z75+'II КВАРТАЛ '!Z75+' III КВАРТАЛ '!Z75+'IV КВАРТАЛ и СВОД V-мов и $$ '!Z75</f>
        <v>89857006.539999992</v>
      </c>
      <c r="CL75" s="51">
        <f>' I КВАРТАЛ'!AA75+'II КВАРТАЛ '!AA75+' III КВАРТАЛ '!AA75+'IV КВАРТАЛ и СВОД V-мов и $$ '!AA75</f>
        <v>47254362.789999999</v>
      </c>
      <c r="CM75" s="51">
        <f>' I КВАРТАЛ'!AB75+'II КВАРТАЛ '!AB75+' III КВАРТАЛ '!AB75+'IV КВАРТАЛ и СВОД V-мов и $$ '!AB75</f>
        <v>42602643.75</v>
      </c>
      <c r="CN75" s="90">
        <f t="shared" si="88"/>
        <v>33288</v>
      </c>
      <c r="CO75" s="89">
        <f>' I КВАРТАЛ'!AD75+'II КВАРТАЛ '!AD75+' III КВАРТАЛ '!AD75+'IV КВАРТАЛ и СВОД V-мов и $$ '!AD75</f>
        <v>15240</v>
      </c>
      <c r="CP75" s="89">
        <f>' I КВАРТАЛ'!AE75+'II КВАРТАЛ '!AE75+' III КВАРТАЛ '!AE75+'IV КВАРТАЛ и СВОД V-мов и $$ '!AE75</f>
        <v>18048</v>
      </c>
      <c r="CQ75" s="115">
        <f>' I КВАРТАЛ'!AF75+'II КВАРТАЛ '!AF75+' III КВАРТАЛ '!AF75+'IV КВАРТАЛ и СВОД V-мов и $$ '!AF75</f>
        <v>12735898.219999999</v>
      </c>
      <c r="CR75" s="51">
        <f>' I КВАРТАЛ'!AG75+'II КВАРТАЛ '!AG75+' III КВАРТАЛ '!AG75+'IV КВАРТАЛ и СВОД V-мов и $$ '!AG75</f>
        <v>5848065.0800000001</v>
      </c>
      <c r="CS75" s="51">
        <f>' I КВАРТАЛ'!AH75+'II КВАРТАЛ '!AH75+' III КВАРТАЛ '!AH75+'IV КВАРТАЛ и СВОД V-мов и $$ '!AH75</f>
        <v>6887833.1400000006</v>
      </c>
      <c r="CT75" s="90">
        <f t="shared" si="89"/>
        <v>20667</v>
      </c>
      <c r="CU75" s="89">
        <f>' I КВАРТАЛ'!AJ75+'II КВАРТАЛ '!AJ75+' III КВАРТАЛ '!AJ75+'IV КВАРТАЛ и СВОД V-мов и $$ '!AJ75</f>
        <v>7362</v>
      </c>
      <c r="CV75" s="89">
        <f>' I КВАРТАЛ'!AK75+'II КВАРТАЛ '!AK75+' III КВАРТАЛ '!AK75+'IV КВАРТАЛ и СВОД V-мов и $$ '!AK75</f>
        <v>13305</v>
      </c>
      <c r="CW75" s="115">
        <f>' I КВАРТАЛ'!AL75+'II КВАРТАЛ '!AL75+' III КВАРТАЛ '!AL75+'IV КВАРТАЛ и СВОД V-мов и $$ '!AL75</f>
        <v>476260933.88999999</v>
      </c>
      <c r="CX75" s="51">
        <f>' I КВАРТАЛ'!AM75+'II КВАРТАЛ '!AM75+' III КВАРТАЛ '!AM75+'IV КВАРТАЛ и СВОД V-мов и $$ '!AM75</f>
        <v>169739847.57999998</v>
      </c>
      <c r="CY75" s="51">
        <f>' I КВАРТАЛ'!AN75+'II КВАРТАЛ '!AN75+' III КВАРТАЛ '!AN75+'IV КВАРТАЛ и СВОД V-мов и $$ '!AN75</f>
        <v>306521086.31</v>
      </c>
      <c r="CZ75" s="90">
        <f t="shared" si="90"/>
        <v>2522</v>
      </c>
      <c r="DA75" s="89">
        <f>' I КВАРТАЛ'!AP75+'II КВАРТАЛ '!AP75+' III КВАРТАЛ '!AP75+'IV КВАРТАЛ и СВОД V-мов и $$ '!AP75</f>
        <v>1302</v>
      </c>
      <c r="DB75" s="89">
        <f>' I КВАРТАЛ'!AQ75+'II КВАРТАЛ '!AQ75+' III КВАРТАЛ '!AQ75+'IV КВАРТАЛ и СВОД V-мов и $$ '!AQ75</f>
        <v>1220</v>
      </c>
      <c r="DC75" s="115">
        <f>' I КВАРТАЛ'!AR75+'II КВАРТАЛ '!AR75+' III КВАРТАЛ '!AR75+'IV КВАРТАЛ и СВОД V-мов и $$ '!AR75</f>
        <v>18353163.779999997</v>
      </c>
      <c r="DD75" s="51">
        <f>' I КВАРТАЛ'!AS75+'II КВАРТАЛ '!AS75+' III КВАРТАЛ '!AS75+'IV КВАРТАЛ и СВОД V-мов и $$ '!AS75</f>
        <v>9472976.5699999984</v>
      </c>
      <c r="DE75" s="51">
        <f>' I КВАРТАЛ'!AT75+'II КВАРТАЛ '!AT75+' III КВАРТАЛ '!AT75+'IV КВАРТАЛ и СВОД V-мов и $$ '!AT75</f>
        <v>8880187.2100000009</v>
      </c>
      <c r="DF75" s="90">
        <f t="shared" si="91"/>
        <v>61151</v>
      </c>
      <c r="DG75" s="89">
        <f>' I КВАРТАЛ'!AV75+'II КВАРТАЛ '!AV75+' III КВАРТАЛ '!AV75+'IV КВАРТАЛ и СВОД V-мов и $$ '!AV75</f>
        <v>34643</v>
      </c>
      <c r="DH75" s="89">
        <f>' I КВАРТАЛ'!AW75+'II КВАРТАЛ '!AW75+' III КВАРТАЛ '!AW75+'IV КВАРТАЛ и СВОД V-мов и $$ '!AW75</f>
        <v>26508</v>
      </c>
      <c r="DI75" s="115">
        <f>' I КВАРТАЛ'!AX75+'II КВАРТАЛ '!AX75+' III КВАРТАЛ '!AX75+'IV КВАРТАЛ и СВОД V-мов и $$ '!AX75</f>
        <v>12027458.85</v>
      </c>
      <c r="DJ75" s="51">
        <f>' I КВАРТАЛ'!AY75+'II КВАРТАЛ '!AY75+' III КВАРТАЛ '!AY75+'IV КВАРТАЛ и СВОД V-мов и $$ '!AY75</f>
        <v>6810322.96</v>
      </c>
      <c r="DK75" s="51">
        <f>' I КВАРТАЛ'!AZ75+'II КВАРТАЛ '!AZ75+' III КВАРТАЛ '!AZ75+'IV КВАРТАЛ и СВОД V-мов и $$ '!AZ75</f>
        <v>5217135.8899999997</v>
      </c>
      <c r="DL75" s="90">
        <f t="shared" si="92"/>
        <v>19343</v>
      </c>
      <c r="DM75" s="89">
        <f>' I КВАРТАЛ'!BB75+'II КВАРТАЛ '!BB75+' III КВАРТАЛ '!BB75+'IV КВАРТАЛ и СВОД V-мов и $$ '!BB75</f>
        <v>7447</v>
      </c>
      <c r="DN75" s="89">
        <f>' I КВАРТАЛ'!BC75+'II КВАРТАЛ '!BC75+' III КВАРТАЛ '!BC75+'IV КВАРТАЛ и СВОД V-мов и $$ '!BC75</f>
        <v>11896</v>
      </c>
      <c r="DO75" s="115">
        <f>' I КВАРТАЛ'!BD75+'II КВАРТАЛ '!BD75+' III КВАРТАЛ '!BD75+'IV КВАРТАЛ и СВОД V-мов и $$ '!BD75</f>
        <v>22970649.789999999</v>
      </c>
      <c r="DP75" s="51">
        <f>' I КВАРТАЛ'!BE75+'II КВАРТАЛ '!BE75+' III КВАРТАЛ '!BE75+'IV КВАРТАЛ и СВОД V-мов и $$ '!BE75</f>
        <v>8844821.0099999998</v>
      </c>
      <c r="DQ75" s="51">
        <f>' I КВАРТАЛ'!BF75+'II КВАРТАЛ '!BF75+' III КВАРТАЛ '!BF75+'IV КВАРТАЛ и СВОД V-мов и $$ '!BF75</f>
        <v>14125828.779999999</v>
      </c>
      <c r="DS75" s="72">
        <f t="shared" si="107"/>
        <v>284716</v>
      </c>
      <c r="DT75" s="97">
        <f t="shared" si="108"/>
        <v>139065</v>
      </c>
      <c r="DU75" s="97">
        <f t="shared" si="109"/>
        <v>145651</v>
      </c>
      <c r="DV75" s="63">
        <f t="shared" si="103"/>
        <v>667028747.52999997</v>
      </c>
      <c r="DW75" s="51">
        <f t="shared" si="104"/>
        <v>265009218.70999998</v>
      </c>
      <c r="DX75" s="51">
        <f t="shared" si="105"/>
        <v>402019528.81999993</v>
      </c>
      <c r="DY75" s="116">
        <f t="shared" si="106"/>
        <v>0</v>
      </c>
      <c r="DZ75" s="100">
        <f t="shared" si="93"/>
        <v>284716</v>
      </c>
      <c r="EA75" s="101">
        <f t="shared" si="94"/>
        <v>0</v>
      </c>
    </row>
    <row r="76" spans="1:131" s="35" customFormat="1" ht="30" x14ac:dyDescent="0.25">
      <c r="A76" s="21" t="s">
        <v>51</v>
      </c>
      <c r="B76" s="57"/>
      <c r="C76" s="33"/>
      <c r="D76" s="33"/>
      <c r="E76" s="60"/>
      <c r="F76" s="34"/>
      <c r="G76" s="34"/>
      <c r="H76" s="57">
        <f t="shared" si="36"/>
        <v>2937</v>
      </c>
      <c r="I76" s="33">
        <v>598</v>
      </c>
      <c r="J76" s="33">
        <v>2339</v>
      </c>
      <c r="K76" s="60">
        <f t="shared" si="77"/>
        <v>760018.97</v>
      </c>
      <c r="L76" s="3">
        <v>154746.79999999999</v>
      </c>
      <c r="M76" s="3">
        <v>605272.17000000004</v>
      </c>
      <c r="N76" s="57"/>
      <c r="O76" s="34"/>
      <c r="P76" s="34"/>
      <c r="Q76" s="60"/>
      <c r="R76" s="34"/>
      <c r="S76" s="34"/>
      <c r="T76" s="60">
        <f t="shared" si="96"/>
        <v>2764036.6</v>
      </c>
      <c r="U76" s="3">
        <v>852772.11</v>
      </c>
      <c r="V76" s="3">
        <v>1911264.49</v>
      </c>
      <c r="W76" s="57">
        <f t="shared" si="110"/>
        <v>35604</v>
      </c>
      <c r="X76" s="33">
        <v>7552</v>
      </c>
      <c r="Y76" s="33">
        <v>28052</v>
      </c>
      <c r="Z76" s="60">
        <f t="shared" si="78"/>
        <v>26275092.220000003</v>
      </c>
      <c r="AA76" s="3">
        <v>5573236.0499999998</v>
      </c>
      <c r="AB76" s="3">
        <v>20701856.170000002</v>
      </c>
      <c r="AC76" s="57">
        <f t="shared" si="69"/>
        <v>6663</v>
      </c>
      <c r="AD76" s="33">
        <v>1477</v>
      </c>
      <c r="AE76" s="33">
        <v>5186</v>
      </c>
      <c r="AF76" s="60">
        <f t="shared" si="76"/>
        <v>3585933.54</v>
      </c>
      <c r="AG76" s="3">
        <v>794900.77</v>
      </c>
      <c r="AH76" s="3">
        <v>2791032.77</v>
      </c>
      <c r="AI76" s="57">
        <f t="shared" si="97"/>
        <v>4853</v>
      </c>
      <c r="AJ76" s="33">
        <v>1053</v>
      </c>
      <c r="AK76" s="33">
        <v>3800</v>
      </c>
      <c r="AL76" s="60">
        <f t="shared" si="98"/>
        <v>92975633.540000007</v>
      </c>
      <c r="AM76" s="3">
        <v>20173777.48</v>
      </c>
      <c r="AN76" s="3">
        <v>72801856.060000002</v>
      </c>
      <c r="AO76" s="57">
        <f t="shared" si="79"/>
        <v>732</v>
      </c>
      <c r="AP76" s="33">
        <v>147</v>
      </c>
      <c r="AQ76" s="33">
        <v>585</v>
      </c>
      <c r="AR76" s="60">
        <f t="shared" si="99"/>
        <v>5223727.82</v>
      </c>
      <c r="AS76" s="3">
        <v>1049027.31</v>
      </c>
      <c r="AT76" s="3">
        <v>4174700.51</v>
      </c>
      <c r="AU76" s="57">
        <f>AV76+AW76</f>
        <v>19497</v>
      </c>
      <c r="AV76" s="33">
        <v>5181</v>
      </c>
      <c r="AW76" s="33">
        <v>14316</v>
      </c>
      <c r="AX76" s="60">
        <f>AY76+AZ76</f>
        <v>2939214</v>
      </c>
      <c r="AY76" s="3">
        <v>781046.71</v>
      </c>
      <c r="AZ76" s="3">
        <v>2158167.29</v>
      </c>
      <c r="BA76" s="57">
        <f t="shared" si="101"/>
        <v>4908</v>
      </c>
      <c r="BB76" s="33">
        <v>1306</v>
      </c>
      <c r="BC76" s="33">
        <v>3602</v>
      </c>
      <c r="BD76" s="60">
        <f t="shared" si="82"/>
        <v>4727944.1100000003</v>
      </c>
      <c r="BE76" s="3">
        <v>1258087.82</v>
      </c>
      <c r="BF76" s="3">
        <v>3469856.29</v>
      </c>
      <c r="BH76" s="62">
        <f t="shared" si="102"/>
        <v>139251600.80000001</v>
      </c>
      <c r="BI76" s="65">
        <f>' I КВАРТАЛ'!BH76+'II КВАРТАЛ '!BH76+' III КВАРТАЛ '!BH76+'IV КВАРТАЛ и СВОД V-мов и $$ '!BH76</f>
        <v>554408646.13</v>
      </c>
      <c r="BJ76" s="51">
        <v>530901147.60856491</v>
      </c>
      <c r="BK76" s="52">
        <f t="shared" si="83"/>
        <v>23507498.521435082</v>
      </c>
      <c r="BL76" s="107"/>
      <c r="BM76" s="90">
        <f t="shared" si="84"/>
        <v>0</v>
      </c>
      <c r="BN76" s="89">
        <f>' I КВАРТАЛ'!C76+'II КВАРТАЛ '!C76+' III КВАРТАЛ '!C76+'IV КВАРТАЛ и СВОД V-мов и $$ '!C76</f>
        <v>0</v>
      </c>
      <c r="BO76" s="89">
        <f>' I КВАРТАЛ'!D76+'II КВАРТАЛ '!D76+' III КВАРТАЛ '!D76+'IV КВАРТАЛ и СВОД V-мов и $$ '!D76</f>
        <v>0</v>
      </c>
      <c r="BP76" s="115">
        <f>' I КВАРТАЛ'!E76+'II КВАРТАЛ '!E76+' III КВАРТАЛ '!E76+'IV КВАРТАЛ и СВОД V-мов и $$ '!E76</f>
        <v>0</v>
      </c>
      <c r="BQ76" s="51">
        <f>' I КВАРТАЛ'!F76+'II КВАРТАЛ '!F76+' III КВАРТАЛ '!F76+'IV КВАРТАЛ и СВОД V-мов и $$ '!F76</f>
        <v>0</v>
      </c>
      <c r="BR76" s="51">
        <f>' I КВАРТАЛ'!G76+'II КВАРТАЛ '!G76+' III КВАРТАЛ '!G76+'IV КВАРТАЛ и СВОД V-мов и $$ '!G76</f>
        <v>0</v>
      </c>
      <c r="BS76" s="90">
        <f t="shared" si="85"/>
        <v>11806</v>
      </c>
      <c r="BT76" s="89">
        <f>' I КВАРТАЛ'!I76+'II КВАРТАЛ '!I76+' III КВАРТАЛ '!I76+'IV КВАРТАЛ и СВОД V-мов и $$ '!I76</f>
        <v>2232</v>
      </c>
      <c r="BU76" s="89">
        <f>' I КВАРТАЛ'!J76+'II КВАРТАЛ '!J76+' III КВАРТАЛ '!J76+'IV КВАРТАЛ и СВОД V-мов и $$ '!J76</f>
        <v>9574</v>
      </c>
      <c r="BV76" s="115">
        <f>' I КВАРТАЛ'!K76+'II КВАРТАЛ '!K76+' III КВАРТАЛ '!K76+'IV КВАРТАЛ и СВОД V-мов и $$ '!K76</f>
        <v>3045400.5299999993</v>
      </c>
      <c r="BW76" s="51">
        <f>' I КВАРТАЛ'!L76+'II КВАРТАЛ '!L76+' III КВАРТАЛ '!L76+'IV КВАРТАЛ и СВОД V-мов и $$ '!L76</f>
        <v>575732.64999999991</v>
      </c>
      <c r="BX76" s="51">
        <f>' I КВАРТАЛ'!M76+'II КВАРТАЛ '!M76+' III КВАРТАЛ '!M76+'IV КВАРТАЛ и СВОД V-мов и $$ '!M76</f>
        <v>2469667.88</v>
      </c>
      <c r="BY76" s="90">
        <f t="shared" si="86"/>
        <v>0</v>
      </c>
      <c r="BZ76" s="89">
        <f>' I КВАРТАЛ'!O76+'II КВАРТАЛ '!O76+' III КВАРТАЛ '!O76+'IV КВАРТАЛ и СВОД V-мов и $$ '!O76</f>
        <v>0</v>
      </c>
      <c r="CA76" s="89">
        <f>' I КВАРТАЛ'!P76+'II КВАРТАЛ '!P76+' III КВАРТАЛ '!P76+'IV КВАРТАЛ и СВОД V-мов и $$ '!P76</f>
        <v>0</v>
      </c>
      <c r="CB76" s="115">
        <f>' I КВАРТАЛ'!Q76+'II КВАРТАЛ '!Q76+' III КВАРТАЛ '!Q76+'IV КВАРТАЛ и СВОД V-мов и $$ '!Q76</f>
        <v>0</v>
      </c>
      <c r="CC76" s="51">
        <f>' I КВАРТАЛ'!R76+'II КВАРТАЛ '!R76+' III КВАРТАЛ '!R76+'IV КВАРТАЛ и СВОД V-мов и $$ '!R76</f>
        <v>0</v>
      </c>
      <c r="CD76" s="51">
        <f>' I КВАРТАЛ'!S76+'II КВАРТАЛ '!S76+' III КВАРТАЛ '!S76+'IV КВАРТАЛ и СВОД V-мов и $$ '!S76</f>
        <v>0</v>
      </c>
      <c r="CE76" s="115">
        <f>' I КВАРТАЛ'!T76+'II КВАРТАЛ '!T76+' III КВАРТАЛ '!T76+'IV КВАРТАЛ и СВОД V-мов и $$ '!T76</f>
        <v>11085265.779999999</v>
      </c>
      <c r="CF76" s="51">
        <f>' I КВАРТАЛ'!U76+'II КВАРТАЛ '!U76+' III КВАРТАЛ '!U76+'IV КВАРТАЛ и СВОД V-мов и $$ '!U76</f>
        <v>3418874.7899999996</v>
      </c>
      <c r="CG76" s="51">
        <f>' I КВАРТАЛ'!V76+'II КВАРТАЛ '!V76+' III КВАРТАЛ '!V76+'IV КВАРТАЛ и СВОД V-мов и $$ '!V76</f>
        <v>7666390.9900000002</v>
      </c>
      <c r="CH76" s="90">
        <f t="shared" si="87"/>
        <v>142527</v>
      </c>
      <c r="CI76" s="89">
        <f>' I КВАРТАЛ'!X76+'II КВАРТАЛ '!X76+' III КВАРТАЛ '!X76+'IV КВАРТАЛ и СВОД V-мов и $$ '!X76</f>
        <v>33060</v>
      </c>
      <c r="CJ76" s="89">
        <f>' I КВАРТАЛ'!Y76+'II КВАРТАЛ '!Y76+' III КВАРТАЛ '!Y76+'IV КВАРТАЛ и СВОД V-мов и $$ '!Y76</f>
        <v>109467</v>
      </c>
      <c r="CK76" s="115">
        <f>' I КВАРТАЛ'!Z76+'II КВАРТАЛ '!Z76+' III КВАРТАЛ '!Z76+'IV КВАРТАЛ и СВОД V-мов и $$ '!Z76</f>
        <v>105176054.50999999</v>
      </c>
      <c r="CL76" s="51">
        <f>' I КВАРТАЛ'!AA76+'II КВАРТАЛ '!AA76+' III КВАРТАЛ '!AA76+'IV КВАРТАЛ и СВОД V-мов и $$ '!AA76</f>
        <v>24396124.469999999</v>
      </c>
      <c r="CM76" s="51">
        <f>' I КВАРТАЛ'!AB76+'II КВАРТАЛ '!AB76+' III КВАРТАЛ '!AB76+'IV КВАРТАЛ и СВОД V-мов и $$ '!AB76</f>
        <v>80779930.039999992</v>
      </c>
      <c r="CN76" s="90">
        <f t="shared" si="88"/>
        <v>26664</v>
      </c>
      <c r="CO76" s="89">
        <f>' I КВАРТАЛ'!AD76+'II КВАРТАЛ '!AD76+' III КВАРТАЛ '!AD76+'IV КВАРТАЛ и СВОД V-мов и $$ '!AD76</f>
        <v>7710</v>
      </c>
      <c r="CP76" s="89">
        <f>' I КВАРТАЛ'!AE76+'II КВАРТАЛ '!AE76+' III КВАРТАЛ '!AE76+'IV КВАРТАЛ и СВОД V-мов и $$ '!AE76</f>
        <v>18954</v>
      </c>
      <c r="CQ76" s="115">
        <f>' I КВАРТАЛ'!AF76+'II КВАРТАЛ '!AF76+' III КВАРТАЛ '!AF76+'IV КВАРТАЛ и СВОД V-мов и $$ '!AF76</f>
        <v>14346239.620000001</v>
      </c>
      <c r="CR76" s="51">
        <f>' I КВАРТАЛ'!AG76+'II КВАРТАЛ '!AG76+' III КВАРТАЛ '!AG76+'IV КВАРТАЛ и СВОД V-мов и $$ '!AG76</f>
        <v>4148231.21</v>
      </c>
      <c r="CS76" s="51">
        <f>' I КВАРТАЛ'!AH76+'II КВАРТАЛ '!AH76+' III КВАРТАЛ '!AH76+'IV КВАРТАЛ и СВОД V-мов и $$ '!AH76</f>
        <v>10198008.409999998</v>
      </c>
      <c r="CT76" s="90">
        <f t="shared" si="89"/>
        <v>19422</v>
      </c>
      <c r="CU76" s="89">
        <f>' I КВАРТАЛ'!AJ76+'II КВАРТАЛ '!AJ76+' III КВАРТАЛ '!AJ76+'IV КВАРТАЛ и СВОД V-мов и $$ '!AJ76</f>
        <v>5224</v>
      </c>
      <c r="CV76" s="89">
        <f>' I КВАРТАЛ'!AK76+'II КВАРТАЛ '!AK76+' III КВАРТАЛ '!AK76+'IV КВАРТАЛ и СВОД V-мов и $$ '!AK76</f>
        <v>14198</v>
      </c>
      <c r="CW76" s="115">
        <f>' I КВАРТАЛ'!AL76+'II КВАРТАЛ '!AL76+' III КВАРТАЛ '!AL76+'IV КВАРТАЛ и СВОД V-мов и $$ '!AL76</f>
        <v>370536175.02000004</v>
      </c>
      <c r="CX76" s="51">
        <f>' I КВАРТАЛ'!AM76+'II КВАРТАЛ '!AM76+' III КВАРТАЛ '!AM76+'IV КВАРТАЛ и СВОД V-мов и $$ '!AM76</f>
        <v>99676516.100000009</v>
      </c>
      <c r="CY76" s="51">
        <f>' I КВАРТАЛ'!AN76+'II КВАРТАЛ '!AN76+' III КВАРТАЛ '!AN76+'IV КВАРТАЛ и СВОД V-мов и $$ '!AN76</f>
        <v>270859658.92000002</v>
      </c>
      <c r="CZ76" s="90">
        <f t="shared" si="90"/>
        <v>2726</v>
      </c>
      <c r="DA76" s="89">
        <f>' I КВАРТАЛ'!AP76+'II КВАРТАЛ '!AP76+' III КВАРТАЛ '!AP76+'IV КВАРТАЛ и СВОД V-мов и $$ '!AP76</f>
        <v>684</v>
      </c>
      <c r="DB76" s="89">
        <f>' I КВАРТАЛ'!AQ76+'II КВАРТАЛ '!AQ76+' III КВАРТАЛ '!AQ76+'IV КВАРТАЛ и СВОД V-мов и $$ '!AQ76</f>
        <v>2042</v>
      </c>
      <c r="DC76" s="115">
        <f>' I КВАРТАЛ'!AR76+'II КВАРТАЛ '!AR76+' III КВАРТАЛ '!AR76+'IV КВАРТАЛ и СВОД V-мов и $$ '!AR76</f>
        <v>19507655.359999999</v>
      </c>
      <c r="DD76" s="51">
        <f>' I КВАРТАЛ'!AS76+'II КВАРТАЛ '!AS76+' III КВАРТАЛ '!AS76+'IV КВАРТАЛ и СВОД V-мов и $$ '!AS76</f>
        <v>4896971.63</v>
      </c>
      <c r="DE76" s="51">
        <f>' I КВАРТАЛ'!AT76+'II КВАРТАЛ '!AT76+' III КВАРТАЛ '!AT76+'IV КВАРТАЛ и СВОД V-мов и $$ '!AT76</f>
        <v>14610683.73</v>
      </c>
      <c r="DF76" s="90">
        <f t="shared" si="91"/>
        <v>78028</v>
      </c>
      <c r="DG76" s="89">
        <f>' I КВАРТАЛ'!AV76+'II КВАРТАЛ '!AV76+' III КВАРТАЛ '!AV76+'IV КВАРТАЛ и СВОД V-мов и $$ '!AV76</f>
        <v>22264</v>
      </c>
      <c r="DH76" s="89">
        <f>' I КВАРТАЛ'!AW76+'II КВАРТАЛ '!AW76+' III КВАРТАЛ '!AW76+'IV КВАРТАЛ и СВОД V-мов и $$ '!AW76</f>
        <v>55764</v>
      </c>
      <c r="DI76" s="115">
        <f>' I КВАРТАЛ'!AX76+'II КВАРТАЛ '!AX76+' III КВАРТАЛ '!AX76+'IV КВАРТАЛ и СВОД V-мов и $$ '!AX76</f>
        <v>11765679.16</v>
      </c>
      <c r="DJ76" s="51">
        <f>' I КВАРТАЛ'!AY76+'II КВАРТАЛ '!AY76+' III КВАРТАЛ '!AY76+'IV КВАРТАЛ и СВОД V-мов и $$ '!AY76</f>
        <v>3357166.96</v>
      </c>
      <c r="DK76" s="51">
        <f>' I КВАРТАЛ'!AZ76+'II КВАРТАЛ '!AZ76+' III КВАРТАЛ '!AZ76+'IV КВАРТАЛ и СВОД V-мов и $$ '!AZ76</f>
        <v>8408512.1999999993</v>
      </c>
      <c r="DL76" s="90">
        <f t="shared" si="92"/>
        <v>19665</v>
      </c>
      <c r="DM76" s="89">
        <f>' I КВАРТАЛ'!BB76+'II КВАРТАЛ '!BB76+' III КВАРТАЛ '!BB76+'IV КВАРТАЛ и СВОД V-мов и $$ '!BB76</f>
        <v>4829</v>
      </c>
      <c r="DN76" s="89">
        <f>' I КВАРТАЛ'!BC76+'II КВАРТАЛ '!BC76+' III КВАРТАЛ '!BC76+'IV КВАРТАЛ и СВОД V-мов и $$ '!BC76</f>
        <v>14836</v>
      </c>
      <c r="DO76" s="115">
        <f>' I КВАРТАЛ'!BD76+'II КВАРТАЛ '!BD76+' III КВАРТАЛ '!BD76+'IV КВАРТАЛ и СВОД V-мов и $$ '!BD76</f>
        <v>18946176.150000002</v>
      </c>
      <c r="DP76" s="51">
        <f>' I КВАРТАЛ'!BE76+'II КВАРТАЛ '!BE76+' III КВАРТАЛ '!BE76+'IV КВАРТАЛ и СВОД V-мов и $$ '!BE76</f>
        <v>4652427.87</v>
      </c>
      <c r="DQ76" s="51">
        <f>' I КВАРТАЛ'!BF76+'II КВАРТАЛ '!BF76+' III КВАРТАЛ '!BF76+'IV КВАРТАЛ и СВОД V-мов и $$ '!BF76</f>
        <v>14293748.280000001</v>
      </c>
      <c r="DS76" s="72">
        <f t="shared" si="107"/>
        <v>300838</v>
      </c>
      <c r="DT76" s="97">
        <f t="shared" si="108"/>
        <v>76003</v>
      </c>
      <c r="DU76" s="97">
        <f t="shared" si="109"/>
        <v>224835</v>
      </c>
      <c r="DV76" s="63">
        <f t="shared" si="103"/>
        <v>554408646.13000011</v>
      </c>
      <c r="DW76" s="51">
        <f t="shared" si="104"/>
        <v>145122045.68000001</v>
      </c>
      <c r="DX76" s="51">
        <f t="shared" si="105"/>
        <v>409286600.45000005</v>
      </c>
      <c r="DY76" s="116">
        <f t="shared" si="106"/>
        <v>0</v>
      </c>
      <c r="DZ76" s="100">
        <f t="shared" si="93"/>
        <v>300838</v>
      </c>
      <c r="EA76" s="101">
        <f t="shared" si="94"/>
        <v>0</v>
      </c>
    </row>
    <row r="77" spans="1:131" s="35" customFormat="1" ht="15" x14ac:dyDescent="0.25">
      <c r="A77" s="21" t="s">
        <v>133</v>
      </c>
      <c r="B77" s="57">
        <f t="shared" ref="B77" si="112">C77+D77</f>
        <v>2544</v>
      </c>
      <c r="C77" s="33">
        <v>44</v>
      </c>
      <c r="D77" s="33">
        <v>2500</v>
      </c>
      <c r="E77" s="60">
        <f>F77+G77</f>
        <v>4269749.34</v>
      </c>
      <c r="F77" s="3">
        <v>73847.87</v>
      </c>
      <c r="G77" s="3">
        <v>4195901.47</v>
      </c>
      <c r="H77" s="57">
        <f t="shared" si="36"/>
        <v>4412</v>
      </c>
      <c r="I77" s="33">
        <v>244</v>
      </c>
      <c r="J77" s="33">
        <v>4168</v>
      </c>
      <c r="K77" s="60">
        <f t="shared" si="77"/>
        <v>685970.19</v>
      </c>
      <c r="L77" s="3">
        <v>37936.699999999997</v>
      </c>
      <c r="M77" s="3">
        <v>648033.49</v>
      </c>
      <c r="N77" s="57"/>
      <c r="O77" s="34"/>
      <c r="P77" s="34"/>
      <c r="Q77" s="60"/>
      <c r="R77" s="34"/>
      <c r="S77" s="34"/>
      <c r="T77" s="60">
        <f t="shared" si="96"/>
        <v>4584834.62</v>
      </c>
      <c r="U77" s="3">
        <v>816970.53</v>
      </c>
      <c r="V77" s="3">
        <v>3767864.09</v>
      </c>
      <c r="W77" s="57">
        <f>X77+Y77</f>
        <v>12979</v>
      </c>
      <c r="X77" s="33">
        <v>368</v>
      </c>
      <c r="Y77" s="33">
        <v>12611</v>
      </c>
      <c r="Z77" s="60">
        <f t="shared" si="78"/>
        <v>9171989.6800000016</v>
      </c>
      <c r="AA77" s="3">
        <v>260057.96</v>
      </c>
      <c r="AB77" s="3">
        <v>8911931.7200000007</v>
      </c>
      <c r="AC77" s="57">
        <f t="shared" si="69"/>
        <v>5317</v>
      </c>
      <c r="AD77" s="33">
        <v>109</v>
      </c>
      <c r="AE77" s="33">
        <v>5208</v>
      </c>
      <c r="AF77" s="60">
        <f t="shared" si="76"/>
        <v>2132845.29</v>
      </c>
      <c r="AG77" s="3">
        <v>43723.93</v>
      </c>
      <c r="AH77" s="3">
        <v>2089121.36</v>
      </c>
      <c r="AI77" s="57">
        <f t="shared" si="97"/>
        <v>1249</v>
      </c>
      <c r="AJ77" s="33">
        <v>38</v>
      </c>
      <c r="AK77" s="33">
        <v>1211</v>
      </c>
      <c r="AL77" s="60">
        <f t="shared" si="98"/>
        <v>19014693.260000002</v>
      </c>
      <c r="AM77" s="3">
        <v>578509.48</v>
      </c>
      <c r="AN77" s="3">
        <v>18436183.780000001</v>
      </c>
      <c r="AO77" s="57">
        <f t="shared" si="79"/>
        <v>493</v>
      </c>
      <c r="AP77" s="33">
        <v>12</v>
      </c>
      <c r="AQ77" s="33">
        <v>481</v>
      </c>
      <c r="AR77" s="60">
        <f t="shared" si="99"/>
        <v>5121614.8199999994</v>
      </c>
      <c r="AS77" s="3">
        <v>124664.05</v>
      </c>
      <c r="AT77" s="3">
        <v>4996950.7699999996</v>
      </c>
      <c r="AU77" s="57">
        <f>AV77+AW77</f>
        <v>5748</v>
      </c>
      <c r="AV77" s="33">
        <v>335</v>
      </c>
      <c r="AW77" s="33">
        <v>5413</v>
      </c>
      <c r="AX77" s="60">
        <f>AY77+AZ77</f>
        <v>711756.12</v>
      </c>
      <c r="AY77" s="3">
        <v>41481.96</v>
      </c>
      <c r="AZ77" s="3">
        <v>670274.16</v>
      </c>
      <c r="BA77" s="57">
        <f t="shared" si="101"/>
        <v>498</v>
      </c>
      <c r="BB77" s="33">
        <v>18</v>
      </c>
      <c r="BC77" s="33">
        <v>480</v>
      </c>
      <c r="BD77" s="60">
        <f t="shared" si="82"/>
        <v>349257.36</v>
      </c>
      <c r="BE77" s="3">
        <v>12623.76</v>
      </c>
      <c r="BF77" s="3">
        <v>336633.59999999998</v>
      </c>
      <c r="BH77" s="62">
        <f t="shared" si="102"/>
        <v>46042710.679999992</v>
      </c>
      <c r="BI77" s="65">
        <f>' I КВАРТАЛ'!BH77+'II КВАРТАЛ '!BH77+' III КВАРТАЛ '!BH77+'IV КВАРТАЛ и СВОД V-мов и $$ '!BH77</f>
        <v>185475452.83999997</v>
      </c>
      <c r="BJ77" s="51">
        <v>166547407.24295756</v>
      </c>
      <c r="BK77" s="52">
        <f t="shared" si="83"/>
        <v>18928045.597042412</v>
      </c>
      <c r="BL77" s="107"/>
      <c r="BM77" s="90">
        <f t="shared" si="84"/>
        <v>10189</v>
      </c>
      <c r="BN77" s="89">
        <f>' I КВАРТАЛ'!C77+'II КВАРТАЛ '!C77+' III КВАРТАЛ '!C77+'IV КВАРТАЛ и СВОД V-мов и $$ '!C77</f>
        <v>311</v>
      </c>
      <c r="BO77" s="89">
        <f>' I КВАРТАЛ'!D77+'II КВАРТАЛ '!D77+' III КВАРТАЛ '!D77+'IV КВАРТАЛ и СВОД V-мов и $$ '!D77</f>
        <v>9878</v>
      </c>
      <c r="BP77" s="115">
        <f>' I КВАРТАЛ'!E77+'II КВАРТАЛ '!E77+' III КВАРТАЛ '!E77+'IV КВАРТАЛ и СВОД V-мов и $$ '!E77</f>
        <v>17101237.859999999</v>
      </c>
      <c r="BQ77" s="51">
        <f>' I КВАРТАЛ'!F77+'II КВАРТАЛ '!F77+' III КВАРТАЛ '!F77+'IV КВАРТАЛ и СВОД V-мов и $$ '!F77</f>
        <v>521985.56</v>
      </c>
      <c r="BR77" s="51">
        <f>' I КВАРТАЛ'!G77+'II КВАРТАЛ '!G77+' III КВАРТАЛ '!G77+'IV КВАРТАЛ и СВОД V-мов и $$ '!G77</f>
        <v>16579252.300000001</v>
      </c>
      <c r="BS77" s="90">
        <f t="shared" si="85"/>
        <v>17727</v>
      </c>
      <c r="BT77" s="89">
        <f>' I КВАРТАЛ'!I77+'II КВАРТАЛ '!I77+' III КВАРТАЛ '!I77+'IV КВАРТАЛ и СВОД V-мов и $$ '!I77</f>
        <v>1263</v>
      </c>
      <c r="BU77" s="89">
        <f>' I КВАРТАЛ'!J77+'II КВАРТАЛ '!J77+' III КВАРТАЛ '!J77+'IV КВАРТАЛ и СВОД V-мов и $$ '!J77</f>
        <v>16464</v>
      </c>
      <c r="BV77" s="115">
        <f>' I КВАРТАЛ'!K77+'II КВАРТАЛ '!K77+' III КВАРТАЛ '!K77+'IV КВАРТАЛ и СВОД V-мов и $$ '!K77</f>
        <v>2749951.06</v>
      </c>
      <c r="BW77" s="51">
        <f>' I КВАРТАЛ'!L77+'II КВАРТАЛ '!L77+' III КВАРТАЛ '!L77+'IV КВАРТАЛ и СВОД V-мов и $$ '!L77</f>
        <v>195892.78999999998</v>
      </c>
      <c r="BX77" s="51">
        <f>' I КВАРТАЛ'!M77+'II КВАРТАЛ '!M77+' III КВАРТАЛ '!M77+'IV КВАРТАЛ и СВОД V-мов и $$ '!M77</f>
        <v>2554058.27</v>
      </c>
      <c r="BY77" s="90">
        <f t="shared" si="86"/>
        <v>0</v>
      </c>
      <c r="BZ77" s="89">
        <f>' I КВАРТАЛ'!O77+'II КВАРТАЛ '!O77+' III КВАРТАЛ '!O77+'IV КВАРТАЛ и СВОД V-мов и $$ '!O77</f>
        <v>0</v>
      </c>
      <c r="CA77" s="89">
        <f>' I КВАРТАЛ'!P77+'II КВАРТАЛ '!P77+' III КВАРТАЛ '!P77+'IV КВАРТАЛ и СВОД V-мов и $$ '!P77</f>
        <v>0</v>
      </c>
      <c r="CB77" s="115">
        <f>' I КВАРТАЛ'!Q77+'II КВАРТАЛ '!Q77+' III КВАРТАЛ '!Q77+'IV КВАРТАЛ и СВОД V-мов и $$ '!Q77</f>
        <v>0</v>
      </c>
      <c r="CC77" s="51">
        <f>' I КВАРТАЛ'!R77+'II КВАРТАЛ '!R77+' III КВАРТАЛ '!R77+'IV КВАРТАЛ и СВОД V-мов и $$ '!R77</f>
        <v>0</v>
      </c>
      <c r="CD77" s="51">
        <f>' I КВАРТАЛ'!S77+'II КВАРТАЛ '!S77+' III КВАРТАЛ '!S77+'IV КВАРТАЛ и СВОД V-мов и $$ '!S77</f>
        <v>0</v>
      </c>
      <c r="CE77" s="115">
        <f>' I КВАРТАЛ'!T77+'II КВАРТАЛ '!T77+' III КВАРТАЛ '!T77+'IV КВАРТАЛ и СВОД V-мов и $$ '!T77</f>
        <v>18589261.869999997</v>
      </c>
      <c r="CF77" s="51">
        <f>' I КВАРТАЛ'!U77+'II КВАРТАЛ '!U77+' III КВАРТАЛ '!U77+'IV КВАРТАЛ и СВОД V-мов и $$ '!U77</f>
        <v>3312653.33</v>
      </c>
      <c r="CG77" s="51">
        <f>' I КВАРТАЛ'!V77+'II КВАРТАЛ '!V77+' III КВАРТАЛ '!V77+'IV КВАРТАЛ и СВОД V-мов и $$ '!V77</f>
        <v>15276608.539999999</v>
      </c>
      <c r="CH77" s="90">
        <f t="shared" si="87"/>
        <v>52055</v>
      </c>
      <c r="CI77" s="89">
        <f>' I КВАРТАЛ'!X77+'II КВАРТАЛ '!X77+' III КВАРТАЛ '!X77+'IV КВАРТАЛ и СВОД V-мов и $$ '!X77</f>
        <v>2244</v>
      </c>
      <c r="CJ77" s="89">
        <f>' I КВАРТАЛ'!Y77+'II КВАРТАЛ '!Y77+' III КВАРТАЛ '!Y77+'IV КВАРТАЛ и СВОД V-мов и $$ '!Y77</f>
        <v>49811</v>
      </c>
      <c r="CK77" s="115">
        <f>' I КВАРТАЛ'!Z77+'II КВАРТАЛ '!Z77+' III КВАРТАЛ '!Z77+'IV КВАРТАЛ и СВОД V-мов и $$ '!Z77</f>
        <v>36797494.800000004</v>
      </c>
      <c r="CL77" s="51">
        <f>' I КВАРТАЛ'!AA77+'II КВАРТАЛ '!AA77+' III КВАРТАЛ '!AA77+'IV КВАРТАЛ и СВОД V-мов и $$ '!AA77</f>
        <v>1586340.64</v>
      </c>
      <c r="CM77" s="51">
        <f>' I КВАРТАЛ'!AB77+'II КВАРТАЛ '!AB77+' III КВАРТАЛ '!AB77+'IV КВАРТАЛ и СВОД V-мов и $$ '!AB77</f>
        <v>35211154.160000004</v>
      </c>
      <c r="CN77" s="90">
        <f t="shared" si="88"/>
        <v>21308</v>
      </c>
      <c r="CO77" s="89">
        <f>' I КВАРТАЛ'!AD77+'II КВАРТАЛ '!AD77+' III КВАРТАЛ '!AD77+'IV КВАРТАЛ и СВОД V-мов и $$ '!AD77</f>
        <v>565</v>
      </c>
      <c r="CP77" s="89">
        <f>' I КВАРТАЛ'!AE77+'II КВАРТАЛ '!AE77+' III КВАРТАЛ '!AE77+'IV КВАРТАЛ и СВОД V-мов и $$ '!AE77</f>
        <v>20743</v>
      </c>
      <c r="CQ77" s="115">
        <f>' I КВАРТАЛ'!AF77+'II КВАРТАЛ '!AF77+' III КВАРТАЛ '!AF77+'IV КВАРТАЛ и СВОД V-мов и $$ '!AF77</f>
        <v>8544507.2300000004</v>
      </c>
      <c r="CR77" s="51">
        <f>' I КВАРТАЛ'!AG77+'II КВАРТАЛ '!AG77+' III КВАРТАЛ '!AG77+'IV КВАРТАЛ и СВОД V-мов и $$ '!AG77</f>
        <v>226558.07</v>
      </c>
      <c r="CS77" s="51">
        <f>' I КВАРТАЛ'!AH77+'II КВАРТАЛ '!AH77+' III КВАРТАЛ '!AH77+'IV КВАРТАЛ и СВОД V-мов и $$ '!AH77</f>
        <v>8317949.1600000001</v>
      </c>
      <c r="CT77" s="90">
        <f t="shared" si="89"/>
        <v>5048</v>
      </c>
      <c r="CU77" s="89">
        <f>' I КВАРТАЛ'!AJ77+'II КВАРТАЛ '!AJ77+' III КВАРТАЛ '!AJ77+'IV КВАРТАЛ и СВОД V-мов и $$ '!AJ77</f>
        <v>166</v>
      </c>
      <c r="CV77" s="89">
        <f>' I КВАРТАЛ'!AK77+'II КВАРТАЛ '!AK77+' III КВАРТАЛ '!AK77+'IV КВАРТАЛ и СВОД V-мов и $$ '!AK77</f>
        <v>4882</v>
      </c>
      <c r="CW77" s="115">
        <f>' I КВАРТАЛ'!AL77+'II КВАРТАЛ '!AL77+' III КВАРТАЛ '!AL77+'IV КВАРТАЛ и СВОД V-мов и $$ '!AL77</f>
        <v>76757957.510000005</v>
      </c>
      <c r="CX77" s="51">
        <f>' I КВАРТАЛ'!AM77+'II КВАРТАЛ '!AM77+' III КВАРТАЛ '!AM77+'IV КВАРТАЛ и СВОД V-мов и $$ '!AM77</f>
        <v>2523038.66</v>
      </c>
      <c r="CY77" s="51">
        <f>' I КВАРТАЛ'!AN77+'II КВАРТАЛ '!AN77+' III КВАРТАЛ '!AN77+'IV КВАРТАЛ и СВОД V-мов и $$ '!AN77</f>
        <v>74234918.850000009</v>
      </c>
      <c r="CZ77" s="90">
        <f t="shared" si="90"/>
        <v>1995</v>
      </c>
      <c r="DA77" s="89">
        <f>' I КВАРТАЛ'!AP77+'II КВАРТАЛ '!AP77+' III КВАРТАЛ '!AP77+'IV КВАРТАЛ и СВОД V-мов и $$ '!AP77</f>
        <v>66</v>
      </c>
      <c r="DB77" s="89">
        <f>' I КВАРТАЛ'!AQ77+'II КВАРТАЛ '!AQ77+' III КВАРТАЛ '!AQ77+'IV КВАРТАЛ и СВОД V-мов и $$ '!AQ77</f>
        <v>1929</v>
      </c>
      <c r="DC77" s="115">
        <f>' I КВАРТАЛ'!AR77+'II КВАРТАЛ '!AR77+' III КВАРТАЛ '!AR77+'IV КВАРТАЛ и СВОД V-мов и $$ '!AR77</f>
        <v>20684582.509999998</v>
      </c>
      <c r="DD77" s="51">
        <f>' I КВАРТАЛ'!AS77+'II КВАРТАЛ '!AS77+' III КВАРТАЛ '!AS77+'IV КВАРТАЛ и СВОД V-мов и $$ '!AS77</f>
        <v>684365.37000000011</v>
      </c>
      <c r="DE77" s="51">
        <f>' I КВАРТАЛ'!AT77+'II КВАРТАЛ '!AT77+' III КВАРТАЛ '!AT77+'IV КВАРТАЛ и СВОД V-мов и $$ '!AT77</f>
        <v>20000217.140000001</v>
      </c>
      <c r="DF77" s="90">
        <f t="shared" si="91"/>
        <v>23000</v>
      </c>
      <c r="DG77" s="89">
        <f>' I КВАРТАЛ'!AV77+'II КВАРТАЛ '!AV77+' III КВАРТАЛ '!AV77+'IV КВАРТАЛ и СВОД V-мов и $$ '!AV77</f>
        <v>1164</v>
      </c>
      <c r="DH77" s="89">
        <f>' I КВАРТАЛ'!AW77+'II КВАРТАЛ '!AW77+' III КВАРТАЛ '!AW77+'IV КВАРТАЛ и СВОД V-мов и $$ '!AW77</f>
        <v>21836</v>
      </c>
      <c r="DI77" s="115">
        <f>' I КВАРТАЛ'!AX77+'II КВАРТАЛ '!AX77+' III КВАРТАЛ '!AX77+'IV КВАРТАЛ и СВОД V-мов и $$ '!AX77</f>
        <v>2847820</v>
      </c>
      <c r="DJ77" s="51">
        <f>' I КВАРТАЛ'!AY77+'II КВАРТАЛ '!AY77+' III КВАРТАЛ '!AY77+'IV КВАРТАЛ и СВОД V-мов и $$ '!AY77</f>
        <v>144124.97999999998</v>
      </c>
      <c r="DK77" s="51">
        <f>' I КВАРТАЛ'!AZ77+'II КВАРТАЛ '!AZ77+' III КВАРТАЛ '!AZ77+'IV КВАРТАЛ и СВОД V-мов и $$ '!AZ77</f>
        <v>2703695.02</v>
      </c>
      <c r="DL77" s="90">
        <f t="shared" si="92"/>
        <v>2000</v>
      </c>
      <c r="DM77" s="89">
        <f>' I КВАРТАЛ'!BB77+'II КВАРТАЛ '!BB77+' III КВАРТАЛ '!BB77+'IV КВАРТАЛ и СВОД V-мов и $$ '!BB77</f>
        <v>80</v>
      </c>
      <c r="DN77" s="89">
        <f>' I КВАРТАЛ'!BC77+'II КВАРТАЛ '!BC77+' III КВАРТАЛ '!BC77+'IV КВАРТАЛ и СВОД V-мов и $$ '!BC77</f>
        <v>1920</v>
      </c>
      <c r="DO77" s="115">
        <f>' I КВАРТАЛ'!BD77+'II КВАРТАЛ '!BD77+' III КВАРТАЛ '!BD77+'IV КВАРТАЛ и СВОД V-мов и $$ '!BD77</f>
        <v>1402640</v>
      </c>
      <c r="DP77" s="51">
        <f>' I КВАРТАЛ'!BE77+'II КВАРТАЛ '!BE77+' III КВАРТАЛ '!BE77+'IV КВАРТАЛ и СВОД V-мов и $$ '!BE77</f>
        <v>56105.599999999999</v>
      </c>
      <c r="DQ77" s="51">
        <f>' I КВАРТАЛ'!BF77+'II КВАРТАЛ '!BF77+' III КВАРТАЛ '!BF77+'IV КВАРТАЛ и СВОД V-мов и $$ '!BF77</f>
        <v>1346534.3999999999</v>
      </c>
      <c r="DS77" s="72">
        <f t="shared" si="107"/>
        <v>133322</v>
      </c>
      <c r="DT77" s="97">
        <f t="shared" si="108"/>
        <v>5859</v>
      </c>
      <c r="DU77" s="97">
        <f t="shared" si="109"/>
        <v>127463</v>
      </c>
      <c r="DV77" s="63">
        <f t="shared" si="103"/>
        <v>185475452.84</v>
      </c>
      <c r="DW77" s="51">
        <f t="shared" si="104"/>
        <v>9251065.0000000019</v>
      </c>
      <c r="DX77" s="51">
        <f t="shared" si="105"/>
        <v>176224387.84000003</v>
      </c>
      <c r="DY77" s="116">
        <f t="shared" si="106"/>
        <v>0</v>
      </c>
      <c r="DZ77" s="100">
        <f t="shared" si="93"/>
        <v>133322</v>
      </c>
      <c r="EA77" s="101">
        <f t="shared" si="94"/>
        <v>0</v>
      </c>
    </row>
    <row r="78" spans="1:131" s="35" customFormat="1" ht="15" x14ac:dyDescent="0.25">
      <c r="A78" s="21" t="s">
        <v>52</v>
      </c>
      <c r="B78" s="57"/>
      <c r="C78" s="33"/>
      <c r="D78" s="33"/>
      <c r="E78" s="60"/>
      <c r="F78" s="34"/>
      <c r="G78" s="34"/>
      <c r="H78" s="57"/>
      <c r="I78" s="33"/>
      <c r="J78" s="33"/>
      <c r="K78" s="60"/>
      <c r="L78" s="34"/>
      <c r="M78" s="34"/>
      <c r="N78" s="57"/>
      <c r="O78" s="34"/>
      <c r="P78" s="34"/>
      <c r="Q78" s="60"/>
      <c r="R78" s="34"/>
      <c r="S78" s="34"/>
      <c r="T78" s="60"/>
      <c r="U78" s="34"/>
      <c r="V78" s="34"/>
      <c r="W78" s="57"/>
      <c r="X78" s="34"/>
      <c r="Y78" s="34"/>
      <c r="Z78" s="60"/>
      <c r="AA78" s="34"/>
      <c r="AB78" s="34"/>
      <c r="AC78" s="57"/>
      <c r="AD78" s="34"/>
      <c r="AE78" s="34"/>
      <c r="AF78" s="60"/>
      <c r="AG78" s="34"/>
      <c r="AH78" s="34"/>
      <c r="AI78" s="57">
        <f t="shared" si="97"/>
        <v>153</v>
      </c>
      <c r="AJ78" s="33">
        <v>46</v>
      </c>
      <c r="AK78" s="33">
        <v>107</v>
      </c>
      <c r="AL78" s="60">
        <f t="shared" si="98"/>
        <v>25821351</v>
      </c>
      <c r="AM78" s="3">
        <v>7763282</v>
      </c>
      <c r="AN78" s="3">
        <v>18058069</v>
      </c>
      <c r="AO78" s="50">
        <f t="shared" si="79"/>
        <v>249</v>
      </c>
      <c r="AP78" s="33">
        <v>75</v>
      </c>
      <c r="AQ78" s="33">
        <v>174</v>
      </c>
      <c r="AR78" s="60">
        <f t="shared" si="99"/>
        <v>3306054.6399999997</v>
      </c>
      <c r="AS78" s="3">
        <v>995799.59</v>
      </c>
      <c r="AT78" s="3">
        <v>2310255.0499999998</v>
      </c>
      <c r="AU78" s="57"/>
      <c r="AV78" s="33"/>
      <c r="AW78" s="33"/>
      <c r="AX78" s="60"/>
      <c r="AY78" s="34"/>
      <c r="AZ78" s="34"/>
      <c r="BA78" s="57">
        <f t="shared" si="101"/>
        <v>1872</v>
      </c>
      <c r="BB78" s="33">
        <v>439</v>
      </c>
      <c r="BC78" s="33">
        <v>1433</v>
      </c>
      <c r="BD78" s="60">
        <f t="shared" si="82"/>
        <v>3438826.8</v>
      </c>
      <c r="BE78" s="3">
        <v>806434.28</v>
      </c>
      <c r="BF78" s="3">
        <v>2632392.52</v>
      </c>
      <c r="BH78" s="62">
        <f t="shared" si="102"/>
        <v>32566232.440000001</v>
      </c>
      <c r="BI78" s="65">
        <f>' I КВАРТАЛ'!BH78+'II КВАРТАЛ '!BH78+' III КВАРТАЛ '!BH78+'IV КВАРТАЛ и СВОД V-мов и $$ '!BH78</f>
        <v>104694424.86999999</v>
      </c>
      <c r="BJ78" s="51">
        <v>29604829.850000001</v>
      </c>
      <c r="BK78" s="52">
        <f t="shared" si="83"/>
        <v>75089595.019999981</v>
      </c>
      <c r="BL78" s="107"/>
      <c r="BM78" s="90">
        <f t="shared" si="84"/>
        <v>0</v>
      </c>
      <c r="BN78" s="89">
        <f>' I КВАРТАЛ'!C78+'II КВАРТАЛ '!C78+' III КВАРТАЛ '!C78+'IV КВАРТАЛ и СВОД V-мов и $$ '!C78</f>
        <v>0</v>
      </c>
      <c r="BO78" s="89">
        <f>' I КВАРТАЛ'!D78+'II КВАРТАЛ '!D78+' III КВАРТАЛ '!D78+'IV КВАРТАЛ и СВОД V-мов и $$ '!D78</f>
        <v>0</v>
      </c>
      <c r="BP78" s="115">
        <f>' I КВАРТАЛ'!E78+'II КВАРТАЛ '!E78+' III КВАРТАЛ '!E78+'IV КВАРТАЛ и СВОД V-мов и $$ '!E78</f>
        <v>0</v>
      </c>
      <c r="BQ78" s="51">
        <f>' I КВАРТАЛ'!F78+'II КВАРТАЛ '!F78+' III КВАРТАЛ '!F78+'IV КВАРТАЛ и СВОД V-мов и $$ '!F78</f>
        <v>0</v>
      </c>
      <c r="BR78" s="51">
        <f>' I КВАРТАЛ'!G78+'II КВАРТАЛ '!G78+' III КВАРТАЛ '!G78+'IV КВАРТАЛ и СВОД V-мов и $$ '!G78</f>
        <v>0</v>
      </c>
      <c r="BS78" s="90">
        <f t="shared" si="85"/>
        <v>0</v>
      </c>
      <c r="BT78" s="89">
        <f>' I КВАРТАЛ'!I78+'II КВАРТАЛ '!I78+' III КВАРТАЛ '!I78+'IV КВАРТАЛ и СВОД V-мов и $$ '!I78</f>
        <v>0</v>
      </c>
      <c r="BU78" s="89">
        <f>' I КВАРТАЛ'!J78+'II КВАРТАЛ '!J78+' III КВАРТАЛ '!J78+'IV КВАРТАЛ и СВОД V-мов и $$ '!J78</f>
        <v>0</v>
      </c>
      <c r="BV78" s="115">
        <f>' I КВАРТАЛ'!K78+'II КВАРТАЛ '!K78+' III КВАРТАЛ '!K78+'IV КВАРТАЛ и СВОД V-мов и $$ '!K78</f>
        <v>0</v>
      </c>
      <c r="BW78" s="51">
        <f>' I КВАРТАЛ'!L78+'II КВАРТАЛ '!L78+' III КВАРТАЛ '!L78+'IV КВАРТАЛ и СВОД V-мов и $$ '!L78</f>
        <v>0</v>
      </c>
      <c r="BX78" s="51">
        <f>' I КВАРТАЛ'!M78+'II КВАРТАЛ '!M78+' III КВАРТАЛ '!M78+'IV КВАРТАЛ и СВОД V-мов и $$ '!M78</f>
        <v>0</v>
      </c>
      <c r="BY78" s="90">
        <f t="shared" si="86"/>
        <v>0</v>
      </c>
      <c r="BZ78" s="89">
        <f>' I КВАРТАЛ'!O78+'II КВАРТАЛ '!O78+' III КВАРТАЛ '!O78+'IV КВАРТАЛ и СВОД V-мов и $$ '!O78</f>
        <v>0</v>
      </c>
      <c r="CA78" s="89">
        <f>' I КВАРТАЛ'!P78+'II КВАРТАЛ '!P78+' III КВАРТАЛ '!P78+'IV КВАРТАЛ и СВОД V-мов и $$ '!P78</f>
        <v>0</v>
      </c>
      <c r="CB78" s="115">
        <f>' I КВАРТАЛ'!Q78+'II КВАРТАЛ '!Q78+' III КВАРТАЛ '!Q78+'IV КВАРТАЛ и СВОД V-мов и $$ '!Q78</f>
        <v>0</v>
      </c>
      <c r="CC78" s="51">
        <f>' I КВАРТАЛ'!R78+'II КВАРТАЛ '!R78+' III КВАРТАЛ '!R78+'IV КВАРТАЛ и СВОД V-мов и $$ '!R78</f>
        <v>0</v>
      </c>
      <c r="CD78" s="51">
        <f>' I КВАРТАЛ'!S78+'II КВАРТАЛ '!S78+' III КВАРТАЛ '!S78+'IV КВАРТАЛ и СВОД V-мов и $$ '!S78</f>
        <v>0</v>
      </c>
      <c r="CE78" s="115">
        <f>' I КВАРТАЛ'!T78+'II КВАРТАЛ '!T78+' III КВАРТАЛ '!T78+'IV КВАРТАЛ и СВОД V-мов и $$ '!T78</f>
        <v>0</v>
      </c>
      <c r="CF78" s="51">
        <f>' I КВАРТАЛ'!U78+'II КВАРТАЛ '!U78+' III КВАРТАЛ '!U78+'IV КВАРТАЛ и СВОД V-мов и $$ '!U78</f>
        <v>0</v>
      </c>
      <c r="CG78" s="51">
        <f>' I КВАРТАЛ'!V78+'II КВАРТАЛ '!V78+' III КВАРТАЛ '!V78+'IV КВАРТАЛ и СВОД V-мов и $$ '!V78</f>
        <v>0</v>
      </c>
      <c r="CH78" s="90">
        <f t="shared" si="87"/>
        <v>0</v>
      </c>
      <c r="CI78" s="89">
        <f>' I КВАРТАЛ'!X78+'II КВАРТАЛ '!X78+' III КВАРТАЛ '!X78+'IV КВАРТАЛ и СВОД V-мов и $$ '!X78</f>
        <v>0</v>
      </c>
      <c r="CJ78" s="89">
        <f>' I КВАРТАЛ'!Y78+'II КВАРТАЛ '!Y78+' III КВАРТАЛ '!Y78+'IV КВАРТАЛ и СВОД V-мов и $$ '!Y78</f>
        <v>0</v>
      </c>
      <c r="CK78" s="115">
        <f>' I КВАРТАЛ'!Z78+'II КВАРТАЛ '!Z78+' III КВАРТАЛ '!Z78+'IV КВАРТАЛ и СВОД V-мов и $$ '!Z78</f>
        <v>0</v>
      </c>
      <c r="CL78" s="51">
        <f>' I КВАРТАЛ'!AA78+'II КВАРТАЛ '!AA78+' III КВАРТАЛ '!AA78+'IV КВАРТАЛ и СВОД V-мов и $$ '!AA78</f>
        <v>0</v>
      </c>
      <c r="CM78" s="51">
        <f>' I КВАРТАЛ'!AB78+'II КВАРТАЛ '!AB78+' III КВАРТАЛ '!AB78+'IV КВАРТАЛ и СВОД V-мов и $$ '!AB78</f>
        <v>0</v>
      </c>
      <c r="CN78" s="90">
        <f t="shared" si="88"/>
        <v>0</v>
      </c>
      <c r="CO78" s="89">
        <f>' I КВАРТАЛ'!AD78+'II КВАРТАЛ '!AD78+' III КВАРТАЛ '!AD78+'IV КВАРТАЛ и СВОД V-мов и $$ '!AD78</f>
        <v>0</v>
      </c>
      <c r="CP78" s="89">
        <f>' I КВАРТАЛ'!AE78+'II КВАРТАЛ '!AE78+' III КВАРТАЛ '!AE78+'IV КВАРТАЛ и СВОД V-мов и $$ '!AE78</f>
        <v>0</v>
      </c>
      <c r="CQ78" s="115">
        <f>' I КВАРТАЛ'!AF78+'II КВАРТАЛ '!AF78+' III КВАРТАЛ '!AF78+'IV КВАРТАЛ и СВОД V-мов и $$ '!AF78</f>
        <v>0</v>
      </c>
      <c r="CR78" s="51">
        <f>' I КВАРТАЛ'!AG78+'II КВАРТАЛ '!AG78+' III КВАРТАЛ '!AG78+'IV КВАРТАЛ и СВОД V-мов и $$ '!AG78</f>
        <v>0</v>
      </c>
      <c r="CS78" s="51">
        <f>' I КВАРТАЛ'!AH78+'II КВАРТАЛ '!AH78+' III КВАРТАЛ '!AH78+'IV КВАРТАЛ и СВОД V-мов и $$ '!AH78</f>
        <v>0</v>
      </c>
      <c r="CT78" s="90">
        <f t="shared" si="89"/>
        <v>460</v>
      </c>
      <c r="CU78" s="89">
        <f>' I КВАРТАЛ'!AJ78+'II КВАРТАЛ '!AJ78+' III КВАРТАЛ '!AJ78+'IV КВАРТАЛ и СВОД V-мов и $$ '!AJ78</f>
        <v>136</v>
      </c>
      <c r="CV78" s="89">
        <f>' I КВАРТАЛ'!AK78+'II КВАРТАЛ '!AK78+' III КВАРТАЛ '!AK78+'IV КВАРТАЛ и СВОД V-мов и $$ '!AK78</f>
        <v>324</v>
      </c>
      <c r="CW78" s="115">
        <f>' I КВАРТАЛ'!AL78+'II КВАРТАЛ '!AL78+' III КВАРТАЛ '!AL78+'IV КВАРТАЛ и СВОД V-мов и $$ '!AL78</f>
        <v>77632820</v>
      </c>
      <c r="CX78" s="51">
        <f>' I КВАРТАЛ'!AM78+'II КВАРТАЛ '!AM78+' III КВАРТАЛ '!AM78+'IV КВАРТАЛ и СВОД V-мов и $$ '!AM78</f>
        <v>22952312</v>
      </c>
      <c r="CY78" s="51">
        <f>' I КВАРТАЛ'!AN78+'II КВАРТАЛ '!AN78+' III КВАРТАЛ '!AN78+'IV КВАРТАЛ и СВОД V-мов и $$ '!AN78</f>
        <v>54680508</v>
      </c>
      <c r="CZ78" s="90">
        <f t="shared" si="90"/>
        <v>1000</v>
      </c>
      <c r="DA78" s="89">
        <f>' I КВАРТАЛ'!AP78+'II КВАРТАЛ '!AP78+' III КВАРТАЛ '!AP78+'IV КВАРТАЛ и СВОД V-мов и $$ '!AP78</f>
        <v>304</v>
      </c>
      <c r="DB78" s="89">
        <f>' I КВАРТАЛ'!AQ78+'II КВАРТАЛ '!AQ78+' III КВАРТАЛ '!AQ78+'IV КВАРТАЛ и СВОД V-мов и $$ '!AQ78</f>
        <v>696</v>
      </c>
      <c r="DC78" s="115">
        <f>' I КВАРТАЛ'!AR78+'II КВАРТАЛ '!AR78+' III КВАРТАЛ '!AR78+'IV КВАРТАЛ и СВОД V-мов и $$ '!AR78</f>
        <v>13277327.870000001</v>
      </c>
      <c r="DD78" s="51">
        <f>' I КВАРТАЛ'!AS78+'II КВАРТАЛ '!AS78+' III КВАРТАЛ '!AS78+'IV КВАРТАЛ и СВОД V-мов и $$ '!AS78</f>
        <v>4036307.67</v>
      </c>
      <c r="DE78" s="51">
        <f>' I КВАРТАЛ'!AT78+'II КВАРТАЛ '!AT78+' III КВАРТАЛ '!AT78+'IV КВАРТАЛ и СВОД V-мов и $$ '!AT78</f>
        <v>9241020.1999999993</v>
      </c>
      <c r="DF78" s="90">
        <f t="shared" si="91"/>
        <v>0</v>
      </c>
      <c r="DG78" s="89">
        <f>' I КВАРТАЛ'!AV78+'II КВАРТАЛ '!AV78+' III КВАРТАЛ '!AV78+'IV КВАРТАЛ и СВОД V-мов и $$ '!AV78</f>
        <v>0</v>
      </c>
      <c r="DH78" s="89">
        <f>' I КВАРТАЛ'!AW78+'II КВАРТАЛ '!AW78+' III КВАРТАЛ '!AW78+'IV КВАРТАЛ и СВОД V-мов и $$ '!AW78</f>
        <v>0</v>
      </c>
      <c r="DI78" s="115">
        <f>' I КВАРТАЛ'!AX78+'II КВАРТАЛ '!AX78+' III КВАРТАЛ '!AX78+'IV КВАРТАЛ и СВОД V-мов и $$ '!AX78</f>
        <v>0</v>
      </c>
      <c r="DJ78" s="51">
        <f>' I КВАРТАЛ'!AY78+'II КВАРТАЛ '!AY78+' III КВАРТАЛ '!AY78+'IV КВАРТАЛ и СВОД V-мов и $$ '!AY78</f>
        <v>0</v>
      </c>
      <c r="DK78" s="51">
        <f>' I КВАРТАЛ'!AZ78+'II КВАРТАЛ '!AZ78+' III КВАРТАЛ '!AZ78+'IV КВАРТАЛ и СВОД V-мов и $$ '!AZ78</f>
        <v>0</v>
      </c>
      <c r="DL78" s="90">
        <f t="shared" si="92"/>
        <v>7500</v>
      </c>
      <c r="DM78" s="89">
        <f>' I КВАРТАЛ'!BB78+'II КВАРТАЛ '!BB78+' III КВАРТАЛ '!BB78+'IV КВАРТАЛ и СВОД V-мов и $$ '!BB78</f>
        <v>2383</v>
      </c>
      <c r="DN78" s="89">
        <f>' I КВАРТАЛ'!BC78+'II КВАРТАЛ '!BC78+' III КВАРТАЛ '!BC78+'IV КВАРТАЛ и СВОД V-мов и $$ '!BC78</f>
        <v>5117</v>
      </c>
      <c r="DO78" s="115">
        <f>' I КВАРТАЛ'!BD78+'II КВАРТАЛ '!BD78+' III КВАРТАЛ '!BD78+'IV КВАРТАЛ и СВОД V-мов и $$ '!BD78</f>
        <v>13784277</v>
      </c>
      <c r="DP78" s="51">
        <f>' I КВАРТАЛ'!BE78+'II КВАРТАЛ '!BE78+' III КВАРТАЛ '!BE78+'IV КВАРТАЛ и СВОД V-мов и $$ '!BE78</f>
        <v>4379896.75</v>
      </c>
      <c r="DQ78" s="51">
        <f>' I КВАРТАЛ'!BF78+'II КВАРТАЛ '!BF78+' III КВАРТАЛ '!BF78+'IV КВАРТАЛ и СВОД V-мов и $$ '!BF78</f>
        <v>9404380.25</v>
      </c>
      <c r="DS78" s="72">
        <f t="shared" si="107"/>
        <v>8960</v>
      </c>
      <c r="DT78" s="97">
        <f t="shared" si="108"/>
        <v>2823</v>
      </c>
      <c r="DU78" s="97">
        <f t="shared" si="109"/>
        <v>6137</v>
      </c>
      <c r="DV78" s="63">
        <f t="shared" si="103"/>
        <v>104694424.87</v>
      </c>
      <c r="DW78" s="51">
        <f t="shared" si="104"/>
        <v>31368516.420000002</v>
      </c>
      <c r="DX78" s="51">
        <f t="shared" si="105"/>
        <v>73325908.450000003</v>
      </c>
      <c r="DY78" s="116">
        <f t="shared" si="106"/>
        <v>0</v>
      </c>
      <c r="DZ78" s="100">
        <f t="shared" si="93"/>
        <v>8960</v>
      </c>
      <c r="EA78" s="101">
        <f t="shared" si="94"/>
        <v>0</v>
      </c>
    </row>
    <row r="79" spans="1:131" s="35" customFormat="1" ht="45" x14ac:dyDescent="0.25">
      <c r="A79" s="21" t="s">
        <v>53</v>
      </c>
      <c r="B79" s="57"/>
      <c r="C79" s="33"/>
      <c r="D79" s="33"/>
      <c r="E79" s="60"/>
      <c r="F79" s="34"/>
      <c r="G79" s="34"/>
      <c r="H79" s="57"/>
      <c r="I79" s="33"/>
      <c r="J79" s="33"/>
      <c r="K79" s="60"/>
      <c r="L79" s="34"/>
      <c r="M79" s="34"/>
      <c r="N79" s="57"/>
      <c r="O79" s="34"/>
      <c r="P79" s="34"/>
      <c r="Q79" s="60"/>
      <c r="R79" s="34"/>
      <c r="S79" s="34"/>
      <c r="T79" s="60"/>
      <c r="U79" s="34"/>
      <c r="V79" s="34"/>
      <c r="W79" s="57"/>
      <c r="X79" s="33"/>
      <c r="Y79" s="33"/>
      <c r="Z79" s="60"/>
      <c r="AA79" s="34"/>
      <c r="AB79" s="34"/>
      <c r="AC79" s="57"/>
      <c r="AD79" s="34"/>
      <c r="AE79" s="34"/>
      <c r="AF79" s="60"/>
      <c r="AG79" s="34"/>
      <c r="AH79" s="34"/>
      <c r="AI79" s="57"/>
      <c r="AJ79" s="34"/>
      <c r="AK79" s="34"/>
      <c r="AL79" s="60"/>
      <c r="AM79" s="34"/>
      <c r="AN79" s="34"/>
      <c r="AO79" s="57"/>
      <c r="AP79" s="33"/>
      <c r="AQ79" s="33"/>
      <c r="AR79" s="60"/>
      <c r="AS79" s="34"/>
      <c r="AT79" s="34"/>
      <c r="AU79" s="57"/>
      <c r="AV79" s="33"/>
      <c r="AW79" s="33"/>
      <c r="AX79" s="60"/>
      <c r="AY79" s="34"/>
      <c r="AZ79" s="34"/>
      <c r="BA79" s="57">
        <f t="shared" si="101"/>
        <v>999</v>
      </c>
      <c r="BB79" s="33">
        <v>285</v>
      </c>
      <c r="BC79" s="33">
        <v>714</v>
      </c>
      <c r="BD79" s="60">
        <f t="shared" si="82"/>
        <v>1666525.9200000002</v>
      </c>
      <c r="BE79" s="3">
        <v>475435.32</v>
      </c>
      <c r="BF79" s="3">
        <v>1191090.6000000001</v>
      </c>
      <c r="BH79" s="62">
        <f t="shared" si="102"/>
        <v>1666525.9200000002</v>
      </c>
      <c r="BI79" s="65">
        <f>' I КВАРТАЛ'!BH79+'II КВАРТАЛ '!BH79+' III КВАРТАЛ '!BH79+'IV КВАРТАЛ и СВОД V-мов и $$ '!BH79</f>
        <v>6677980.0099999998</v>
      </c>
      <c r="BJ79" s="51">
        <v>1730820</v>
      </c>
      <c r="BK79" s="52">
        <f t="shared" si="83"/>
        <v>4947160.01</v>
      </c>
      <c r="BL79" s="107"/>
      <c r="BM79" s="90">
        <f>BN79+BO79</f>
        <v>0</v>
      </c>
      <c r="BN79" s="89">
        <f>' I КВАРТАЛ'!C79+'II КВАРТАЛ '!C79+' III КВАРТАЛ '!C79+'IV КВАРТАЛ и СВОД V-мов и $$ '!C79</f>
        <v>0</v>
      </c>
      <c r="BO79" s="89">
        <f>' I КВАРТАЛ'!D79+'II КВАРТАЛ '!D79+' III КВАРТАЛ '!D79+'IV КВАРТАЛ и СВОД V-мов и $$ '!D79</f>
        <v>0</v>
      </c>
      <c r="BP79" s="115">
        <f>' I КВАРТАЛ'!E79+'II КВАРТАЛ '!E79+' III КВАРТАЛ '!E79+'IV КВАРТАЛ и СВОД V-мов и $$ '!E79</f>
        <v>0</v>
      </c>
      <c r="BQ79" s="51">
        <f>' I КВАРТАЛ'!F79+'II КВАРТАЛ '!F79+' III КВАРТАЛ '!F79+'IV КВАРТАЛ и СВОД V-мов и $$ '!F79</f>
        <v>0</v>
      </c>
      <c r="BR79" s="51">
        <f>' I КВАРТАЛ'!G79+'II КВАРТАЛ '!G79+' III КВАРТАЛ '!G79+'IV КВАРТАЛ и СВОД V-мов и $$ '!G79</f>
        <v>0</v>
      </c>
      <c r="BS79" s="90">
        <f t="shared" si="85"/>
        <v>0</v>
      </c>
      <c r="BT79" s="89">
        <f>' I КВАРТАЛ'!I79+'II КВАРТАЛ '!I79+' III КВАРТАЛ '!I79+'IV КВАРТАЛ и СВОД V-мов и $$ '!I79</f>
        <v>0</v>
      </c>
      <c r="BU79" s="89">
        <f>' I КВАРТАЛ'!J79+'II КВАРТАЛ '!J79+' III КВАРТАЛ '!J79+'IV КВАРТАЛ и СВОД V-мов и $$ '!J79</f>
        <v>0</v>
      </c>
      <c r="BV79" s="115">
        <f>' I КВАРТАЛ'!K79+'II КВАРТАЛ '!K79+' III КВАРТАЛ '!K79+'IV КВАРТАЛ и СВОД V-мов и $$ '!K79</f>
        <v>0</v>
      </c>
      <c r="BW79" s="51">
        <f>' I КВАРТАЛ'!L79+'II КВАРТАЛ '!L79+' III КВАРТАЛ '!L79+'IV КВАРТАЛ и СВОД V-мов и $$ '!L79</f>
        <v>0</v>
      </c>
      <c r="BX79" s="51">
        <f>' I КВАРТАЛ'!M79+'II КВАРТАЛ '!M79+' III КВАРТАЛ '!M79+'IV КВАРТАЛ и СВОД V-мов и $$ '!M79</f>
        <v>0</v>
      </c>
      <c r="BY79" s="90">
        <f t="shared" si="86"/>
        <v>0</v>
      </c>
      <c r="BZ79" s="89">
        <f>' I КВАРТАЛ'!O79+'II КВАРТАЛ '!O79+' III КВАРТАЛ '!O79+'IV КВАРТАЛ и СВОД V-мов и $$ '!O79</f>
        <v>0</v>
      </c>
      <c r="CA79" s="89">
        <f>' I КВАРТАЛ'!P79+'II КВАРТАЛ '!P79+' III КВАРТАЛ '!P79+'IV КВАРТАЛ и СВОД V-мов и $$ '!P79</f>
        <v>0</v>
      </c>
      <c r="CB79" s="115">
        <f>' I КВАРТАЛ'!Q79+'II КВАРТАЛ '!Q79+' III КВАРТАЛ '!Q79+'IV КВАРТАЛ и СВОД V-мов и $$ '!Q79</f>
        <v>0</v>
      </c>
      <c r="CC79" s="51">
        <f>' I КВАРТАЛ'!R79+'II КВАРТАЛ '!R79+' III КВАРТАЛ '!R79+'IV КВАРТАЛ и СВОД V-мов и $$ '!R79</f>
        <v>0</v>
      </c>
      <c r="CD79" s="51">
        <f>' I КВАРТАЛ'!S79+'II КВАРТАЛ '!S79+' III КВАРТАЛ '!S79+'IV КВАРТАЛ и СВОД V-мов и $$ '!S79</f>
        <v>0</v>
      </c>
      <c r="CE79" s="115">
        <f>' I КВАРТАЛ'!T79+'II КВАРТАЛ '!T79+' III КВАРТАЛ '!T79+'IV КВАРТАЛ и СВОД V-мов и $$ '!T79</f>
        <v>0</v>
      </c>
      <c r="CF79" s="51">
        <f>' I КВАРТАЛ'!U79+'II КВАРТАЛ '!U79+' III КВАРТАЛ '!U79+'IV КВАРТАЛ и СВОД V-мов и $$ '!U79</f>
        <v>0</v>
      </c>
      <c r="CG79" s="51">
        <f>' I КВАРТАЛ'!V79+'II КВАРТАЛ '!V79+' III КВАРТАЛ '!V79+'IV КВАРТАЛ и СВОД V-мов и $$ '!V79</f>
        <v>0</v>
      </c>
      <c r="CH79" s="90">
        <f t="shared" si="87"/>
        <v>0</v>
      </c>
      <c r="CI79" s="89">
        <f>' I КВАРТАЛ'!X79+'II КВАРТАЛ '!X79+' III КВАРТАЛ '!X79+'IV КВАРТАЛ и СВОД V-мов и $$ '!X79</f>
        <v>0</v>
      </c>
      <c r="CJ79" s="89">
        <f>' I КВАРТАЛ'!Y79+'II КВАРТАЛ '!Y79+' III КВАРТАЛ '!Y79+'IV КВАРТАЛ и СВОД V-мов и $$ '!Y79</f>
        <v>0</v>
      </c>
      <c r="CK79" s="115">
        <f>' I КВАРТАЛ'!Z79+'II КВАРТАЛ '!Z79+' III КВАРТАЛ '!Z79+'IV КВАРТАЛ и СВОД V-мов и $$ '!Z79</f>
        <v>0</v>
      </c>
      <c r="CL79" s="51">
        <f>' I КВАРТАЛ'!AA79+'II КВАРТАЛ '!AA79+' III КВАРТАЛ '!AA79+'IV КВАРТАЛ и СВОД V-мов и $$ '!AA79</f>
        <v>0</v>
      </c>
      <c r="CM79" s="51">
        <f>' I КВАРТАЛ'!AB79+'II КВАРТАЛ '!AB79+' III КВАРТАЛ '!AB79+'IV КВАРТАЛ и СВОД V-мов и $$ '!AB79</f>
        <v>0</v>
      </c>
      <c r="CN79" s="90">
        <f t="shared" si="88"/>
        <v>0</v>
      </c>
      <c r="CO79" s="89">
        <f>' I КВАРТАЛ'!AD79+'II КВАРТАЛ '!AD79+' III КВАРТАЛ '!AD79+'IV КВАРТАЛ и СВОД V-мов и $$ '!AD79</f>
        <v>0</v>
      </c>
      <c r="CP79" s="89">
        <f>' I КВАРТАЛ'!AE79+'II КВАРТАЛ '!AE79+' III КВАРТАЛ '!AE79+'IV КВАРТАЛ и СВОД V-мов и $$ '!AE79</f>
        <v>0</v>
      </c>
      <c r="CQ79" s="115">
        <f>' I КВАРТАЛ'!AF79+'II КВАРТАЛ '!AF79+' III КВАРТАЛ '!AF79+'IV КВАРТАЛ и СВОД V-мов и $$ '!AF79</f>
        <v>0</v>
      </c>
      <c r="CR79" s="51">
        <f>' I КВАРТАЛ'!AG79+'II КВАРТАЛ '!AG79+' III КВАРТАЛ '!AG79+'IV КВАРТАЛ и СВОД V-мов и $$ '!AG79</f>
        <v>0</v>
      </c>
      <c r="CS79" s="51">
        <f>' I КВАРТАЛ'!AH79+'II КВАРТАЛ '!AH79+' III КВАРТАЛ '!AH79+'IV КВАРТАЛ и СВОД V-мов и $$ '!AH79</f>
        <v>0</v>
      </c>
      <c r="CT79" s="90">
        <f t="shared" si="89"/>
        <v>0</v>
      </c>
      <c r="CU79" s="89">
        <f>' I КВАРТАЛ'!AJ79+'II КВАРТАЛ '!AJ79+' III КВАРТАЛ '!AJ79+'IV КВАРТАЛ и СВОД V-мов и $$ '!AJ79</f>
        <v>0</v>
      </c>
      <c r="CV79" s="89">
        <f>' I КВАРТАЛ'!AK79+'II КВАРТАЛ '!AK79+' III КВАРТАЛ '!AK79+'IV КВАРТАЛ и СВОД V-мов и $$ '!AK79</f>
        <v>0</v>
      </c>
      <c r="CW79" s="115">
        <f>' I КВАРТАЛ'!AL79+'II КВАРТАЛ '!AL79+' III КВАРТАЛ '!AL79+'IV КВАРТАЛ и СВОД V-мов и $$ '!AL79</f>
        <v>0</v>
      </c>
      <c r="CX79" s="51">
        <f>' I КВАРТАЛ'!AM79+'II КВАРТАЛ '!AM79+' III КВАРТАЛ '!AM79+'IV КВАРТАЛ и СВОД V-мов и $$ '!AM79</f>
        <v>0</v>
      </c>
      <c r="CY79" s="51">
        <f>' I КВАРТАЛ'!AN79+'II КВАРТАЛ '!AN79+' III КВАРТАЛ '!AN79+'IV КВАРТАЛ и СВОД V-мов и $$ '!AN79</f>
        <v>0</v>
      </c>
      <c r="CZ79" s="90">
        <f t="shared" si="90"/>
        <v>0</v>
      </c>
      <c r="DA79" s="89">
        <f>' I КВАРТАЛ'!AP79+'II КВАРТАЛ '!AP79+' III КВАРТАЛ '!AP79+'IV КВАРТАЛ и СВОД V-мов и $$ '!AP79</f>
        <v>0</v>
      </c>
      <c r="DB79" s="89">
        <f>' I КВАРТАЛ'!AQ79+'II КВАРТАЛ '!AQ79+' III КВАРТАЛ '!AQ79+'IV КВАРТАЛ и СВОД V-мов и $$ '!AQ79</f>
        <v>0</v>
      </c>
      <c r="DC79" s="115">
        <f>' I КВАРТАЛ'!AR79+'II КВАРТАЛ '!AR79+' III КВАРТАЛ '!AR79+'IV КВАРТАЛ и СВОД V-мов и $$ '!AR79</f>
        <v>0</v>
      </c>
      <c r="DD79" s="51">
        <f>' I КВАРТАЛ'!AS79+'II КВАРТАЛ '!AS79+' III КВАРТАЛ '!AS79+'IV КВАРТАЛ и СВОД V-мов и $$ '!AS79</f>
        <v>0</v>
      </c>
      <c r="DE79" s="51">
        <f>' I КВАРТАЛ'!AT79+'II КВАРТАЛ '!AT79+' III КВАРТАЛ '!AT79+'IV КВАРТАЛ и СВОД V-мов и $$ '!AT79</f>
        <v>0</v>
      </c>
      <c r="DF79" s="90">
        <f t="shared" si="91"/>
        <v>0</v>
      </c>
      <c r="DG79" s="89">
        <f>' I КВАРТАЛ'!AV79+'II КВАРТАЛ '!AV79+' III КВАРТАЛ '!AV79+'IV КВАРТАЛ и СВОД V-мов и $$ '!AV79</f>
        <v>0</v>
      </c>
      <c r="DH79" s="89">
        <f>' I КВАРТАЛ'!AW79+'II КВАРТАЛ '!AW79+' III КВАРТАЛ '!AW79+'IV КВАРТАЛ и СВОД V-мов и $$ '!AW79</f>
        <v>0</v>
      </c>
      <c r="DI79" s="115">
        <f>' I КВАРТАЛ'!AX79+'II КВАРТАЛ '!AX79+' III КВАРТАЛ '!AX79+'IV КВАРТАЛ и СВОД V-мов и $$ '!AX79</f>
        <v>0</v>
      </c>
      <c r="DJ79" s="51">
        <f>' I КВАРТАЛ'!AY79+'II КВАРТАЛ '!AY79+' III КВАРТАЛ '!AY79+'IV КВАРТАЛ и СВОД V-мов и $$ '!AY79</f>
        <v>0</v>
      </c>
      <c r="DK79" s="51">
        <f>' I КВАРТАЛ'!AZ79+'II КВАРТАЛ '!AZ79+' III КВАРТАЛ '!AZ79+'IV КВАРТАЛ и СВОД V-мов и $$ '!AZ79</f>
        <v>0</v>
      </c>
      <c r="DL79" s="90">
        <f t="shared" si="92"/>
        <v>4000</v>
      </c>
      <c r="DM79" s="89">
        <f>' I КВАРТАЛ'!BB79+'II КВАРТАЛ '!BB79+' III КВАРТАЛ '!BB79+'IV КВАРТАЛ и СВОД V-мов и $$ '!BB79</f>
        <v>1366</v>
      </c>
      <c r="DN79" s="89">
        <f>' I КВАРТАЛ'!BC79+'II КВАРТАЛ '!BC79+' III КВАРТАЛ '!BC79+'IV КВАРТАЛ и СВОД V-мов и $$ '!BC79</f>
        <v>2634</v>
      </c>
      <c r="DO79" s="115">
        <f>' I КВАРТАЛ'!BD79+'II КВАРТАЛ '!BD79+' III КВАРТАЛ '!BD79+'IV КВАРТАЛ и СВОД V-мов и $$ '!BD79</f>
        <v>6677980.0099999998</v>
      </c>
      <c r="DP79" s="51">
        <f>' I КВАРТАЛ'!BE79+'II КВАРТАЛ '!BE79+' III КВАРТАЛ '!BE79+'IV КВАРТАЛ и СВОД V-мов и $$ '!BE79</f>
        <v>2280774.2199999997</v>
      </c>
      <c r="DQ79" s="51">
        <f>' I КВАРТАЛ'!BF79+'II КВАРТАЛ '!BF79+' III КВАРТАЛ '!BF79+'IV КВАРТАЛ и СВОД V-мов и $$ '!BF79</f>
        <v>4397205.79</v>
      </c>
      <c r="DS79" s="72">
        <f t="shared" si="107"/>
        <v>4000</v>
      </c>
      <c r="DT79" s="97">
        <f t="shared" si="108"/>
        <v>1366</v>
      </c>
      <c r="DU79" s="97">
        <f t="shared" si="109"/>
        <v>2634</v>
      </c>
      <c r="DV79" s="63">
        <f t="shared" si="103"/>
        <v>6677980.0099999998</v>
      </c>
      <c r="DW79" s="51">
        <f t="shared" si="104"/>
        <v>2280774.2199999997</v>
      </c>
      <c r="DX79" s="51">
        <f t="shared" si="105"/>
        <v>4397205.79</v>
      </c>
      <c r="DY79" s="116">
        <f t="shared" si="106"/>
        <v>0</v>
      </c>
      <c r="DZ79" s="100">
        <f>DT79+DU79</f>
        <v>4000</v>
      </c>
      <c r="EA79" s="101">
        <f t="shared" si="94"/>
        <v>0</v>
      </c>
    </row>
    <row r="80" spans="1:131" ht="15.75" x14ac:dyDescent="0.25">
      <c r="A80" s="106" t="s">
        <v>83</v>
      </c>
      <c r="B80" s="50"/>
      <c r="C80" s="11"/>
      <c r="D80" s="11"/>
      <c r="E80" s="76"/>
      <c r="F80" s="3"/>
      <c r="G80" s="3"/>
      <c r="H80" s="57">
        <f t="shared" ref="H80:H84" si="113">I80+J80</f>
        <v>24</v>
      </c>
      <c r="I80" s="11">
        <v>6</v>
      </c>
      <c r="J80" s="11">
        <v>18</v>
      </c>
      <c r="K80" s="60">
        <f>L80+M80</f>
        <v>7450.8</v>
      </c>
      <c r="L80" s="3">
        <v>1862.7</v>
      </c>
      <c r="M80" s="3">
        <v>5588.1</v>
      </c>
      <c r="N80" s="50"/>
      <c r="O80" s="3"/>
      <c r="P80" s="3"/>
      <c r="Q80" s="76"/>
      <c r="R80" s="3"/>
      <c r="S80" s="3"/>
      <c r="T80" s="76"/>
      <c r="U80" s="3"/>
      <c r="V80" s="3"/>
      <c r="W80" s="57">
        <f t="shared" ref="W80:W84" si="114">X80+Y80</f>
        <v>30</v>
      </c>
      <c r="X80" s="11">
        <v>9</v>
      </c>
      <c r="Y80" s="11">
        <v>21</v>
      </c>
      <c r="Z80" s="60">
        <f>AA80+AB80</f>
        <v>23283.3</v>
      </c>
      <c r="AA80" s="3">
        <v>6984.99</v>
      </c>
      <c r="AB80" s="3">
        <v>16298.31</v>
      </c>
      <c r="AC80" s="50"/>
      <c r="AD80" s="3"/>
      <c r="AE80" s="3"/>
      <c r="AF80" s="76"/>
      <c r="AG80" s="3"/>
      <c r="AH80" s="3"/>
      <c r="AI80" s="50"/>
      <c r="AJ80" s="3"/>
      <c r="AK80" s="3"/>
      <c r="AL80" s="76"/>
      <c r="AM80" s="3"/>
      <c r="AN80" s="3"/>
      <c r="AO80" s="50"/>
      <c r="AP80" s="11"/>
      <c r="AQ80" s="11"/>
      <c r="AR80" s="76"/>
      <c r="AS80" s="3"/>
      <c r="AT80" s="3"/>
      <c r="AU80" s="50"/>
      <c r="AV80" s="11"/>
      <c r="AW80" s="11"/>
      <c r="AX80" s="76"/>
      <c r="AY80" s="3"/>
      <c r="AZ80" s="3"/>
      <c r="BA80" s="50"/>
      <c r="BB80" s="33"/>
      <c r="BC80" s="33"/>
      <c r="BD80" s="76"/>
      <c r="BE80" s="3"/>
      <c r="BF80" s="3"/>
      <c r="BH80" s="62">
        <f t="shared" si="102"/>
        <v>30734.1</v>
      </c>
      <c r="BI80" s="65">
        <f>' I КВАРТАЛ'!BH80+'II КВАРТАЛ '!BH80+' III КВАРТАЛ '!BH80+'IV КВАРТАЛ и СВОД V-мов и $$ '!BH80</f>
        <v>124178.20000000001</v>
      </c>
      <c r="BL80" s="107"/>
      <c r="BM80" s="90">
        <f t="shared" ref="BM80:BM89" si="115">BN80+BO80</f>
        <v>0</v>
      </c>
      <c r="BN80" s="89">
        <f>' I КВАРТАЛ'!C80+'II КВАРТАЛ '!C80+' III КВАРТАЛ '!C80+'IV КВАРТАЛ и СВОД V-мов и $$ '!C80</f>
        <v>0</v>
      </c>
      <c r="BO80" s="89">
        <f>' I КВАРТАЛ'!D80+'II КВАРТАЛ '!D80+' III КВАРТАЛ '!D80+'IV КВАРТАЛ и СВОД V-мов и $$ '!D80</f>
        <v>0</v>
      </c>
      <c r="BP80" s="115">
        <f>' I КВАРТАЛ'!E80+'II КВАРТАЛ '!E80+' III КВАРТАЛ '!E80+'IV КВАРТАЛ и СВОД V-мов и $$ '!E80</f>
        <v>0</v>
      </c>
      <c r="BQ80" s="51">
        <f>' I КВАРТАЛ'!F80+'II КВАРТАЛ '!F80+' III КВАРТАЛ '!F80+'IV КВАРТАЛ и СВОД V-мов и $$ '!F80</f>
        <v>0</v>
      </c>
      <c r="BR80" s="51">
        <f>' I КВАРТАЛ'!G80+'II КВАРТАЛ '!G80+' III КВАРТАЛ '!G80+'IV КВАРТАЛ и СВОД V-мов и $$ '!G80</f>
        <v>0</v>
      </c>
      <c r="BS80" s="90">
        <f t="shared" ref="BS80:BS89" si="116">BT80+BU80</f>
        <v>100</v>
      </c>
      <c r="BT80" s="89">
        <f>' I КВАРТАЛ'!I80+'II КВАРТАЛ '!I80+' III КВАРТАЛ '!I80+'IV КВАРТАЛ и СВОД V-мов и $$ '!I80</f>
        <v>24</v>
      </c>
      <c r="BU80" s="89">
        <f>' I КВАРТАЛ'!J80+'II КВАРТАЛ '!J80+' III КВАРТАЛ '!J80+'IV КВАРТАЛ и СВОД V-мов и $$ '!J80</f>
        <v>76</v>
      </c>
      <c r="BV80" s="115">
        <f>' I КВАРТАЛ'!K80+'II КВАРТАЛ '!K80+' III КВАРТАЛ '!K80+'IV КВАРТАЛ и СВОД V-мов и $$ '!K80</f>
        <v>31045</v>
      </c>
      <c r="BW80" s="51">
        <f>' I КВАРТАЛ'!L80+'II КВАРТАЛ '!L80+' III КВАРТАЛ '!L80+'IV КВАРТАЛ и СВОД V-мов и $$ '!L80</f>
        <v>7450.8</v>
      </c>
      <c r="BX80" s="51">
        <f>' I КВАРТАЛ'!M80+'II КВАРТАЛ '!M80+' III КВАРТАЛ '!M80+'IV КВАРТАЛ и СВОД V-мов и $$ '!M80</f>
        <v>23594.199999999997</v>
      </c>
      <c r="BY80" s="90">
        <f t="shared" ref="BY80:BY89" si="117">BZ80+CA80</f>
        <v>0</v>
      </c>
      <c r="BZ80" s="89">
        <f>' I КВАРТАЛ'!O80+'II КВАРТАЛ '!O80+' III КВАРТАЛ '!O80+'IV КВАРТАЛ и СВОД V-мов и $$ '!O80</f>
        <v>0</v>
      </c>
      <c r="CA80" s="89">
        <f>' I КВАРТАЛ'!P80+'II КВАРТАЛ '!P80+' III КВАРТАЛ '!P80+'IV КВАРТАЛ и СВОД V-мов и $$ '!P80</f>
        <v>0</v>
      </c>
      <c r="CB80" s="115">
        <f>' I КВАРТАЛ'!Q80+'II КВАРТАЛ '!Q80+' III КВАРТАЛ '!Q80+'IV КВАРТАЛ и СВОД V-мов и $$ '!Q80</f>
        <v>0</v>
      </c>
      <c r="CC80" s="51">
        <f>' I КВАРТАЛ'!R80+'II КВАРТАЛ '!R80+' III КВАРТАЛ '!R80+'IV КВАРТАЛ и СВОД V-мов и $$ '!R80</f>
        <v>0</v>
      </c>
      <c r="CD80" s="51">
        <f>' I КВАРТАЛ'!S80+'II КВАРТАЛ '!S80+' III КВАРТАЛ '!S80+'IV КВАРТАЛ и СВОД V-мов и $$ '!S80</f>
        <v>0</v>
      </c>
      <c r="CE80" s="115">
        <f>' I КВАРТАЛ'!T80+'II КВАРТАЛ '!T80+' III КВАРТАЛ '!T80+'IV КВАРТАЛ и СВОД V-мов и $$ '!T80</f>
        <v>0</v>
      </c>
      <c r="CF80" s="51">
        <f>' I КВАРТАЛ'!U80+'II КВАРТАЛ '!U80+' III КВАРТАЛ '!U80+'IV КВАРТАЛ и СВОД V-мов и $$ '!U80</f>
        <v>0</v>
      </c>
      <c r="CG80" s="51">
        <f>' I КВАРТАЛ'!V80+'II КВАРТАЛ '!V80+' III КВАРТАЛ '!V80+'IV КВАРТАЛ и СВОД V-мов и $$ '!V80</f>
        <v>0</v>
      </c>
      <c r="CH80" s="90">
        <f t="shared" ref="CH80:CH89" si="118">CI80+CJ80</f>
        <v>120</v>
      </c>
      <c r="CI80" s="89">
        <f>' I КВАРТАЛ'!X80+'II КВАРТАЛ '!X80+' III КВАРТАЛ '!X80+'IV КВАРТАЛ и СВОД V-мов и $$ '!X80</f>
        <v>36</v>
      </c>
      <c r="CJ80" s="89">
        <f>' I КВАРТАЛ'!Y80+'II КВАРТАЛ '!Y80+' III КВАРТАЛ '!Y80+'IV КВАРТАЛ и СВОД V-мов и $$ '!Y80</f>
        <v>84</v>
      </c>
      <c r="CK80" s="115">
        <f>' I КВАРТАЛ'!Z80+'II КВАРТАЛ '!Z80+' III КВАРТАЛ '!Z80+'IV КВАРТАЛ и СВОД V-мов и $$ '!Z80</f>
        <v>93133.2</v>
      </c>
      <c r="CL80" s="51">
        <f>' I КВАРТАЛ'!AA80+'II КВАРТАЛ '!AA80+' III КВАРТАЛ '!AA80+'IV КВАРТАЛ и СВОД V-мов и $$ '!AA80</f>
        <v>27939.96</v>
      </c>
      <c r="CM80" s="51">
        <f>' I КВАРТАЛ'!AB80+'II КВАРТАЛ '!AB80+' III КВАРТАЛ '!AB80+'IV КВАРТАЛ и СВОД V-мов и $$ '!AB80</f>
        <v>65193.24</v>
      </c>
      <c r="CN80" s="90">
        <f t="shared" ref="CN80:CN89" si="119">CO80+CP80</f>
        <v>0</v>
      </c>
      <c r="CO80" s="89">
        <f>' I КВАРТАЛ'!AD80+'II КВАРТАЛ '!AD80+' III КВАРТАЛ '!AD80+'IV КВАРТАЛ и СВОД V-мов и $$ '!AD80</f>
        <v>0</v>
      </c>
      <c r="CP80" s="89">
        <f>' I КВАРТАЛ'!AE80+'II КВАРТАЛ '!AE80+' III КВАРТАЛ '!AE80+'IV КВАРТАЛ и СВОД V-мов и $$ '!AE80</f>
        <v>0</v>
      </c>
      <c r="CQ80" s="115">
        <f>' I КВАРТАЛ'!AF80+'II КВАРТАЛ '!AF80+' III КВАРТАЛ '!AF80+'IV КВАРТАЛ и СВОД V-мов и $$ '!AF80</f>
        <v>0</v>
      </c>
      <c r="CR80" s="51">
        <f>' I КВАРТАЛ'!AG80+'II КВАРТАЛ '!AG80+' III КВАРТАЛ '!AG80+'IV КВАРТАЛ и СВОД V-мов и $$ '!AG80</f>
        <v>0</v>
      </c>
      <c r="CS80" s="51">
        <f>' I КВАРТАЛ'!AH80+'II КВАРТАЛ '!AH80+' III КВАРТАЛ '!AH80+'IV КВАРТАЛ и СВОД V-мов и $$ '!AH80</f>
        <v>0</v>
      </c>
      <c r="CT80" s="90">
        <f t="shared" ref="CT80:CT89" si="120">CU80+CV80</f>
        <v>0</v>
      </c>
      <c r="CU80" s="89">
        <f>' I КВАРТАЛ'!AJ80+'II КВАРТАЛ '!AJ80+' III КВАРТАЛ '!AJ80+'IV КВАРТАЛ и СВОД V-мов и $$ '!AJ80</f>
        <v>0</v>
      </c>
      <c r="CV80" s="89">
        <f>' I КВАРТАЛ'!AK80+'II КВАРТАЛ '!AK80+' III КВАРТАЛ '!AK80+'IV КВАРТАЛ и СВОД V-мов и $$ '!AK80</f>
        <v>0</v>
      </c>
      <c r="CW80" s="115">
        <f>' I КВАРТАЛ'!AL80+'II КВАРТАЛ '!AL80+' III КВАРТАЛ '!AL80+'IV КВАРТАЛ и СВОД V-мов и $$ '!AL80</f>
        <v>0</v>
      </c>
      <c r="CX80" s="51">
        <f>' I КВАРТАЛ'!AM80+'II КВАРТАЛ '!AM80+' III КВАРТАЛ '!AM80+'IV КВАРТАЛ и СВОД V-мов и $$ '!AM80</f>
        <v>0</v>
      </c>
      <c r="CY80" s="51">
        <f>' I КВАРТАЛ'!AN80+'II КВАРТАЛ '!AN80+' III КВАРТАЛ '!AN80+'IV КВАРТАЛ и СВОД V-мов и $$ '!AN80</f>
        <v>0</v>
      </c>
      <c r="CZ80" s="90">
        <f t="shared" ref="CZ80:CZ89" si="121">DA80+DB80</f>
        <v>0</v>
      </c>
      <c r="DA80" s="89">
        <f>' I КВАРТАЛ'!AP80+'II КВАРТАЛ '!AP80+' III КВАРТАЛ '!AP80+'IV КВАРТАЛ и СВОД V-мов и $$ '!AP80</f>
        <v>0</v>
      </c>
      <c r="DB80" s="89">
        <f>' I КВАРТАЛ'!AQ80+'II КВАРТАЛ '!AQ80+' III КВАРТАЛ '!AQ80+'IV КВАРТАЛ и СВОД V-мов и $$ '!AQ80</f>
        <v>0</v>
      </c>
      <c r="DC80" s="115">
        <f>' I КВАРТАЛ'!AR80+'II КВАРТАЛ '!AR80+' III КВАРТАЛ '!AR80+'IV КВАРТАЛ и СВОД V-мов и $$ '!AR80</f>
        <v>0</v>
      </c>
      <c r="DD80" s="51">
        <f>' I КВАРТАЛ'!AS80+'II КВАРТАЛ '!AS80+' III КВАРТАЛ '!AS80+'IV КВАРТАЛ и СВОД V-мов и $$ '!AS80</f>
        <v>0</v>
      </c>
      <c r="DE80" s="51">
        <f>' I КВАРТАЛ'!AT80+'II КВАРТАЛ '!AT80+' III КВАРТАЛ '!AT80+'IV КВАРТАЛ и СВОД V-мов и $$ '!AT80</f>
        <v>0</v>
      </c>
      <c r="DF80" s="90">
        <f t="shared" ref="DF80:DF89" si="122">DG80+DH80</f>
        <v>0</v>
      </c>
      <c r="DG80" s="89">
        <f>' I КВАРТАЛ'!AV80+'II КВАРТАЛ '!AV80+' III КВАРТАЛ '!AV80+'IV КВАРТАЛ и СВОД V-мов и $$ '!AV80</f>
        <v>0</v>
      </c>
      <c r="DH80" s="89">
        <f>' I КВАРТАЛ'!AW80+'II КВАРТАЛ '!AW80+' III КВАРТАЛ '!AW80+'IV КВАРТАЛ и СВОД V-мов и $$ '!AW80</f>
        <v>0</v>
      </c>
      <c r="DI80" s="115">
        <f>' I КВАРТАЛ'!AX80+'II КВАРТАЛ '!AX80+' III КВАРТАЛ '!AX80+'IV КВАРТАЛ и СВОД V-мов и $$ '!AX80</f>
        <v>0</v>
      </c>
      <c r="DJ80" s="51">
        <f>' I КВАРТАЛ'!AY80+'II КВАРТАЛ '!AY80+' III КВАРТАЛ '!AY80+'IV КВАРТАЛ и СВОД V-мов и $$ '!AY80</f>
        <v>0</v>
      </c>
      <c r="DK80" s="51">
        <f>' I КВАРТАЛ'!AZ80+'II КВАРТАЛ '!AZ80+' III КВАРТАЛ '!AZ80+'IV КВАРТАЛ и СВОД V-мов и $$ '!AZ80</f>
        <v>0</v>
      </c>
      <c r="DL80" s="90">
        <f t="shared" ref="DL80:DL89" si="123">DM80+DN80</f>
        <v>0</v>
      </c>
      <c r="DM80" s="89">
        <f>' I КВАРТАЛ'!BB80+'II КВАРТАЛ '!BB80+' III КВАРТАЛ '!BB80+'IV КВАРТАЛ и СВОД V-мов и $$ '!BB80</f>
        <v>0</v>
      </c>
      <c r="DN80" s="89">
        <f>' I КВАРТАЛ'!BC80+'II КВАРТАЛ '!BC80+' III КВАРТАЛ '!BC80+'IV КВАРТАЛ и СВОД V-мов и $$ '!BC80</f>
        <v>0</v>
      </c>
      <c r="DO80" s="115">
        <f>' I КВАРТАЛ'!BD80+'II КВАРТАЛ '!BD80+' III КВАРТАЛ '!BD80+'IV КВАРТАЛ и СВОД V-мов и $$ '!BD80</f>
        <v>0</v>
      </c>
      <c r="DP80" s="51">
        <f>' I КВАРТАЛ'!BE80+'II КВАРТАЛ '!BE80+' III КВАРТАЛ '!BE80+'IV КВАРТАЛ и СВОД V-мов и $$ '!BE80</f>
        <v>0</v>
      </c>
      <c r="DQ80" s="51">
        <f>' I КВАРТАЛ'!BF80+'II КВАРТАЛ '!BF80+' III КВАРТАЛ '!BF80+'IV КВАРТАЛ и СВОД V-мов и $$ '!BF80</f>
        <v>0</v>
      </c>
      <c r="DR80" s="35"/>
      <c r="DS80" s="72">
        <f t="shared" si="107"/>
        <v>220</v>
      </c>
      <c r="DT80" s="97">
        <f t="shared" si="108"/>
        <v>60</v>
      </c>
      <c r="DU80" s="97">
        <f t="shared" si="109"/>
        <v>160</v>
      </c>
      <c r="DV80" s="63">
        <f t="shared" si="103"/>
        <v>124178.2</v>
      </c>
      <c r="DW80" s="51">
        <f t="shared" si="104"/>
        <v>35390.76</v>
      </c>
      <c r="DX80" s="51">
        <f t="shared" si="105"/>
        <v>88787.44</v>
      </c>
      <c r="DY80" s="116">
        <f t="shared" si="106"/>
        <v>0</v>
      </c>
      <c r="DZ80" s="100">
        <f t="shared" ref="DZ80:DZ89" si="124">DT80+DU80</f>
        <v>220</v>
      </c>
      <c r="EA80" s="101">
        <f t="shared" ref="EA80:EA89" si="125">DS80-DZ80</f>
        <v>0</v>
      </c>
    </row>
    <row r="81" spans="1:135" ht="15.75" x14ac:dyDescent="0.25">
      <c r="A81" s="106" t="s">
        <v>84</v>
      </c>
      <c r="B81" s="50"/>
      <c r="C81" s="11"/>
      <c r="D81" s="11"/>
      <c r="E81" s="76"/>
      <c r="F81" s="3"/>
      <c r="G81" s="3"/>
      <c r="H81" s="57">
        <f t="shared" si="113"/>
        <v>894</v>
      </c>
      <c r="I81" s="11">
        <v>237</v>
      </c>
      <c r="J81" s="11">
        <v>657</v>
      </c>
      <c r="K81" s="60">
        <f>L81+M81</f>
        <v>277542.3</v>
      </c>
      <c r="L81" s="3">
        <v>73576.649999999994</v>
      </c>
      <c r="M81" s="3">
        <v>203965.65</v>
      </c>
      <c r="N81" s="50"/>
      <c r="O81" s="3"/>
      <c r="P81" s="3"/>
      <c r="Q81" s="76"/>
      <c r="R81" s="3"/>
      <c r="S81" s="3"/>
      <c r="T81" s="76"/>
      <c r="U81" s="3"/>
      <c r="V81" s="3"/>
      <c r="W81" s="57">
        <f t="shared" si="114"/>
        <v>1381</v>
      </c>
      <c r="X81" s="11">
        <v>399</v>
      </c>
      <c r="Y81" s="11">
        <v>982</v>
      </c>
      <c r="Z81" s="60">
        <f>AA81+AB81</f>
        <v>698499</v>
      </c>
      <c r="AA81" s="3">
        <v>201811.08</v>
      </c>
      <c r="AB81" s="3">
        <v>496687.92</v>
      </c>
      <c r="AC81" s="50"/>
      <c r="AD81" s="3"/>
      <c r="AE81" s="3"/>
      <c r="AF81" s="76"/>
      <c r="AG81" s="3"/>
      <c r="AH81" s="3"/>
      <c r="AI81" s="50"/>
      <c r="AJ81" s="3"/>
      <c r="AK81" s="3"/>
      <c r="AL81" s="76"/>
      <c r="AM81" s="3"/>
      <c r="AN81" s="3"/>
      <c r="AO81" s="50"/>
      <c r="AP81" s="11"/>
      <c r="AQ81" s="11"/>
      <c r="AR81" s="76"/>
      <c r="AS81" s="3"/>
      <c r="AT81" s="3"/>
      <c r="AU81" s="50"/>
      <c r="AV81" s="11"/>
      <c r="AW81" s="11"/>
      <c r="AX81" s="76"/>
      <c r="AY81" s="3"/>
      <c r="AZ81" s="3"/>
      <c r="BA81" s="50"/>
      <c r="BB81" s="33"/>
      <c r="BC81" s="33"/>
      <c r="BD81" s="76"/>
      <c r="BE81" s="3"/>
      <c r="BF81" s="3"/>
      <c r="BH81" s="62">
        <f t="shared" si="102"/>
        <v>976041.3</v>
      </c>
      <c r="BI81" s="65">
        <f>' I КВАРТАЛ'!BH81+'II КВАРТАЛ '!BH81+' III КВАРТАЛ '!BH81+'IV КВАРТАЛ и СВОД V-мов и $$ '!BH81</f>
        <v>3905407</v>
      </c>
      <c r="BL81" s="107"/>
      <c r="BM81" s="90">
        <f t="shared" si="115"/>
        <v>0</v>
      </c>
      <c r="BN81" s="89">
        <f>' I КВАРТАЛ'!C81+'II КВАРТАЛ '!C81+' III КВАРТАЛ '!C81+'IV КВАРТАЛ и СВОД V-мов и $$ '!C81</f>
        <v>0</v>
      </c>
      <c r="BO81" s="89">
        <f>' I КВАРТАЛ'!D81+'II КВАРТАЛ '!D81+' III КВАРТАЛ '!D81+'IV КВАРТАЛ и СВОД V-мов и $$ '!D81</f>
        <v>0</v>
      </c>
      <c r="BP81" s="115">
        <f>' I КВАРТАЛ'!E81+'II КВАРТАЛ '!E81+' III КВАРТАЛ '!E81+'IV КВАРТАЛ и СВОД V-мов и $$ '!E81</f>
        <v>0</v>
      </c>
      <c r="BQ81" s="51">
        <f>' I КВАРТАЛ'!F81+'II КВАРТАЛ '!F81+' III КВАРТАЛ '!F81+'IV КВАРТАЛ и СВОД V-мов и $$ '!F81</f>
        <v>0</v>
      </c>
      <c r="BR81" s="51">
        <f>' I КВАРТАЛ'!G81+'II КВАРТАЛ '!G81+' III КВАРТАЛ '!G81+'IV КВАРТАЛ и СВОД V-мов и $$ '!G81</f>
        <v>0</v>
      </c>
      <c r="BS81" s="90">
        <f t="shared" si="116"/>
        <v>3580</v>
      </c>
      <c r="BT81" s="89">
        <f>' I КВАРТАЛ'!I81+'II КВАРТАЛ '!I81+' III КВАРТАЛ '!I81+'IV КВАРТАЛ и СВОД V-мов и $$ '!I81</f>
        <v>948</v>
      </c>
      <c r="BU81" s="89">
        <f>' I КВАРТАЛ'!J81+'II КВАРТАЛ '!J81+' III КВАРТАЛ '!J81+'IV КВАРТАЛ и СВОД V-мов и $$ '!J81</f>
        <v>2632</v>
      </c>
      <c r="BV81" s="115">
        <f>' I КВАРТАЛ'!K81+'II КВАРТАЛ '!K81+' III КВАРТАЛ '!K81+'IV КВАРТАЛ и СВОД V-мов и $$ '!K81</f>
        <v>1111411</v>
      </c>
      <c r="BW81" s="51">
        <f>' I КВАРТАЛ'!L81+'II КВАРТАЛ '!L81+' III КВАРТАЛ '!L81+'IV КВАРТАЛ и СВОД V-мов и $$ '!L81</f>
        <v>294306.59999999998</v>
      </c>
      <c r="BX81" s="51">
        <f>' I КВАРТАЛ'!M81+'II КВАРТАЛ '!M81+' III КВАРТАЛ '!M81+'IV КВАРТАЛ и СВОД V-мов и $$ '!M81</f>
        <v>817104.4</v>
      </c>
      <c r="BY81" s="90">
        <f t="shared" si="117"/>
        <v>0</v>
      </c>
      <c r="BZ81" s="89">
        <f>' I КВАРТАЛ'!O81+'II КВАРТАЛ '!O81+' III КВАРТАЛ '!O81+'IV КВАРТАЛ и СВОД V-мов и $$ '!O81</f>
        <v>0</v>
      </c>
      <c r="CA81" s="89">
        <f>' I КВАРТАЛ'!P81+'II КВАРТАЛ '!P81+' III КВАРТАЛ '!P81+'IV КВАРТАЛ и СВОД V-мов и $$ '!P81</f>
        <v>0</v>
      </c>
      <c r="CB81" s="115">
        <f>' I КВАРТАЛ'!Q81+'II КВАРТАЛ '!Q81+' III КВАРТАЛ '!Q81+'IV КВАРТАЛ и СВОД V-мов и $$ '!Q81</f>
        <v>0</v>
      </c>
      <c r="CC81" s="51">
        <f>' I КВАРТАЛ'!R81+'II КВАРТАЛ '!R81+' III КВАРТАЛ '!R81+'IV КВАРТАЛ и СВОД V-мов и $$ '!R81</f>
        <v>0</v>
      </c>
      <c r="CD81" s="51">
        <f>' I КВАРТАЛ'!S81+'II КВАРТАЛ '!S81+' III КВАРТАЛ '!S81+'IV КВАРТАЛ и СВОД V-мов и $$ '!S81</f>
        <v>0</v>
      </c>
      <c r="CE81" s="115">
        <f>' I КВАРТАЛ'!T81+'II КВАРТАЛ '!T81+' III КВАРТАЛ '!T81+'IV КВАРТАЛ и СВОД V-мов и $$ '!T81</f>
        <v>0</v>
      </c>
      <c r="CF81" s="51">
        <f>' I КВАРТАЛ'!U81+'II КВАРТАЛ '!U81+' III КВАРТАЛ '!U81+'IV КВАРТАЛ и СВОД V-мов и $$ '!U81</f>
        <v>0</v>
      </c>
      <c r="CG81" s="51">
        <f>' I КВАРТАЛ'!V81+'II КВАРТАЛ '!V81+' III КВАРТАЛ '!V81+'IV КВАРТАЛ и СВОД V-мов и $$ '!V81</f>
        <v>0</v>
      </c>
      <c r="CH81" s="90">
        <f t="shared" si="118"/>
        <v>5530</v>
      </c>
      <c r="CI81" s="89">
        <f>' I КВАРТАЛ'!X81+'II КВАРТАЛ '!X81+' III КВАРТАЛ '!X81+'IV КВАРТАЛ и СВОД V-мов и $$ '!X81</f>
        <v>1596</v>
      </c>
      <c r="CJ81" s="89">
        <f>' I КВАРТАЛ'!Y81+'II КВАРТАЛ '!Y81+' III КВАРТАЛ '!Y81+'IV КВАРТАЛ и СВОД V-мов и $$ '!Y81</f>
        <v>3934</v>
      </c>
      <c r="CK81" s="115">
        <f>' I КВАРТАЛ'!Z81+'II КВАРТАЛ '!Z81+' III КВАРТАЛ '!Z81+'IV КВАРТАЛ и СВОД V-мов и $$ '!Z81</f>
        <v>2793996</v>
      </c>
      <c r="CL81" s="51">
        <f>' I КВАРТАЛ'!AA81+'II КВАРТАЛ '!AA81+' III КВАРТАЛ '!AA81+'IV КВАРТАЛ и СВОД V-мов и $$ '!AA81</f>
        <v>806368.77</v>
      </c>
      <c r="CM81" s="51">
        <f>' I КВАРТАЛ'!AB81+'II КВАРТАЛ '!AB81+' III КВАРТАЛ '!AB81+'IV КВАРТАЛ и СВОД V-мов и $$ '!AB81</f>
        <v>1987627.23</v>
      </c>
      <c r="CN81" s="90">
        <f t="shared" si="119"/>
        <v>0</v>
      </c>
      <c r="CO81" s="89">
        <f>' I КВАРТАЛ'!AD81+'II КВАРТАЛ '!AD81+' III КВАРТАЛ '!AD81+'IV КВАРТАЛ и СВОД V-мов и $$ '!AD81</f>
        <v>0</v>
      </c>
      <c r="CP81" s="89">
        <f>' I КВАРТАЛ'!AE81+'II КВАРТАЛ '!AE81+' III КВАРТАЛ '!AE81+'IV КВАРТАЛ и СВОД V-мов и $$ '!AE81</f>
        <v>0</v>
      </c>
      <c r="CQ81" s="115">
        <f>' I КВАРТАЛ'!AF81+'II КВАРТАЛ '!AF81+' III КВАРТАЛ '!AF81+'IV КВАРТАЛ и СВОД V-мов и $$ '!AF81</f>
        <v>0</v>
      </c>
      <c r="CR81" s="51">
        <f>' I КВАРТАЛ'!AG81+'II КВАРТАЛ '!AG81+' III КВАРТАЛ '!AG81+'IV КВАРТАЛ и СВОД V-мов и $$ '!AG81</f>
        <v>0</v>
      </c>
      <c r="CS81" s="51">
        <f>' I КВАРТАЛ'!AH81+'II КВАРТАЛ '!AH81+' III КВАРТАЛ '!AH81+'IV КВАРТАЛ и СВОД V-мов и $$ '!AH81</f>
        <v>0</v>
      </c>
      <c r="CT81" s="90">
        <f t="shared" si="120"/>
        <v>0</v>
      </c>
      <c r="CU81" s="89">
        <f>' I КВАРТАЛ'!AJ81+'II КВАРТАЛ '!AJ81+' III КВАРТАЛ '!AJ81+'IV КВАРТАЛ и СВОД V-мов и $$ '!AJ81</f>
        <v>0</v>
      </c>
      <c r="CV81" s="89">
        <f>' I КВАРТАЛ'!AK81+'II КВАРТАЛ '!AK81+' III КВАРТАЛ '!AK81+'IV КВАРТАЛ и СВОД V-мов и $$ '!AK81</f>
        <v>0</v>
      </c>
      <c r="CW81" s="115">
        <f>' I КВАРТАЛ'!AL81+'II КВАРТАЛ '!AL81+' III КВАРТАЛ '!AL81+'IV КВАРТАЛ и СВОД V-мов и $$ '!AL81</f>
        <v>0</v>
      </c>
      <c r="CX81" s="51">
        <f>' I КВАРТАЛ'!AM81+'II КВАРТАЛ '!AM81+' III КВАРТАЛ '!AM81+'IV КВАРТАЛ и СВОД V-мов и $$ '!AM81</f>
        <v>0</v>
      </c>
      <c r="CY81" s="51">
        <f>' I КВАРТАЛ'!AN81+'II КВАРТАЛ '!AN81+' III КВАРТАЛ '!AN81+'IV КВАРТАЛ и СВОД V-мов и $$ '!AN81</f>
        <v>0</v>
      </c>
      <c r="CZ81" s="90">
        <f t="shared" si="121"/>
        <v>0</v>
      </c>
      <c r="DA81" s="89">
        <f>' I КВАРТАЛ'!AP81+'II КВАРТАЛ '!AP81+' III КВАРТАЛ '!AP81+'IV КВАРТАЛ и СВОД V-мов и $$ '!AP81</f>
        <v>0</v>
      </c>
      <c r="DB81" s="89">
        <f>' I КВАРТАЛ'!AQ81+'II КВАРТАЛ '!AQ81+' III КВАРТАЛ '!AQ81+'IV КВАРТАЛ и СВОД V-мов и $$ '!AQ81</f>
        <v>0</v>
      </c>
      <c r="DC81" s="115">
        <f>' I КВАРТАЛ'!AR81+'II КВАРТАЛ '!AR81+' III КВАРТАЛ '!AR81+'IV КВАРТАЛ и СВОД V-мов и $$ '!AR81</f>
        <v>0</v>
      </c>
      <c r="DD81" s="51">
        <f>' I КВАРТАЛ'!AS81+'II КВАРТАЛ '!AS81+' III КВАРТАЛ '!AS81+'IV КВАРТАЛ и СВОД V-мов и $$ '!AS81</f>
        <v>0</v>
      </c>
      <c r="DE81" s="51">
        <f>' I КВАРТАЛ'!AT81+'II КВАРТАЛ '!AT81+' III КВАРТАЛ '!AT81+'IV КВАРТАЛ и СВОД V-мов и $$ '!AT81</f>
        <v>0</v>
      </c>
      <c r="DF81" s="90">
        <f t="shared" si="122"/>
        <v>0</v>
      </c>
      <c r="DG81" s="89">
        <f>' I КВАРТАЛ'!AV81+'II КВАРТАЛ '!AV81+' III КВАРТАЛ '!AV81+'IV КВАРТАЛ и СВОД V-мов и $$ '!AV81</f>
        <v>0</v>
      </c>
      <c r="DH81" s="89">
        <f>' I КВАРТАЛ'!AW81+'II КВАРТАЛ '!AW81+' III КВАРТАЛ '!AW81+'IV КВАРТАЛ и СВОД V-мов и $$ '!AW81</f>
        <v>0</v>
      </c>
      <c r="DI81" s="115">
        <f>' I КВАРТАЛ'!AX81+'II КВАРТАЛ '!AX81+' III КВАРТАЛ '!AX81+'IV КВАРТАЛ и СВОД V-мов и $$ '!AX81</f>
        <v>0</v>
      </c>
      <c r="DJ81" s="51">
        <f>' I КВАРТАЛ'!AY81+'II КВАРТАЛ '!AY81+' III КВАРТАЛ '!AY81+'IV КВАРТАЛ и СВОД V-мов и $$ '!AY81</f>
        <v>0</v>
      </c>
      <c r="DK81" s="51">
        <f>' I КВАРТАЛ'!AZ81+'II КВАРТАЛ '!AZ81+' III КВАРТАЛ '!AZ81+'IV КВАРТАЛ и СВОД V-мов и $$ '!AZ81</f>
        <v>0</v>
      </c>
      <c r="DL81" s="90">
        <f t="shared" si="123"/>
        <v>0</v>
      </c>
      <c r="DM81" s="89">
        <f>' I КВАРТАЛ'!BB81+'II КВАРТАЛ '!BB81+' III КВАРТАЛ '!BB81+'IV КВАРТАЛ и СВОД V-мов и $$ '!BB81</f>
        <v>0</v>
      </c>
      <c r="DN81" s="89">
        <f>' I КВАРТАЛ'!BC81+'II КВАРТАЛ '!BC81+' III КВАРТАЛ '!BC81+'IV КВАРТАЛ и СВОД V-мов и $$ '!BC81</f>
        <v>0</v>
      </c>
      <c r="DO81" s="115">
        <f>' I КВАРТАЛ'!BD81+'II КВАРТАЛ '!BD81+' III КВАРТАЛ '!BD81+'IV КВАРТАЛ и СВОД V-мов и $$ '!BD81</f>
        <v>0</v>
      </c>
      <c r="DP81" s="51">
        <f>' I КВАРТАЛ'!BE81+'II КВАРТАЛ '!BE81+' III КВАРТАЛ '!BE81+'IV КВАРТАЛ и СВОД V-мов и $$ '!BE81</f>
        <v>0</v>
      </c>
      <c r="DQ81" s="51">
        <f>' I КВАРТАЛ'!BF81+'II КВАРТАЛ '!BF81+' III КВАРТАЛ '!BF81+'IV КВАРТАЛ и СВОД V-мов и $$ '!BF81</f>
        <v>0</v>
      </c>
      <c r="DR81" s="35"/>
      <c r="DS81" s="72">
        <f t="shared" si="107"/>
        <v>9110</v>
      </c>
      <c r="DT81" s="97">
        <f t="shared" si="108"/>
        <v>2544</v>
      </c>
      <c r="DU81" s="97">
        <f t="shared" si="109"/>
        <v>6566</v>
      </c>
      <c r="DV81" s="63">
        <f t="shared" si="103"/>
        <v>3905407</v>
      </c>
      <c r="DW81" s="51">
        <f t="shared" si="104"/>
        <v>1100675.3700000001</v>
      </c>
      <c r="DX81" s="51">
        <f t="shared" si="105"/>
        <v>2804731.63</v>
      </c>
      <c r="DY81" s="116">
        <f t="shared" si="106"/>
        <v>0</v>
      </c>
      <c r="DZ81" s="100">
        <f t="shared" si="124"/>
        <v>9110</v>
      </c>
      <c r="EA81" s="101">
        <f t="shared" si="125"/>
        <v>0</v>
      </c>
    </row>
    <row r="82" spans="1:135" ht="15.75" x14ac:dyDescent="0.25">
      <c r="A82" s="106" t="s">
        <v>85</v>
      </c>
      <c r="B82" s="50"/>
      <c r="C82" s="11"/>
      <c r="D82" s="11"/>
      <c r="E82" s="76"/>
      <c r="F82" s="3"/>
      <c r="G82" s="3"/>
      <c r="H82" s="57">
        <f t="shared" si="113"/>
        <v>24</v>
      </c>
      <c r="I82" s="11">
        <v>6</v>
      </c>
      <c r="J82" s="11">
        <v>18</v>
      </c>
      <c r="K82" s="60">
        <f>L82+M82</f>
        <v>7450.8</v>
      </c>
      <c r="L82" s="3">
        <v>1862.7</v>
      </c>
      <c r="M82" s="3">
        <v>5588.1</v>
      </c>
      <c r="N82" s="50"/>
      <c r="O82" s="3"/>
      <c r="P82" s="3"/>
      <c r="Q82" s="76"/>
      <c r="R82" s="3"/>
      <c r="S82" s="3"/>
      <c r="T82" s="76"/>
      <c r="U82" s="3"/>
      <c r="V82" s="3"/>
      <c r="W82" s="57">
        <f t="shared" si="114"/>
        <v>249</v>
      </c>
      <c r="X82" s="11">
        <v>72</v>
      </c>
      <c r="Y82" s="11">
        <v>177</v>
      </c>
      <c r="Z82" s="60">
        <f>AA82+AB82</f>
        <v>193251.39</v>
      </c>
      <c r="AA82" s="3">
        <v>55879.92</v>
      </c>
      <c r="AB82" s="3">
        <v>137371.47</v>
      </c>
      <c r="AC82" s="50"/>
      <c r="AD82" s="3"/>
      <c r="AE82" s="3"/>
      <c r="AF82" s="76"/>
      <c r="AG82" s="3"/>
      <c r="AH82" s="3"/>
      <c r="AI82" s="50"/>
      <c r="AJ82" s="3"/>
      <c r="AK82" s="3"/>
      <c r="AL82" s="76"/>
      <c r="AM82" s="3"/>
      <c r="AN82" s="3"/>
      <c r="AO82" s="50"/>
      <c r="AP82" s="11"/>
      <c r="AQ82" s="11"/>
      <c r="AR82" s="76"/>
      <c r="AS82" s="3"/>
      <c r="AT82" s="3"/>
      <c r="AU82" s="50"/>
      <c r="AV82" s="11"/>
      <c r="AW82" s="11"/>
      <c r="AX82" s="76"/>
      <c r="AY82" s="3"/>
      <c r="AZ82" s="3"/>
      <c r="BA82" s="50"/>
      <c r="BB82" s="33"/>
      <c r="BC82" s="33"/>
      <c r="BD82" s="76"/>
      <c r="BE82" s="3"/>
      <c r="BF82" s="3"/>
      <c r="BH82" s="62">
        <f t="shared" si="102"/>
        <v>200702.19</v>
      </c>
      <c r="BI82" s="65">
        <f>' I КВАРТАЛ'!BH82+'II КВАРТАЛ '!BH82+' III КВАРТАЛ '!BH82+'IV КВАРТАЛ и СВОД V-мов и $$ '!BH82</f>
        <v>807155</v>
      </c>
      <c r="BL82" s="107"/>
      <c r="BM82" s="90">
        <f t="shared" si="115"/>
        <v>0</v>
      </c>
      <c r="BN82" s="89">
        <f>' I КВАРТАЛ'!C82+'II КВАРТАЛ '!C82+' III КВАРТАЛ '!C82+'IV КВАРТАЛ и СВОД V-мов и $$ '!C82</f>
        <v>0</v>
      </c>
      <c r="BO82" s="89">
        <f>' I КВАРТАЛ'!D82+'II КВАРТАЛ '!D82+' III КВАРТАЛ '!D82+'IV КВАРТАЛ и СВОД V-мов и $$ '!D82</f>
        <v>0</v>
      </c>
      <c r="BP82" s="115">
        <f>' I КВАРТАЛ'!E82+'II КВАРТАЛ '!E82+' III КВАРТАЛ '!E82+'IV КВАРТАЛ и СВОД V-мов и $$ '!E82</f>
        <v>0</v>
      </c>
      <c r="BQ82" s="51">
        <f>' I КВАРТАЛ'!F82+'II КВАРТАЛ '!F82+' III КВАРТАЛ '!F82+'IV КВАРТАЛ и СВОД V-мов и $$ '!F82</f>
        <v>0</v>
      </c>
      <c r="BR82" s="51">
        <f>' I КВАРТАЛ'!G82+'II КВАРТАЛ '!G82+' III КВАРТАЛ '!G82+'IV КВАРТАЛ и СВОД V-мов и $$ '!G82</f>
        <v>0</v>
      </c>
      <c r="BS82" s="90">
        <f t="shared" si="116"/>
        <v>100</v>
      </c>
      <c r="BT82" s="89">
        <f>' I КВАРТАЛ'!I82+'II КВАРТАЛ '!I82+' III КВАРТАЛ '!I82+'IV КВАРТАЛ и СВОД V-мов и $$ '!I82</f>
        <v>24</v>
      </c>
      <c r="BU82" s="89">
        <f>' I КВАРТАЛ'!J82+'II КВАРТАЛ '!J82+' III КВАРТАЛ '!J82+'IV КВАРТАЛ и СВОД V-мов и $$ '!J82</f>
        <v>76</v>
      </c>
      <c r="BV82" s="115">
        <f>' I КВАРТАЛ'!K82+'II КВАРТАЛ '!K82+' III КВАРТАЛ '!K82+'IV КВАРТАЛ и СВОД V-мов и $$ '!K82</f>
        <v>31045</v>
      </c>
      <c r="BW82" s="51">
        <f>' I КВАРТАЛ'!L82+'II КВАРТАЛ '!L82+' III КВАРТАЛ '!L82+'IV КВАРТАЛ и СВОД V-мов и $$ '!L82</f>
        <v>7450.8</v>
      </c>
      <c r="BX82" s="51">
        <f>' I КВАРТАЛ'!M82+'II КВАРТАЛ '!M82+' III КВАРТАЛ '!M82+'IV КВАРТАЛ и СВОД V-мов и $$ '!M82</f>
        <v>23594.199999999997</v>
      </c>
      <c r="BY82" s="90">
        <f t="shared" si="117"/>
        <v>0</v>
      </c>
      <c r="BZ82" s="89">
        <f>' I КВАРТАЛ'!O82+'II КВАРТАЛ '!O82+' III КВАРТАЛ '!O82+'IV КВАРТАЛ и СВОД V-мов и $$ '!O82</f>
        <v>0</v>
      </c>
      <c r="CA82" s="89">
        <f>' I КВАРТАЛ'!P82+'II КВАРТАЛ '!P82+' III КВАРТАЛ '!P82+'IV КВАРТАЛ и СВОД V-мов и $$ '!P82</f>
        <v>0</v>
      </c>
      <c r="CB82" s="115">
        <f>' I КВАРТАЛ'!Q82+'II КВАРТАЛ '!Q82+' III КВАРТАЛ '!Q82+'IV КВАРТАЛ и СВОД V-мов и $$ '!Q82</f>
        <v>0</v>
      </c>
      <c r="CC82" s="51">
        <f>' I КВАРТАЛ'!R82+'II КВАРТАЛ '!R82+' III КВАРТАЛ '!R82+'IV КВАРТАЛ и СВОД V-мов и $$ '!R82</f>
        <v>0</v>
      </c>
      <c r="CD82" s="51">
        <f>' I КВАРТАЛ'!S82+'II КВАРТАЛ '!S82+' III КВАРТАЛ '!S82+'IV КВАРТАЛ и СВОД V-мов и $$ '!S82</f>
        <v>0</v>
      </c>
      <c r="CE82" s="115">
        <f>' I КВАРТАЛ'!T82+'II КВАРТАЛ '!T82+' III КВАРТАЛ '!T82+'IV КВАРТАЛ и СВОД V-мов и $$ '!T82</f>
        <v>0</v>
      </c>
      <c r="CF82" s="51">
        <f>' I КВАРТАЛ'!U82+'II КВАРТАЛ '!U82+' III КВАРТАЛ '!U82+'IV КВАРТАЛ и СВОД V-мов и $$ '!U82</f>
        <v>0</v>
      </c>
      <c r="CG82" s="51">
        <f>' I КВАРТАЛ'!V82+'II КВАРТАЛ '!V82+' III КВАРТАЛ '!V82+'IV КВАРТАЛ и СВОД V-мов и $$ '!V82</f>
        <v>0</v>
      </c>
      <c r="CH82" s="90">
        <f t="shared" si="118"/>
        <v>1000</v>
      </c>
      <c r="CI82" s="89">
        <f>' I КВАРТАЛ'!X82+'II КВАРТАЛ '!X82+' III КВАРТАЛ '!X82+'IV КВАРТАЛ и СВОД V-мов и $$ '!X82</f>
        <v>288</v>
      </c>
      <c r="CJ82" s="89">
        <f>' I КВАРТАЛ'!Y82+'II КВАРТАЛ '!Y82+' III КВАРТАЛ '!Y82+'IV КВАРТАЛ и СВОД V-мов и $$ '!Y82</f>
        <v>712</v>
      </c>
      <c r="CK82" s="115">
        <f>' I КВАРТАЛ'!Z82+'II КВАРТАЛ '!Z82+' III КВАРТАЛ '!Z82+'IV КВАРТАЛ и СВОД V-мов и $$ '!Z82</f>
        <v>776110</v>
      </c>
      <c r="CL82" s="51">
        <f>' I КВАРТАЛ'!AA82+'II КВАРТАЛ '!AA82+' III КВАРТАЛ '!AA82+'IV КВАРТАЛ и СВОД V-мов и $$ '!AA82</f>
        <v>223519.68</v>
      </c>
      <c r="CM82" s="51">
        <f>' I КВАРТАЛ'!AB82+'II КВАРТАЛ '!AB82+' III КВАРТАЛ '!AB82+'IV КВАРТАЛ и СВОД V-мов и $$ '!AB82</f>
        <v>552590.31999999995</v>
      </c>
      <c r="CN82" s="90">
        <f t="shared" si="119"/>
        <v>0</v>
      </c>
      <c r="CO82" s="89">
        <f>' I КВАРТАЛ'!AD82+'II КВАРТАЛ '!AD82+' III КВАРТАЛ '!AD82+'IV КВАРТАЛ и СВОД V-мов и $$ '!AD82</f>
        <v>0</v>
      </c>
      <c r="CP82" s="89">
        <f>' I КВАРТАЛ'!AE82+'II КВАРТАЛ '!AE82+' III КВАРТАЛ '!AE82+'IV КВАРТАЛ и СВОД V-мов и $$ '!AE82</f>
        <v>0</v>
      </c>
      <c r="CQ82" s="115">
        <f>' I КВАРТАЛ'!AF82+'II КВАРТАЛ '!AF82+' III КВАРТАЛ '!AF82+'IV КВАРТАЛ и СВОД V-мов и $$ '!AF82</f>
        <v>0</v>
      </c>
      <c r="CR82" s="51">
        <f>' I КВАРТАЛ'!AG82+'II КВАРТАЛ '!AG82+' III КВАРТАЛ '!AG82+'IV КВАРТАЛ и СВОД V-мов и $$ '!AG82</f>
        <v>0</v>
      </c>
      <c r="CS82" s="51">
        <f>' I КВАРТАЛ'!AH82+'II КВАРТАЛ '!AH82+' III КВАРТАЛ '!AH82+'IV КВАРТАЛ и СВОД V-мов и $$ '!AH82</f>
        <v>0</v>
      </c>
      <c r="CT82" s="90">
        <f t="shared" si="120"/>
        <v>0</v>
      </c>
      <c r="CU82" s="89">
        <f>' I КВАРТАЛ'!AJ82+'II КВАРТАЛ '!AJ82+' III КВАРТАЛ '!AJ82+'IV КВАРТАЛ и СВОД V-мов и $$ '!AJ82</f>
        <v>0</v>
      </c>
      <c r="CV82" s="89">
        <f>' I КВАРТАЛ'!AK82+'II КВАРТАЛ '!AK82+' III КВАРТАЛ '!AK82+'IV КВАРТАЛ и СВОД V-мов и $$ '!AK82</f>
        <v>0</v>
      </c>
      <c r="CW82" s="115">
        <f>' I КВАРТАЛ'!AL82+'II КВАРТАЛ '!AL82+' III КВАРТАЛ '!AL82+'IV КВАРТАЛ и СВОД V-мов и $$ '!AL82</f>
        <v>0</v>
      </c>
      <c r="CX82" s="51">
        <f>' I КВАРТАЛ'!AM82+'II КВАРТАЛ '!AM82+' III КВАРТАЛ '!AM82+'IV КВАРТАЛ и СВОД V-мов и $$ '!AM82</f>
        <v>0</v>
      </c>
      <c r="CY82" s="51">
        <f>' I КВАРТАЛ'!AN82+'II КВАРТАЛ '!AN82+' III КВАРТАЛ '!AN82+'IV КВАРТАЛ и СВОД V-мов и $$ '!AN82</f>
        <v>0</v>
      </c>
      <c r="CZ82" s="90">
        <f t="shared" si="121"/>
        <v>0</v>
      </c>
      <c r="DA82" s="89">
        <f>' I КВАРТАЛ'!AP82+'II КВАРТАЛ '!AP82+' III КВАРТАЛ '!AP82+'IV КВАРТАЛ и СВОД V-мов и $$ '!AP82</f>
        <v>0</v>
      </c>
      <c r="DB82" s="89">
        <f>' I КВАРТАЛ'!AQ82+'II КВАРТАЛ '!AQ82+' III КВАРТАЛ '!AQ82+'IV КВАРТАЛ и СВОД V-мов и $$ '!AQ82</f>
        <v>0</v>
      </c>
      <c r="DC82" s="115">
        <f>' I КВАРТАЛ'!AR82+'II КВАРТАЛ '!AR82+' III КВАРТАЛ '!AR82+'IV КВАРТАЛ и СВОД V-мов и $$ '!AR82</f>
        <v>0</v>
      </c>
      <c r="DD82" s="51">
        <f>' I КВАРТАЛ'!AS82+'II КВАРТАЛ '!AS82+' III КВАРТАЛ '!AS82+'IV КВАРТАЛ и СВОД V-мов и $$ '!AS82</f>
        <v>0</v>
      </c>
      <c r="DE82" s="51">
        <f>' I КВАРТАЛ'!AT82+'II КВАРТАЛ '!AT82+' III КВАРТАЛ '!AT82+'IV КВАРТАЛ и СВОД V-мов и $$ '!AT82</f>
        <v>0</v>
      </c>
      <c r="DF82" s="90">
        <f t="shared" si="122"/>
        <v>0</v>
      </c>
      <c r="DG82" s="89">
        <f>' I КВАРТАЛ'!AV82+'II КВАРТАЛ '!AV82+' III КВАРТАЛ '!AV82+'IV КВАРТАЛ и СВОД V-мов и $$ '!AV82</f>
        <v>0</v>
      </c>
      <c r="DH82" s="89">
        <f>' I КВАРТАЛ'!AW82+'II КВАРТАЛ '!AW82+' III КВАРТАЛ '!AW82+'IV КВАРТАЛ и СВОД V-мов и $$ '!AW82</f>
        <v>0</v>
      </c>
      <c r="DI82" s="115">
        <f>' I КВАРТАЛ'!AX82+'II КВАРТАЛ '!AX82+' III КВАРТАЛ '!AX82+'IV КВАРТАЛ и СВОД V-мов и $$ '!AX82</f>
        <v>0</v>
      </c>
      <c r="DJ82" s="51">
        <f>' I КВАРТАЛ'!AY82+'II КВАРТАЛ '!AY82+' III КВАРТАЛ '!AY82+'IV КВАРТАЛ и СВОД V-мов и $$ '!AY82</f>
        <v>0</v>
      </c>
      <c r="DK82" s="51">
        <f>' I КВАРТАЛ'!AZ82+'II КВАРТАЛ '!AZ82+' III КВАРТАЛ '!AZ82+'IV КВАРТАЛ и СВОД V-мов и $$ '!AZ82</f>
        <v>0</v>
      </c>
      <c r="DL82" s="90">
        <f t="shared" si="123"/>
        <v>0</v>
      </c>
      <c r="DM82" s="89">
        <f>' I КВАРТАЛ'!BB82+'II КВАРТАЛ '!BB82+' III КВАРТАЛ '!BB82+'IV КВАРТАЛ и СВОД V-мов и $$ '!BB82</f>
        <v>0</v>
      </c>
      <c r="DN82" s="89">
        <f>' I КВАРТАЛ'!BC82+'II КВАРТАЛ '!BC82+' III КВАРТАЛ '!BC82+'IV КВАРТАЛ и СВОД V-мов и $$ '!BC82</f>
        <v>0</v>
      </c>
      <c r="DO82" s="115">
        <f>' I КВАРТАЛ'!BD82+'II КВАРТАЛ '!BD82+' III КВАРТАЛ '!BD82+'IV КВАРТАЛ и СВОД V-мов и $$ '!BD82</f>
        <v>0</v>
      </c>
      <c r="DP82" s="51">
        <f>' I КВАРТАЛ'!BE82+'II КВАРТАЛ '!BE82+' III КВАРТАЛ '!BE82+'IV КВАРТАЛ и СВОД V-мов и $$ '!BE82</f>
        <v>0</v>
      </c>
      <c r="DQ82" s="51">
        <f>' I КВАРТАЛ'!BF82+'II КВАРТАЛ '!BF82+' III КВАРТАЛ '!BF82+'IV КВАРТАЛ и СВОД V-мов и $$ '!BF82</f>
        <v>0</v>
      </c>
      <c r="DR82" s="35"/>
      <c r="DS82" s="72">
        <f t="shared" si="107"/>
        <v>1100</v>
      </c>
      <c r="DT82" s="97">
        <f t="shared" si="108"/>
        <v>312</v>
      </c>
      <c r="DU82" s="97">
        <f t="shared" si="109"/>
        <v>788</v>
      </c>
      <c r="DV82" s="63">
        <f t="shared" si="103"/>
        <v>807155</v>
      </c>
      <c r="DW82" s="51">
        <f t="shared" si="104"/>
        <v>230970.47999999998</v>
      </c>
      <c r="DX82" s="51">
        <f t="shared" si="105"/>
        <v>576184.5199999999</v>
      </c>
      <c r="DY82" s="116">
        <f t="shared" si="106"/>
        <v>0</v>
      </c>
      <c r="DZ82" s="100">
        <f t="shared" si="124"/>
        <v>1100</v>
      </c>
      <c r="EA82" s="101">
        <f t="shared" si="125"/>
        <v>0</v>
      </c>
    </row>
    <row r="83" spans="1:135" ht="15.75" x14ac:dyDescent="0.25">
      <c r="A83" s="106" t="s">
        <v>86</v>
      </c>
      <c r="B83" s="50"/>
      <c r="C83" s="11"/>
      <c r="D83" s="11"/>
      <c r="E83" s="76"/>
      <c r="F83" s="3"/>
      <c r="G83" s="3"/>
      <c r="H83" s="57">
        <f t="shared" si="113"/>
        <v>246</v>
      </c>
      <c r="I83" s="11">
        <v>63</v>
      </c>
      <c r="J83" s="11">
        <v>183</v>
      </c>
      <c r="K83" s="60">
        <f>L83+M83</f>
        <v>25567.56</v>
      </c>
      <c r="L83" s="3">
        <v>6547.79</v>
      </c>
      <c r="M83" s="3">
        <v>19019.77</v>
      </c>
      <c r="N83" s="50"/>
      <c r="O83" s="3"/>
      <c r="P83" s="3"/>
      <c r="Q83" s="76"/>
      <c r="R83" s="3"/>
      <c r="S83" s="3"/>
      <c r="T83" s="76"/>
      <c r="U83" s="3"/>
      <c r="V83" s="3"/>
      <c r="W83" s="57">
        <f t="shared" si="114"/>
        <v>2239</v>
      </c>
      <c r="X83" s="11">
        <v>633</v>
      </c>
      <c r="Y83" s="11">
        <v>1606</v>
      </c>
      <c r="Z83" s="60">
        <f>AA83+AB83</f>
        <v>2208828.48</v>
      </c>
      <c r="AA83" s="3">
        <v>624470.04</v>
      </c>
      <c r="AB83" s="3">
        <v>1584358.44</v>
      </c>
      <c r="AC83" s="50"/>
      <c r="AD83" s="3"/>
      <c r="AE83" s="3"/>
      <c r="AF83" s="76"/>
      <c r="AG83" s="3"/>
      <c r="AH83" s="3"/>
      <c r="AI83" s="50"/>
      <c r="AJ83" s="3"/>
      <c r="AK83" s="3"/>
      <c r="AL83" s="76"/>
      <c r="AM83" s="3"/>
      <c r="AN83" s="3"/>
      <c r="AO83" s="50"/>
      <c r="AP83" s="11"/>
      <c r="AQ83" s="11"/>
      <c r="AR83" s="76"/>
      <c r="AS83" s="3"/>
      <c r="AT83" s="3"/>
      <c r="AU83" s="50"/>
      <c r="AV83" s="11"/>
      <c r="AW83" s="11"/>
      <c r="AX83" s="76"/>
      <c r="AY83" s="3"/>
      <c r="AZ83" s="3"/>
      <c r="BA83" s="57">
        <f t="shared" si="101"/>
        <v>450</v>
      </c>
      <c r="BB83" s="33">
        <v>129</v>
      </c>
      <c r="BC83" s="33">
        <v>321</v>
      </c>
      <c r="BD83" s="60">
        <f>BE83+BF83</f>
        <v>273357</v>
      </c>
      <c r="BE83" s="3">
        <v>78362.34</v>
      </c>
      <c r="BF83" s="3">
        <v>194994.66</v>
      </c>
      <c r="BH83" s="62">
        <f t="shared" si="102"/>
        <v>2507753.04</v>
      </c>
      <c r="BI83" s="65">
        <f>' I КВАРТАЛ'!BH83+'II КВАРТАЛ '!BH83+' III КВАРТАЛ '!BH83+'IV КВАРТАЛ и СВОД V-мов и $$ '!BH83</f>
        <v>10072132</v>
      </c>
      <c r="BL83" s="107"/>
      <c r="BM83" s="90">
        <f t="shared" si="115"/>
        <v>0</v>
      </c>
      <c r="BN83" s="89">
        <f>' I КВАРТАЛ'!C83+'II КВАРТАЛ '!C83+' III КВАРТАЛ '!C83+'IV КВАРТАЛ и СВОД V-мов и $$ '!C83</f>
        <v>0</v>
      </c>
      <c r="BO83" s="89">
        <f>' I КВАРТАЛ'!D83+'II КВАРТАЛ '!D83+' III КВАРТАЛ '!D83+'IV КВАРТАЛ и СВОД V-мов и $$ '!D83</f>
        <v>0</v>
      </c>
      <c r="BP83" s="115">
        <f>' I КВАРТАЛ'!E83+'II КВАРТАЛ '!E83+' III КВАРТАЛ '!E83+'IV КВАРТАЛ и СВОД V-мов и $$ '!E83</f>
        <v>0</v>
      </c>
      <c r="BQ83" s="51">
        <f>' I КВАРТАЛ'!F83+'II КВАРТАЛ '!F83+' III КВАРТАЛ '!F83+'IV КВАРТАЛ и СВОД V-мов и $$ '!F83</f>
        <v>0</v>
      </c>
      <c r="BR83" s="51">
        <f>' I КВАРТАЛ'!G83+'II КВАРТАЛ '!G83+' III КВАРТАЛ '!G83+'IV КВАРТАЛ и СВОД V-мов и $$ '!G83</f>
        <v>0</v>
      </c>
      <c r="BS83" s="90">
        <f t="shared" si="116"/>
        <v>1000</v>
      </c>
      <c r="BT83" s="89">
        <f>' I КВАРТАЛ'!I83+'II КВАРТАЛ '!I83+' III КВАРТАЛ '!I83+'IV КВАРТАЛ и СВОД V-мов и $$ '!I83</f>
        <v>260</v>
      </c>
      <c r="BU83" s="89">
        <f>' I КВАРТАЛ'!J83+'II КВАРТАЛ '!J83+' III КВАРТАЛ '!J83+'IV КВАРТАЛ и СВОД V-мов и $$ '!J83</f>
        <v>740</v>
      </c>
      <c r="BV83" s="115">
        <f>' I КВАРТАЛ'!K83+'II КВАРТАЛ '!K83+' III КВАРТАЛ '!K83+'IV КВАРТАЛ и СВОД V-мов и $$ '!K83</f>
        <v>104021</v>
      </c>
      <c r="BW83" s="51">
        <f>' I КВАРТАЛ'!L83+'II КВАРТАЛ '!L83+' III КВАРТАЛ '!L83+'IV КВАРТАЛ и СВОД V-мов и $$ '!L83</f>
        <v>27045.74</v>
      </c>
      <c r="BX83" s="51">
        <f>' I КВАРТАЛ'!M83+'II КВАРТАЛ '!M83+' III КВАРТАЛ '!M83+'IV КВАРТАЛ и СВОД V-мов и $$ '!M83</f>
        <v>76975.259999999995</v>
      </c>
      <c r="BY83" s="90">
        <f t="shared" si="117"/>
        <v>0</v>
      </c>
      <c r="BZ83" s="89">
        <f>' I КВАРТАЛ'!O83+'II КВАРТАЛ '!O83+' III КВАРТАЛ '!O83+'IV КВАРТАЛ и СВОД V-мов и $$ '!O83</f>
        <v>0</v>
      </c>
      <c r="CA83" s="89">
        <f>' I КВАРТАЛ'!P83+'II КВАРТАЛ '!P83+' III КВАРТАЛ '!P83+'IV КВАРТАЛ и СВОД V-мов и $$ '!P83</f>
        <v>0</v>
      </c>
      <c r="CB83" s="115">
        <f>' I КВАРТАЛ'!Q83+'II КВАРТАЛ '!Q83+' III КВАРТАЛ '!Q83+'IV КВАРТАЛ и СВОД V-мов и $$ '!Q83</f>
        <v>0</v>
      </c>
      <c r="CC83" s="51">
        <f>' I КВАРТАЛ'!R83+'II КВАРТАЛ '!R83+' III КВАРТАЛ '!R83+'IV КВАРТАЛ и СВОД V-мов и $$ '!R83</f>
        <v>0</v>
      </c>
      <c r="CD83" s="51">
        <f>' I КВАРТАЛ'!S83+'II КВАРТАЛ '!S83+' III КВАРТАЛ '!S83+'IV КВАРТАЛ и СВОД V-мов и $$ '!S83</f>
        <v>0</v>
      </c>
      <c r="CE83" s="115">
        <f>' I КВАРТАЛ'!T83+'II КВАРТАЛ '!T83+' III КВАРТАЛ '!T83+'IV КВАРТАЛ и СВОД V-мов и $$ '!T83</f>
        <v>0</v>
      </c>
      <c r="CF83" s="51">
        <f>' I КВАРТАЛ'!U83+'II КВАРТАЛ '!U83+' III КВАРТАЛ '!U83+'IV КВАРТАЛ и СВОД V-мов и $$ '!U83</f>
        <v>0</v>
      </c>
      <c r="CG83" s="51">
        <f>' I КВАРТАЛ'!V83+'II КВАРТАЛ '!V83+' III КВАРТАЛ '!V83+'IV КВАРТАЛ и СВОД V-мов и $$ '!V83</f>
        <v>0</v>
      </c>
      <c r="CH83" s="90">
        <f t="shared" si="118"/>
        <v>9000</v>
      </c>
      <c r="CI83" s="89">
        <f>' I КВАРТАЛ'!X83+'II КВАРТАЛ '!X83+' III КВАРТАЛ '!X83+'IV КВАРТАЛ и СВОД V-мов и $$ '!X83</f>
        <v>2538</v>
      </c>
      <c r="CJ83" s="89">
        <f>' I КВАРТАЛ'!Y83+'II КВАРТАЛ '!Y83+' III КВАРТАЛ '!Y83+'IV КВАРТАЛ и СВОД V-мов и $$ '!Y83</f>
        <v>6462</v>
      </c>
      <c r="CK83" s="115">
        <f>' I КВАРТАЛ'!Z83+'II КВАРТАЛ '!Z83+' III КВАРТАЛ '!Z83+'IV КВАРТАЛ и СВОД V-мов и $$ '!Z83</f>
        <v>8874683</v>
      </c>
      <c r="CL83" s="51">
        <f>' I КВАРТАЛ'!AA83+'II КВАРТАЛ '!AA83+' III КВАРТАЛ '!AA83+'IV КВАРТАЛ и СВОД V-мов и $$ '!AA83</f>
        <v>2502662.63</v>
      </c>
      <c r="CM83" s="51">
        <f>' I КВАРТАЛ'!AB83+'II КВАРТАЛ '!AB83+' III КВАРТАЛ '!AB83+'IV КВАРТАЛ и СВОД V-мов и $$ '!AB83</f>
        <v>6372020.3699999992</v>
      </c>
      <c r="CN83" s="90">
        <f t="shared" si="119"/>
        <v>0</v>
      </c>
      <c r="CO83" s="89">
        <f>' I КВАРТАЛ'!AD83+'II КВАРТАЛ '!AD83+' III КВАРТАЛ '!AD83+'IV КВАРТАЛ и СВОД V-мов и $$ '!AD83</f>
        <v>0</v>
      </c>
      <c r="CP83" s="89">
        <f>' I КВАРТАЛ'!AE83+'II КВАРТАЛ '!AE83+' III КВАРТАЛ '!AE83+'IV КВАРТАЛ и СВОД V-мов и $$ '!AE83</f>
        <v>0</v>
      </c>
      <c r="CQ83" s="115">
        <f>' I КВАРТАЛ'!AF83+'II КВАРТАЛ '!AF83+' III КВАРТАЛ '!AF83+'IV КВАРТАЛ и СВОД V-мов и $$ '!AF83</f>
        <v>0</v>
      </c>
      <c r="CR83" s="51">
        <f>' I КВАРТАЛ'!AG83+'II КВАРТАЛ '!AG83+' III КВАРТАЛ '!AG83+'IV КВАРТАЛ и СВОД V-мов и $$ '!AG83</f>
        <v>0</v>
      </c>
      <c r="CS83" s="51">
        <f>' I КВАРТАЛ'!AH83+'II КВАРТАЛ '!AH83+' III КВАРТАЛ '!AH83+'IV КВАРТАЛ и СВОД V-мов и $$ '!AH83</f>
        <v>0</v>
      </c>
      <c r="CT83" s="90">
        <f t="shared" si="120"/>
        <v>0</v>
      </c>
      <c r="CU83" s="89">
        <f>' I КВАРТАЛ'!AJ83+'II КВАРТАЛ '!AJ83+' III КВАРТАЛ '!AJ83+'IV КВАРТАЛ и СВОД V-мов и $$ '!AJ83</f>
        <v>0</v>
      </c>
      <c r="CV83" s="89">
        <f>' I КВАРТАЛ'!AK83+'II КВАРТАЛ '!AK83+' III КВАРТАЛ '!AK83+'IV КВАРТАЛ и СВОД V-мов и $$ '!AK83</f>
        <v>0</v>
      </c>
      <c r="CW83" s="115">
        <f>' I КВАРТАЛ'!AL83+'II КВАРТАЛ '!AL83+' III КВАРТАЛ '!AL83+'IV КВАРТАЛ и СВОД V-мов и $$ '!AL83</f>
        <v>0</v>
      </c>
      <c r="CX83" s="51">
        <f>' I КВАРТАЛ'!AM83+'II КВАРТАЛ '!AM83+' III КВАРТАЛ '!AM83+'IV КВАРТАЛ и СВОД V-мов и $$ '!AM83</f>
        <v>0</v>
      </c>
      <c r="CY83" s="51">
        <f>' I КВАРТАЛ'!AN83+'II КВАРТАЛ '!AN83+' III КВАРТАЛ '!AN83+'IV КВАРТАЛ и СВОД V-мов и $$ '!AN83</f>
        <v>0</v>
      </c>
      <c r="CZ83" s="90">
        <f t="shared" si="121"/>
        <v>0</v>
      </c>
      <c r="DA83" s="89">
        <f>' I КВАРТАЛ'!AP83+'II КВАРТАЛ '!AP83+' III КВАРТАЛ '!AP83+'IV КВАРТАЛ и СВОД V-мов и $$ '!AP83</f>
        <v>0</v>
      </c>
      <c r="DB83" s="89">
        <f>' I КВАРТАЛ'!AQ83+'II КВАРТАЛ '!AQ83+' III КВАРТАЛ '!AQ83+'IV КВАРТАЛ и СВОД V-мов и $$ '!AQ83</f>
        <v>0</v>
      </c>
      <c r="DC83" s="115">
        <f>' I КВАРТАЛ'!AR83+'II КВАРТАЛ '!AR83+' III КВАРТАЛ '!AR83+'IV КВАРТАЛ и СВОД V-мов и $$ '!AR83</f>
        <v>0</v>
      </c>
      <c r="DD83" s="51">
        <f>' I КВАРТАЛ'!AS83+'II КВАРТАЛ '!AS83+' III КВАРТАЛ '!AS83+'IV КВАРТАЛ и СВОД V-мов и $$ '!AS83</f>
        <v>0</v>
      </c>
      <c r="DE83" s="51">
        <f>' I КВАРТАЛ'!AT83+'II КВАРТАЛ '!AT83+' III КВАРТАЛ '!AT83+'IV КВАРТАЛ и СВОД V-мов и $$ '!AT83</f>
        <v>0</v>
      </c>
      <c r="DF83" s="90">
        <f t="shared" si="122"/>
        <v>0</v>
      </c>
      <c r="DG83" s="89">
        <f>' I КВАРТАЛ'!AV83+'II КВАРТАЛ '!AV83+' III КВАРТАЛ '!AV83+'IV КВАРТАЛ и СВОД V-мов и $$ '!AV83</f>
        <v>0</v>
      </c>
      <c r="DH83" s="89">
        <f>' I КВАРТАЛ'!AW83+'II КВАРТАЛ '!AW83+' III КВАРТАЛ '!AW83+'IV КВАРТАЛ и СВОД V-мов и $$ '!AW83</f>
        <v>0</v>
      </c>
      <c r="DI83" s="115">
        <f>' I КВАРТАЛ'!AX83+'II КВАРТАЛ '!AX83+' III КВАРТАЛ '!AX83+'IV КВАРТАЛ и СВОД V-мов и $$ '!AX83</f>
        <v>0</v>
      </c>
      <c r="DJ83" s="51">
        <f>' I КВАРТАЛ'!AY83+'II КВАРТАЛ '!AY83+' III КВАРТАЛ '!AY83+'IV КВАРТАЛ и СВОД V-мов и $$ '!AY83</f>
        <v>0</v>
      </c>
      <c r="DK83" s="51">
        <f>' I КВАРТАЛ'!AZ83+'II КВАРТАЛ '!AZ83+' III КВАРТАЛ '!AZ83+'IV КВАРТАЛ и СВОД V-мов и $$ '!AZ83</f>
        <v>0</v>
      </c>
      <c r="DL83" s="90">
        <f t="shared" si="123"/>
        <v>1800</v>
      </c>
      <c r="DM83" s="89">
        <f>' I КВАРТАЛ'!BB83+'II КВАРТАЛ '!BB83+' III КВАРТАЛ '!BB83+'IV КВАРТАЛ и СВОД V-мов и $$ '!BB83</f>
        <v>516</v>
      </c>
      <c r="DN83" s="89">
        <f>' I КВАРТАЛ'!BC83+'II КВАРТАЛ '!BC83+' III КВАРТАЛ '!BC83+'IV КВАРТАЛ и СВОД V-мов и $$ '!BC83</f>
        <v>1284</v>
      </c>
      <c r="DO83" s="115">
        <f>' I КВАРТАЛ'!BD83+'II КВАРТАЛ '!BD83+' III КВАРТАЛ '!BD83+'IV КВАРТАЛ и СВОД V-мов и $$ '!BD83</f>
        <v>1093428</v>
      </c>
      <c r="DP83" s="51">
        <f>' I КВАРТАЛ'!BE83+'II КВАРТАЛ '!BE83+' III КВАРТАЛ '!BE83+'IV КВАРТАЛ и СВОД V-мов и $$ '!BE83</f>
        <v>313449.36</v>
      </c>
      <c r="DQ83" s="51">
        <f>' I КВАРТАЛ'!BF83+'II КВАРТАЛ '!BF83+' III КВАРТАЛ '!BF83+'IV КВАРТАЛ и СВОД V-мов и $$ '!BF83</f>
        <v>779978.64</v>
      </c>
      <c r="DR83" s="35"/>
      <c r="DS83" s="72">
        <f t="shared" si="107"/>
        <v>11800</v>
      </c>
      <c r="DT83" s="97">
        <f t="shared" si="108"/>
        <v>3314</v>
      </c>
      <c r="DU83" s="97">
        <f t="shared" si="109"/>
        <v>8486</v>
      </c>
      <c r="DV83" s="63">
        <f t="shared" si="103"/>
        <v>10072132</v>
      </c>
      <c r="DW83" s="51">
        <f t="shared" si="104"/>
        <v>2843157.73</v>
      </c>
      <c r="DX83" s="51">
        <f t="shared" si="105"/>
        <v>7228974.2699999986</v>
      </c>
      <c r="DY83" s="116">
        <f t="shared" si="106"/>
        <v>0</v>
      </c>
      <c r="DZ83" s="100">
        <f t="shared" si="124"/>
        <v>11800</v>
      </c>
      <c r="EA83" s="101">
        <f t="shared" si="125"/>
        <v>0</v>
      </c>
    </row>
    <row r="84" spans="1:135" ht="15.75" x14ac:dyDescent="0.25">
      <c r="A84" s="106" t="s">
        <v>87</v>
      </c>
      <c r="B84" s="50"/>
      <c r="C84" s="11"/>
      <c r="D84" s="11"/>
      <c r="E84" s="76"/>
      <c r="F84" s="3"/>
      <c r="G84" s="3"/>
      <c r="H84" s="57">
        <f t="shared" si="113"/>
        <v>1267</v>
      </c>
      <c r="I84" s="11">
        <v>336</v>
      </c>
      <c r="J84" s="11">
        <v>931</v>
      </c>
      <c r="K84" s="60">
        <f>L84+M84</f>
        <v>150570.25</v>
      </c>
      <c r="L84" s="3">
        <v>39930.230000000003</v>
      </c>
      <c r="M84" s="3">
        <v>110640.02</v>
      </c>
      <c r="N84" s="50"/>
      <c r="O84" s="3"/>
      <c r="P84" s="3"/>
      <c r="Q84" s="76"/>
      <c r="R84" s="3"/>
      <c r="S84" s="3"/>
      <c r="T84" s="76"/>
      <c r="U84" s="3"/>
      <c r="V84" s="3"/>
      <c r="W84" s="57">
        <f t="shared" si="114"/>
        <v>1946</v>
      </c>
      <c r="X84" s="11">
        <v>558</v>
      </c>
      <c r="Y84" s="11">
        <v>1388</v>
      </c>
      <c r="Z84" s="60">
        <f>AA84+AB84</f>
        <v>1379363.49</v>
      </c>
      <c r="AA84" s="3">
        <v>395521.49</v>
      </c>
      <c r="AB84" s="3">
        <v>983842</v>
      </c>
      <c r="AC84" s="50"/>
      <c r="AD84" s="3"/>
      <c r="AE84" s="3"/>
      <c r="AF84" s="76"/>
      <c r="AG84" s="3"/>
      <c r="AH84" s="3"/>
      <c r="AI84" s="50"/>
      <c r="AJ84" s="3"/>
      <c r="AK84" s="3"/>
      <c r="AL84" s="76"/>
      <c r="AM84" s="3"/>
      <c r="AN84" s="3"/>
      <c r="AO84" s="50"/>
      <c r="AP84" s="11"/>
      <c r="AQ84" s="11"/>
      <c r="AR84" s="76"/>
      <c r="AS84" s="3"/>
      <c r="AT84" s="3"/>
      <c r="AU84" s="50">
        <f t="shared" ref="AU84" si="126">AV84+AW84</f>
        <v>798</v>
      </c>
      <c r="AV84" s="33">
        <v>252</v>
      </c>
      <c r="AW84" s="33">
        <v>546</v>
      </c>
      <c r="AX84" s="60">
        <f>AY84+AZ84</f>
        <v>79353.119999999995</v>
      </c>
      <c r="AY84" s="3">
        <v>25058.880000000001</v>
      </c>
      <c r="AZ84" s="3">
        <v>54294.239999999998</v>
      </c>
      <c r="BA84" s="50"/>
      <c r="BB84" s="33"/>
      <c r="BC84" s="33"/>
      <c r="BD84" s="76"/>
      <c r="BE84" s="3"/>
      <c r="BF84" s="3"/>
      <c r="BH84" s="62">
        <f t="shared" si="102"/>
        <v>1609286.8599999999</v>
      </c>
      <c r="BI84" s="65">
        <f>' I КВАРТАЛ'!BH84+'II КВАРТАЛ '!BH84+' III КВАРТАЛ '!BH84+'IV КВАРТАЛ и СВОД V-мов и $$ '!BH84</f>
        <v>6449837.25</v>
      </c>
      <c r="BL84" s="107"/>
      <c r="BM84" s="90">
        <f t="shared" si="115"/>
        <v>0</v>
      </c>
      <c r="BN84" s="89">
        <f>' I КВАРТАЛ'!C84+'II КВАРТАЛ '!C84+' III КВАРТАЛ '!C84+'IV КВАРТАЛ и СВОД V-мов и $$ '!C84</f>
        <v>0</v>
      </c>
      <c r="BO84" s="89">
        <f>' I КВАРТАЛ'!D84+'II КВАРТАЛ '!D84+' III КВАРТАЛ '!D84+'IV КВАРТАЛ и СВОД V-мов и $$ '!D84</f>
        <v>0</v>
      </c>
      <c r="BP84" s="115">
        <f>' I КВАРТАЛ'!E84+'II КВАРТАЛ '!E84+' III КВАРТАЛ '!E84+'IV КВАРТАЛ и СВОД V-мов и $$ '!E84</f>
        <v>0</v>
      </c>
      <c r="BQ84" s="51">
        <f>' I КВАРТАЛ'!F84+'II КВАРТАЛ '!F84+' III КВАРТАЛ '!F84+'IV КВАРТАЛ и СВОД V-мов и $$ '!F84</f>
        <v>0</v>
      </c>
      <c r="BR84" s="51">
        <f>' I КВАРТАЛ'!G84+'II КВАРТАЛ '!G84+' III КВАРТАЛ '!G84+'IV КВАРТАЛ и СВОД V-мов и $$ '!G84</f>
        <v>0</v>
      </c>
      <c r="BS84" s="90">
        <f t="shared" si="116"/>
        <v>5100</v>
      </c>
      <c r="BT84" s="89">
        <f>' I КВАРТАЛ'!I84+'II КВАРТАЛ '!I84+' III КВАРТАЛ '!I84+'IV КВАРТАЛ и СВОД V-мов и $$ '!I84</f>
        <v>1344</v>
      </c>
      <c r="BU84" s="89">
        <f>' I КВАРТАЛ'!J84+'II КВАРТАЛ '!J84+' III КВАРТАЛ '!J84+'IV КВАРТАЛ и СВОД V-мов и $$ '!J84</f>
        <v>3756</v>
      </c>
      <c r="BV84" s="115">
        <f>' I КВАРТАЛ'!K84+'II КВАРТАЛ '!K84+' III КВАРТАЛ '!K84+'IV КВАРТАЛ и СВОД V-мов и $$ '!K84</f>
        <v>605491.03</v>
      </c>
      <c r="BW84" s="51">
        <f>' I КВАРТАЛ'!L84+'II КВАРТАЛ '!L84+' III КВАРТАЛ '!L84+'IV КВАРТАЛ и СВОД V-мов и $$ '!L84</f>
        <v>159564.78000000003</v>
      </c>
      <c r="BX84" s="51">
        <f>' I КВАРТАЛ'!M84+'II КВАРТАЛ '!M84+' III КВАРТАЛ '!M84+'IV КВАРТАЛ и СВОД V-мов и $$ '!M84</f>
        <v>445926.25000000006</v>
      </c>
      <c r="BY84" s="90">
        <f t="shared" si="117"/>
        <v>0</v>
      </c>
      <c r="BZ84" s="89">
        <f>' I КВАРТАЛ'!O84+'II КВАРТАЛ '!O84+' III КВАРТАЛ '!O84+'IV КВАРТАЛ и СВОД V-мов и $$ '!O84</f>
        <v>0</v>
      </c>
      <c r="CA84" s="89">
        <f>' I КВАРТАЛ'!P84+'II КВАРТАЛ '!P84+' III КВАРТАЛ '!P84+'IV КВАРТАЛ и СВОД V-мов и $$ '!P84</f>
        <v>0</v>
      </c>
      <c r="CB84" s="115">
        <f>' I КВАРТАЛ'!Q84+'II КВАРТАЛ '!Q84+' III КВАРТАЛ '!Q84+'IV КВАРТАЛ и СВОД V-мов и $$ '!Q84</f>
        <v>0</v>
      </c>
      <c r="CC84" s="51">
        <f>' I КВАРТАЛ'!R84+'II КВАРТАЛ '!R84+' III КВАРТАЛ '!R84+'IV КВАРТАЛ и СВОД V-мов и $$ '!R84</f>
        <v>0</v>
      </c>
      <c r="CD84" s="51">
        <f>' I КВАРТАЛ'!S84+'II КВАРТАЛ '!S84+' III КВАРТАЛ '!S84+'IV КВАРТАЛ и СВОД V-мов и $$ '!S84</f>
        <v>0</v>
      </c>
      <c r="CE84" s="115">
        <f>' I КВАРТАЛ'!T84+'II КВАРТАЛ '!T84+' III КВАРТАЛ '!T84+'IV КВАРТАЛ и СВОД V-мов и $$ '!T84</f>
        <v>0</v>
      </c>
      <c r="CF84" s="51">
        <f>' I КВАРТАЛ'!U84+'II КВАРТАЛ '!U84+' III КВАРТАЛ '!U84+'IV КВАРТАЛ и СВОД V-мов и $$ '!U84</f>
        <v>0</v>
      </c>
      <c r="CG84" s="51">
        <f>' I КВАРТАЛ'!V84+'II КВАРТАЛ '!V84+' III КВАРТАЛ '!V84+'IV КВАРТАЛ и СВОД V-мов и $$ '!V84</f>
        <v>0</v>
      </c>
      <c r="CH84" s="90">
        <f t="shared" si="118"/>
        <v>7800</v>
      </c>
      <c r="CI84" s="89">
        <f>' I КВАРТАЛ'!X84+'II КВАРТАЛ '!X84+' III КВАРТАЛ '!X84+'IV КВАРТАЛ и СВОД V-мов и $$ '!X84</f>
        <v>2232</v>
      </c>
      <c r="CJ84" s="89">
        <f>' I КВАРТАЛ'!Y84+'II КВАРТАЛ '!Y84+' III КВАРТАЛ '!Y84+'IV КВАРТАЛ и СВОД V-мов и $$ '!Y84</f>
        <v>5568</v>
      </c>
      <c r="CK84" s="115">
        <f>' I КВАРТАЛ'!Z84+'II КВАРТАЛ '!Z84+' III КВАРТАЛ '!Z84+'IV КВАРТАЛ и СВОД V-мов и $$ '!Z84</f>
        <v>5526138.2199999997</v>
      </c>
      <c r="CL84" s="51">
        <f>' I КВАРТАЛ'!AA84+'II КВАРТАЛ '!AA84+' III КВАРТАЛ '!AA84+'IV КВАРТАЛ и СВОД V-мов и $$ '!AA84</f>
        <v>1581326.27</v>
      </c>
      <c r="CM84" s="51">
        <f>' I КВАРТАЛ'!AB84+'II КВАРТАЛ '!AB84+' III КВАРТАЛ '!AB84+'IV КВАРТАЛ и СВОД V-мов и $$ '!AB84</f>
        <v>3944811.9499999997</v>
      </c>
      <c r="CN84" s="90">
        <f t="shared" si="119"/>
        <v>0</v>
      </c>
      <c r="CO84" s="89">
        <f>' I КВАРТАЛ'!AD84+'II КВАРТАЛ '!AD84+' III КВАРТАЛ '!AD84+'IV КВАРТАЛ и СВОД V-мов и $$ '!AD84</f>
        <v>0</v>
      </c>
      <c r="CP84" s="89">
        <f>' I КВАРТАЛ'!AE84+'II КВАРТАЛ '!AE84+' III КВАРТАЛ '!AE84+'IV КВАРТАЛ и СВОД V-мов и $$ '!AE84</f>
        <v>0</v>
      </c>
      <c r="CQ84" s="115">
        <f>' I КВАРТАЛ'!AF84+'II КВАРТАЛ '!AF84+' III КВАРТАЛ '!AF84+'IV КВАРТАЛ и СВОД V-мов и $$ '!AF84</f>
        <v>0</v>
      </c>
      <c r="CR84" s="51">
        <f>' I КВАРТАЛ'!AG84+'II КВАРТАЛ '!AG84+' III КВАРТАЛ '!AG84+'IV КВАРТАЛ и СВОД V-мов и $$ '!AG84</f>
        <v>0</v>
      </c>
      <c r="CS84" s="51">
        <f>' I КВАРТАЛ'!AH84+'II КВАРТАЛ '!AH84+' III КВАРТАЛ '!AH84+'IV КВАРТАЛ и СВОД V-мов и $$ '!AH84</f>
        <v>0</v>
      </c>
      <c r="CT84" s="90">
        <f t="shared" si="120"/>
        <v>0</v>
      </c>
      <c r="CU84" s="89">
        <f>' I КВАРТАЛ'!AJ84+'II КВАРТАЛ '!AJ84+' III КВАРТАЛ '!AJ84+'IV КВАРТАЛ и СВОД V-мов и $$ '!AJ84</f>
        <v>0</v>
      </c>
      <c r="CV84" s="89">
        <f>' I КВАРТАЛ'!AK84+'II КВАРТАЛ '!AK84+' III КВАРТАЛ '!AK84+'IV КВАРТАЛ и СВОД V-мов и $$ '!AK84</f>
        <v>0</v>
      </c>
      <c r="CW84" s="115">
        <f>' I КВАРТАЛ'!AL84+'II КВАРТАЛ '!AL84+' III КВАРТАЛ '!AL84+'IV КВАРТАЛ и СВОД V-мов и $$ '!AL84</f>
        <v>0</v>
      </c>
      <c r="CX84" s="51">
        <f>' I КВАРТАЛ'!AM84+'II КВАРТАЛ '!AM84+' III КВАРТАЛ '!AM84+'IV КВАРТАЛ и СВОД V-мов и $$ '!AM84</f>
        <v>0</v>
      </c>
      <c r="CY84" s="51">
        <f>' I КВАРТАЛ'!AN84+'II КВАРТАЛ '!AN84+' III КВАРТАЛ '!AN84+'IV КВАРТАЛ и СВОД V-мов и $$ '!AN84</f>
        <v>0</v>
      </c>
      <c r="CZ84" s="90">
        <f t="shared" si="121"/>
        <v>0</v>
      </c>
      <c r="DA84" s="89">
        <f>' I КВАРТАЛ'!AP84+'II КВАРТАЛ '!AP84+' III КВАРТАЛ '!AP84+'IV КВАРТАЛ и СВОД V-мов и $$ '!AP84</f>
        <v>0</v>
      </c>
      <c r="DB84" s="89">
        <f>' I КВАРТАЛ'!AQ84+'II КВАРТАЛ '!AQ84+' III КВАРТАЛ '!AQ84+'IV КВАРТАЛ и СВОД V-мов и $$ '!AQ84</f>
        <v>0</v>
      </c>
      <c r="DC84" s="115">
        <f>' I КВАРТАЛ'!AR84+'II КВАРТАЛ '!AR84+' III КВАРТАЛ '!AR84+'IV КВАРТАЛ и СВОД V-мов и $$ '!AR84</f>
        <v>0</v>
      </c>
      <c r="DD84" s="51">
        <f>' I КВАРТАЛ'!AS84+'II КВАРТАЛ '!AS84+' III КВАРТАЛ '!AS84+'IV КВАРТАЛ и СВОД V-мов и $$ '!AS84</f>
        <v>0</v>
      </c>
      <c r="DE84" s="51">
        <f>' I КВАРТАЛ'!AT84+'II КВАРТАЛ '!AT84+' III КВАРТАЛ '!AT84+'IV КВАРТАЛ и СВОД V-мов и $$ '!AT84</f>
        <v>0</v>
      </c>
      <c r="DF84" s="90">
        <f t="shared" si="122"/>
        <v>3200</v>
      </c>
      <c r="DG84" s="89">
        <f>' I КВАРТАЛ'!AV84+'II КВАРТАЛ '!AV84+' III КВАРТАЛ '!AV84+'IV КВАРТАЛ и СВОД V-мов и $$ '!AV84</f>
        <v>1008</v>
      </c>
      <c r="DH84" s="89">
        <f>' I КВАРТАЛ'!AW84+'II КВАРТАЛ '!AW84+' III КВАРТАЛ '!AW84+'IV КВАРТАЛ и СВОД V-мов и $$ '!AW84</f>
        <v>2192</v>
      </c>
      <c r="DI84" s="115">
        <f>' I КВАРТАЛ'!AX84+'II КВАРТАЛ '!AX84+' III КВАРТАЛ '!AX84+'IV КВАРТАЛ и СВОД V-мов и $$ '!AX84</f>
        <v>318208</v>
      </c>
      <c r="DJ84" s="51">
        <f>' I КВАРТАЛ'!AY84+'II КВАРТАЛ '!AY84+' III КВАРТАЛ '!AY84+'IV КВАРТАЛ и СВОД V-мов и $$ '!AY84</f>
        <v>100235.52</v>
      </c>
      <c r="DK84" s="51">
        <f>' I КВАРТАЛ'!AZ84+'II КВАРТАЛ '!AZ84+' III КВАРТАЛ '!AZ84+'IV КВАРТАЛ и СВОД V-мов и $$ '!AZ84</f>
        <v>217972.47999999998</v>
      </c>
      <c r="DL84" s="90">
        <f t="shared" si="123"/>
        <v>0</v>
      </c>
      <c r="DM84" s="89">
        <f>' I КВАРТАЛ'!BB84+'II КВАРТАЛ '!BB84+' III КВАРТАЛ '!BB84+'IV КВАРТАЛ и СВОД V-мов и $$ '!BB84</f>
        <v>0</v>
      </c>
      <c r="DN84" s="89">
        <f>' I КВАРТАЛ'!BC84+'II КВАРТАЛ '!BC84+' III КВАРТАЛ '!BC84+'IV КВАРТАЛ и СВОД V-мов и $$ '!BC84</f>
        <v>0</v>
      </c>
      <c r="DO84" s="115">
        <f>' I КВАРТАЛ'!BD84+'II КВАРТАЛ '!BD84+' III КВАРТАЛ '!BD84+'IV КВАРТАЛ и СВОД V-мов и $$ '!BD84</f>
        <v>0</v>
      </c>
      <c r="DP84" s="51">
        <f>' I КВАРТАЛ'!BE84+'II КВАРТАЛ '!BE84+' III КВАРТАЛ '!BE84+'IV КВАРТАЛ и СВОД V-мов и $$ '!BE84</f>
        <v>0</v>
      </c>
      <c r="DQ84" s="51">
        <f>' I КВАРТАЛ'!BF84+'II КВАРТАЛ '!BF84+' III КВАРТАЛ '!BF84+'IV КВАРТАЛ и СВОД V-мов и $$ '!BF84</f>
        <v>0</v>
      </c>
      <c r="DR84" s="35"/>
      <c r="DS84" s="72">
        <f t="shared" si="107"/>
        <v>16100</v>
      </c>
      <c r="DT84" s="97">
        <f t="shared" si="108"/>
        <v>4584</v>
      </c>
      <c r="DU84" s="97">
        <f t="shared" si="109"/>
        <v>11516</v>
      </c>
      <c r="DV84" s="63">
        <f t="shared" si="103"/>
        <v>6449837.25</v>
      </c>
      <c r="DW84" s="51">
        <f t="shared" si="104"/>
        <v>1841126.57</v>
      </c>
      <c r="DX84" s="51">
        <f t="shared" si="105"/>
        <v>4608710.68</v>
      </c>
      <c r="DY84" s="116">
        <f t="shared" si="106"/>
        <v>0</v>
      </c>
      <c r="DZ84" s="100">
        <f t="shared" si="124"/>
        <v>16100</v>
      </c>
      <c r="EA84" s="101">
        <f t="shared" si="125"/>
        <v>0</v>
      </c>
    </row>
    <row r="85" spans="1:135" ht="15.75" x14ac:dyDescent="0.25">
      <c r="A85" s="106" t="s">
        <v>88</v>
      </c>
      <c r="B85" s="50"/>
      <c r="C85" s="11"/>
      <c r="D85" s="11"/>
      <c r="E85" s="76"/>
      <c r="F85" s="3"/>
      <c r="G85" s="3"/>
      <c r="H85" s="50"/>
      <c r="I85" s="11"/>
      <c r="J85" s="11"/>
      <c r="K85" s="76"/>
      <c r="L85" s="3"/>
      <c r="M85" s="3"/>
      <c r="N85" s="50"/>
      <c r="O85" s="3"/>
      <c r="P85" s="3"/>
      <c r="Q85" s="76"/>
      <c r="R85" s="3"/>
      <c r="S85" s="3"/>
      <c r="T85" s="76"/>
      <c r="U85" s="3"/>
      <c r="V85" s="3"/>
      <c r="W85" s="50"/>
      <c r="X85" s="11"/>
      <c r="Y85" s="11"/>
      <c r="Z85" s="76"/>
      <c r="AA85" s="3"/>
      <c r="AB85" s="3"/>
      <c r="AC85" s="50"/>
      <c r="AD85" s="3"/>
      <c r="AE85" s="3"/>
      <c r="AF85" s="76"/>
      <c r="AG85" s="3"/>
      <c r="AH85" s="3"/>
      <c r="AI85" s="57"/>
      <c r="AJ85" s="11"/>
      <c r="AK85" s="11"/>
      <c r="AL85" s="76"/>
      <c r="AM85" s="3"/>
      <c r="AN85" s="3"/>
      <c r="AO85" s="50"/>
      <c r="AP85" s="11"/>
      <c r="AQ85" s="11"/>
      <c r="AR85" s="76"/>
      <c r="AS85" s="3"/>
      <c r="AT85" s="3"/>
      <c r="AU85" s="50"/>
      <c r="AV85" s="11"/>
      <c r="AW85" s="11"/>
      <c r="AX85" s="76"/>
      <c r="AY85" s="3"/>
      <c r="AZ85" s="3"/>
      <c r="BA85" s="50"/>
      <c r="BB85" s="33"/>
      <c r="BC85" s="33"/>
      <c r="BD85" s="76"/>
      <c r="BE85" s="3"/>
      <c r="BF85" s="3"/>
      <c r="BH85" s="62">
        <f t="shared" si="102"/>
        <v>0</v>
      </c>
      <c r="BI85" s="65">
        <f>' I КВАРТАЛ'!BH85+'II КВАРТАЛ '!BH85+' III КВАРТАЛ '!BH85+'IV КВАРТАЛ и СВОД V-мов и $$ '!BH85</f>
        <v>1068017.3400000001</v>
      </c>
      <c r="BL85" s="107"/>
      <c r="BM85" s="90">
        <f t="shared" si="115"/>
        <v>0</v>
      </c>
      <c r="BN85" s="89">
        <f>' I КВАРТАЛ'!C85+'II КВАРТАЛ '!C85+' III КВАРТАЛ '!C85+'IV КВАРТАЛ и СВОД V-мов и $$ '!C85</f>
        <v>0</v>
      </c>
      <c r="BO85" s="89">
        <f>' I КВАРТАЛ'!D85+'II КВАРТАЛ '!D85+' III КВАРТАЛ '!D85+'IV КВАРТАЛ и СВОД V-мов и $$ '!D85</f>
        <v>0</v>
      </c>
      <c r="BP85" s="115">
        <f>' I КВАРТАЛ'!E85+'II КВАРТАЛ '!E85+' III КВАРТАЛ '!E85+'IV КВАРТАЛ и СВОД V-мов и $$ '!E85</f>
        <v>0</v>
      </c>
      <c r="BQ85" s="51">
        <f>' I КВАРТАЛ'!F85+'II КВАРТАЛ '!F85+' III КВАРТАЛ '!F85+'IV КВАРТАЛ и СВОД V-мов и $$ '!F85</f>
        <v>0</v>
      </c>
      <c r="BR85" s="51">
        <f>' I КВАРТАЛ'!G85+'II КВАРТАЛ '!G85+' III КВАРТАЛ '!G85+'IV КВАРТАЛ и СВОД V-мов и $$ '!G85</f>
        <v>0</v>
      </c>
      <c r="BS85" s="90">
        <f t="shared" si="116"/>
        <v>0</v>
      </c>
      <c r="BT85" s="89">
        <f>' I КВАРТАЛ'!I85+'II КВАРТАЛ '!I85+' III КВАРТАЛ '!I85+'IV КВАРТАЛ и СВОД V-мов и $$ '!I85</f>
        <v>0</v>
      </c>
      <c r="BU85" s="89">
        <f>' I КВАРТАЛ'!J85+'II КВАРТАЛ '!J85+' III КВАРТАЛ '!J85+'IV КВАРТАЛ и СВОД V-мов и $$ '!J85</f>
        <v>0</v>
      </c>
      <c r="BV85" s="115">
        <f>' I КВАРТАЛ'!K85+'II КВАРТАЛ '!K85+' III КВАРТАЛ '!K85+'IV КВАРТАЛ и СВОД V-мов и $$ '!K85</f>
        <v>0</v>
      </c>
      <c r="BW85" s="51">
        <f>' I КВАРТАЛ'!L85+'II КВАРТАЛ '!L85+' III КВАРТАЛ '!L85+'IV КВАРТАЛ и СВОД V-мов и $$ '!L85</f>
        <v>0</v>
      </c>
      <c r="BX85" s="51">
        <f>' I КВАРТАЛ'!M85+'II КВАРТАЛ '!M85+' III КВАРТАЛ '!M85+'IV КВАРТАЛ и СВОД V-мов и $$ '!M85</f>
        <v>0</v>
      </c>
      <c r="BY85" s="90">
        <f t="shared" si="117"/>
        <v>0</v>
      </c>
      <c r="BZ85" s="89">
        <f>' I КВАРТАЛ'!O85+'II КВАРТАЛ '!O85+' III КВАРТАЛ '!O85+'IV КВАРТАЛ и СВОД V-мов и $$ '!O85</f>
        <v>0</v>
      </c>
      <c r="CA85" s="89">
        <f>' I КВАРТАЛ'!P85+'II КВАРТАЛ '!P85+' III КВАРТАЛ '!P85+'IV КВАРТАЛ и СВОД V-мов и $$ '!P85</f>
        <v>0</v>
      </c>
      <c r="CB85" s="115">
        <f>' I КВАРТАЛ'!Q85+'II КВАРТАЛ '!Q85+' III КВАРТАЛ '!Q85+'IV КВАРТАЛ и СВОД V-мов и $$ '!Q85</f>
        <v>0</v>
      </c>
      <c r="CC85" s="51">
        <f>' I КВАРТАЛ'!R85+'II КВАРТАЛ '!R85+' III КВАРТАЛ '!R85+'IV КВАРТАЛ и СВОД V-мов и $$ '!R85</f>
        <v>0</v>
      </c>
      <c r="CD85" s="51">
        <f>' I КВАРТАЛ'!S85+'II КВАРТАЛ '!S85+' III КВАРТАЛ '!S85+'IV КВАРТАЛ и СВОД V-мов и $$ '!S85</f>
        <v>0</v>
      </c>
      <c r="CE85" s="115">
        <f>' I КВАРТАЛ'!T85+'II КВАРТАЛ '!T85+' III КВАРТАЛ '!T85+'IV КВАРТАЛ и СВОД V-мов и $$ '!T85</f>
        <v>0</v>
      </c>
      <c r="CF85" s="51">
        <f>' I КВАРТАЛ'!U85+'II КВАРТАЛ '!U85+' III КВАРТАЛ '!U85+'IV КВАРТАЛ и СВОД V-мов и $$ '!U85</f>
        <v>0</v>
      </c>
      <c r="CG85" s="51">
        <f>' I КВАРТАЛ'!V85+'II КВАРТАЛ '!V85+' III КВАРТАЛ '!V85+'IV КВАРТАЛ и СВОД V-мов и $$ '!V85</f>
        <v>0</v>
      </c>
      <c r="CH85" s="90">
        <f t="shared" si="118"/>
        <v>0</v>
      </c>
      <c r="CI85" s="89">
        <f>' I КВАРТАЛ'!X85+'II КВАРТАЛ '!X85+' III КВАРТАЛ '!X85+'IV КВАРТАЛ и СВОД V-мов и $$ '!X85</f>
        <v>0</v>
      </c>
      <c r="CJ85" s="89">
        <f>' I КВАРТАЛ'!Y85+'II КВАРТАЛ '!Y85+' III КВАРТАЛ '!Y85+'IV КВАРТАЛ и СВОД V-мов и $$ '!Y85</f>
        <v>0</v>
      </c>
      <c r="CK85" s="115">
        <f>' I КВАРТАЛ'!Z85+'II КВАРТАЛ '!Z85+' III КВАРТАЛ '!Z85+'IV КВАРТАЛ и СВОД V-мов и $$ '!Z85</f>
        <v>0</v>
      </c>
      <c r="CL85" s="51">
        <f>' I КВАРТАЛ'!AA85+'II КВАРТАЛ '!AA85+' III КВАРТАЛ '!AA85+'IV КВАРТАЛ и СВОД V-мов и $$ '!AA85</f>
        <v>0</v>
      </c>
      <c r="CM85" s="51">
        <f>' I КВАРТАЛ'!AB85+'II КВАРТАЛ '!AB85+' III КВАРТАЛ '!AB85+'IV КВАРТАЛ и СВОД V-мов и $$ '!AB85</f>
        <v>0</v>
      </c>
      <c r="CN85" s="90">
        <f t="shared" si="119"/>
        <v>0</v>
      </c>
      <c r="CO85" s="89">
        <f>' I КВАРТАЛ'!AD85+'II КВАРТАЛ '!AD85+' III КВАРТАЛ '!AD85+'IV КВАРТАЛ и СВОД V-мов и $$ '!AD85</f>
        <v>0</v>
      </c>
      <c r="CP85" s="89">
        <f>' I КВАРТАЛ'!AE85+'II КВАРТАЛ '!AE85+' III КВАРТАЛ '!AE85+'IV КВАРТАЛ и СВОД V-мов и $$ '!AE85</f>
        <v>0</v>
      </c>
      <c r="CQ85" s="115">
        <f>' I КВАРТАЛ'!AF85+'II КВАРТАЛ '!AF85+' III КВАРТАЛ '!AF85+'IV КВАРТАЛ и СВОД V-мов и $$ '!AF85</f>
        <v>0</v>
      </c>
      <c r="CR85" s="51">
        <f>' I КВАРТАЛ'!AG85+'II КВАРТАЛ '!AG85+' III КВАРТАЛ '!AG85+'IV КВАРТАЛ и СВОД V-мов и $$ '!AG85</f>
        <v>0</v>
      </c>
      <c r="CS85" s="51">
        <f>' I КВАРТАЛ'!AH85+'II КВАРТАЛ '!AH85+' III КВАРТАЛ '!AH85+'IV КВАРТАЛ и СВОД V-мов и $$ '!AH85</f>
        <v>0</v>
      </c>
      <c r="CT85" s="90">
        <f t="shared" si="120"/>
        <v>21</v>
      </c>
      <c r="CU85" s="89">
        <f>' I КВАРТАЛ'!AJ85+'II КВАРТАЛ '!AJ85+' III КВАРТАЛ '!AJ85+'IV КВАРТАЛ и СВОД V-мов и $$ '!AJ85</f>
        <v>6</v>
      </c>
      <c r="CV85" s="89">
        <f>' I КВАРТАЛ'!AK85+'II КВАРТАЛ '!AK85+' III КВАРТАЛ '!AK85+'IV КВАРТАЛ и СВОД V-мов и $$ '!AK85</f>
        <v>15</v>
      </c>
      <c r="CW85" s="115">
        <f>' I КВАРТАЛ'!AL85+'II КВАРТАЛ '!AL85+' III КВАРТАЛ '!AL85+'IV КВАРТАЛ и СВОД V-мов и $$ '!AL85</f>
        <v>1068017.3400000001</v>
      </c>
      <c r="CX85" s="51">
        <f>' I КВАРТАЛ'!AM85+'II КВАРТАЛ '!AM85+' III КВАРТАЛ '!AM85+'IV КВАРТАЛ и СВОД V-мов и $$ '!AM85</f>
        <v>305147.81</v>
      </c>
      <c r="CY85" s="51">
        <f>' I КВАРТАЛ'!AN85+'II КВАРТАЛ '!AN85+' III КВАРТАЛ '!AN85+'IV КВАРТАЛ и СВОД V-мов и $$ '!AN85</f>
        <v>762869.53</v>
      </c>
      <c r="CZ85" s="90">
        <f t="shared" si="121"/>
        <v>0</v>
      </c>
      <c r="DA85" s="89">
        <f>' I КВАРТАЛ'!AP85+'II КВАРТАЛ '!AP85+' III КВАРТАЛ '!AP85+'IV КВАРТАЛ и СВОД V-мов и $$ '!AP85</f>
        <v>0</v>
      </c>
      <c r="DB85" s="89">
        <f>' I КВАРТАЛ'!AQ85+'II КВАРТАЛ '!AQ85+' III КВАРТАЛ '!AQ85+'IV КВАРТАЛ и СВОД V-мов и $$ '!AQ85</f>
        <v>0</v>
      </c>
      <c r="DC85" s="115">
        <f>' I КВАРТАЛ'!AR85+'II КВАРТАЛ '!AR85+' III КВАРТАЛ '!AR85+'IV КВАРТАЛ и СВОД V-мов и $$ '!AR85</f>
        <v>0</v>
      </c>
      <c r="DD85" s="51">
        <f>' I КВАРТАЛ'!AS85+'II КВАРТАЛ '!AS85+' III КВАРТАЛ '!AS85+'IV КВАРТАЛ и СВОД V-мов и $$ '!AS85</f>
        <v>0</v>
      </c>
      <c r="DE85" s="51">
        <f>' I КВАРТАЛ'!AT85+'II КВАРТАЛ '!AT85+' III КВАРТАЛ '!AT85+'IV КВАРТАЛ и СВОД V-мов и $$ '!AT85</f>
        <v>0</v>
      </c>
      <c r="DF85" s="90">
        <f t="shared" si="122"/>
        <v>0</v>
      </c>
      <c r="DG85" s="89">
        <f>' I КВАРТАЛ'!AV85+'II КВАРТАЛ '!AV85+' III КВАРТАЛ '!AV85+'IV КВАРТАЛ и СВОД V-мов и $$ '!AV85</f>
        <v>0</v>
      </c>
      <c r="DH85" s="89">
        <f>' I КВАРТАЛ'!AW85+'II КВАРТАЛ '!AW85+' III КВАРТАЛ '!AW85+'IV КВАРТАЛ и СВОД V-мов и $$ '!AW85</f>
        <v>0</v>
      </c>
      <c r="DI85" s="115">
        <f>' I КВАРТАЛ'!AX85+'II КВАРТАЛ '!AX85+' III КВАРТАЛ '!AX85+'IV КВАРТАЛ и СВОД V-мов и $$ '!AX85</f>
        <v>0</v>
      </c>
      <c r="DJ85" s="51">
        <f>' I КВАРТАЛ'!AY85+'II КВАРТАЛ '!AY85+' III КВАРТАЛ '!AY85+'IV КВАРТАЛ и СВОД V-мов и $$ '!AY85</f>
        <v>0</v>
      </c>
      <c r="DK85" s="51">
        <f>' I КВАРТАЛ'!AZ85+'II КВАРТАЛ '!AZ85+' III КВАРТАЛ '!AZ85+'IV КВАРТАЛ и СВОД V-мов и $$ '!AZ85</f>
        <v>0</v>
      </c>
      <c r="DL85" s="90">
        <f t="shared" si="123"/>
        <v>0</v>
      </c>
      <c r="DM85" s="89">
        <f>' I КВАРТАЛ'!BB85+'II КВАРТАЛ '!BB85+' III КВАРТАЛ '!BB85+'IV КВАРТАЛ и СВОД V-мов и $$ '!BB85</f>
        <v>0</v>
      </c>
      <c r="DN85" s="89">
        <f>' I КВАРТАЛ'!BC85+'II КВАРТАЛ '!BC85+' III КВАРТАЛ '!BC85+'IV КВАРТАЛ и СВОД V-мов и $$ '!BC85</f>
        <v>0</v>
      </c>
      <c r="DO85" s="115">
        <f>' I КВАРТАЛ'!BD85+'II КВАРТАЛ '!BD85+' III КВАРТАЛ '!BD85+'IV КВАРТАЛ и СВОД V-мов и $$ '!BD85</f>
        <v>0</v>
      </c>
      <c r="DP85" s="51">
        <f>' I КВАРТАЛ'!BE85+'II КВАРТАЛ '!BE85+' III КВАРТАЛ '!BE85+'IV КВАРТАЛ и СВОД V-мов и $$ '!BE85</f>
        <v>0</v>
      </c>
      <c r="DQ85" s="51">
        <f>' I КВАРТАЛ'!BF85+'II КВАРТАЛ '!BF85+' III КВАРТАЛ '!BF85+'IV КВАРТАЛ и СВОД V-мов и $$ '!BF85</f>
        <v>0</v>
      </c>
      <c r="DR85" s="35"/>
      <c r="DS85" s="72">
        <f t="shared" si="107"/>
        <v>21</v>
      </c>
      <c r="DT85" s="97">
        <f t="shared" si="108"/>
        <v>6</v>
      </c>
      <c r="DU85" s="97">
        <f t="shared" si="109"/>
        <v>15</v>
      </c>
      <c r="DV85" s="63">
        <f t="shared" si="103"/>
        <v>1068017.3400000001</v>
      </c>
      <c r="DW85" s="51">
        <f t="shared" si="104"/>
        <v>305147.81</v>
      </c>
      <c r="DX85" s="51">
        <f t="shared" si="105"/>
        <v>762869.53</v>
      </c>
      <c r="DY85" s="116">
        <f t="shared" si="106"/>
        <v>0</v>
      </c>
      <c r="DZ85" s="100">
        <f t="shared" si="124"/>
        <v>21</v>
      </c>
      <c r="EA85" s="101">
        <f t="shared" si="125"/>
        <v>0</v>
      </c>
    </row>
    <row r="86" spans="1:135" ht="15.75" x14ac:dyDescent="0.25">
      <c r="A86" s="106" t="s">
        <v>89</v>
      </c>
      <c r="B86" s="50"/>
      <c r="C86" s="11"/>
      <c r="D86" s="11"/>
      <c r="E86" s="76"/>
      <c r="F86" s="3"/>
      <c r="G86" s="3"/>
      <c r="H86" s="50"/>
      <c r="I86" s="11"/>
      <c r="J86" s="11"/>
      <c r="K86" s="76"/>
      <c r="L86" s="3"/>
      <c r="M86" s="3"/>
      <c r="N86" s="50"/>
      <c r="O86" s="3"/>
      <c r="P86" s="3"/>
      <c r="Q86" s="76"/>
      <c r="R86" s="3"/>
      <c r="S86" s="3"/>
      <c r="T86" s="76"/>
      <c r="U86" s="3"/>
      <c r="V86" s="3"/>
      <c r="W86" s="50"/>
      <c r="X86" s="11"/>
      <c r="Y86" s="11"/>
      <c r="Z86" s="76"/>
      <c r="AA86" s="3"/>
      <c r="AB86" s="3"/>
      <c r="AC86" s="50"/>
      <c r="AD86" s="3"/>
      <c r="AE86" s="3"/>
      <c r="AF86" s="76"/>
      <c r="AG86" s="3"/>
      <c r="AH86" s="3"/>
      <c r="AI86" s="50"/>
      <c r="AJ86" s="3"/>
      <c r="AK86" s="3"/>
      <c r="AL86" s="76"/>
      <c r="AM86" s="3"/>
      <c r="AN86" s="3"/>
      <c r="AO86" s="50">
        <f t="shared" ref="AO86" si="127">AP86+AQ86</f>
        <v>80</v>
      </c>
      <c r="AP86" s="11">
        <v>24</v>
      </c>
      <c r="AQ86" s="11">
        <v>56</v>
      </c>
      <c r="AR86" s="76">
        <f>AS86+AT86</f>
        <v>1450501.44</v>
      </c>
      <c r="AS86" s="3">
        <v>435150.43</v>
      </c>
      <c r="AT86" s="3">
        <v>1015351.01</v>
      </c>
      <c r="AU86" s="50"/>
      <c r="AV86" s="11"/>
      <c r="AW86" s="11"/>
      <c r="AX86" s="76"/>
      <c r="AY86" s="3"/>
      <c r="AZ86" s="3"/>
      <c r="BA86" s="50"/>
      <c r="BB86" s="33"/>
      <c r="BC86" s="33"/>
      <c r="BD86" s="76"/>
      <c r="BE86" s="3"/>
      <c r="BF86" s="3"/>
      <c r="BH86" s="62">
        <f t="shared" si="102"/>
        <v>1450501.44</v>
      </c>
      <c r="BI86" s="65">
        <f>' I КВАРТАЛ'!BH86+'II КВАРТАЛ '!BH86+' III КВАРТАЛ '!BH86+'IV КВАРТАЛ и СВОД V-мов и $$ '!BH86</f>
        <v>5439380.4000000004</v>
      </c>
      <c r="BL86" s="107"/>
      <c r="BM86" s="90">
        <f t="shared" si="115"/>
        <v>0</v>
      </c>
      <c r="BN86" s="89">
        <f>' I КВАРТАЛ'!C86+'II КВАРТАЛ '!C86+' III КВАРТАЛ '!C86+'IV КВАРТАЛ и СВОД V-мов и $$ '!C86</f>
        <v>0</v>
      </c>
      <c r="BO86" s="89">
        <f>' I КВАРТАЛ'!D86+'II КВАРТАЛ '!D86+' III КВАРТАЛ '!D86+'IV КВАРТАЛ и СВОД V-мов и $$ '!D86</f>
        <v>0</v>
      </c>
      <c r="BP86" s="115">
        <f>' I КВАРТАЛ'!E86+'II КВАРТАЛ '!E86+' III КВАРТАЛ '!E86+'IV КВАРТАЛ и СВОД V-мов и $$ '!E86</f>
        <v>0</v>
      </c>
      <c r="BQ86" s="51">
        <f>' I КВАРТАЛ'!F86+'II КВАРТАЛ '!F86+' III КВАРТАЛ '!F86+'IV КВАРТАЛ и СВОД V-мов и $$ '!F86</f>
        <v>0</v>
      </c>
      <c r="BR86" s="51">
        <f>' I КВАРТАЛ'!G86+'II КВАРТАЛ '!G86+' III КВАРТАЛ '!G86+'IV КВАРТАЛ и СВОД V-мов и $$ '!G86</f>
        <v>0</v>
      </c>
      <c r="BS86" s="90">
        <f t="shared" si="116"/>
        <v>0</v>
      </c>
      <c r="BT86" s="89">
        <f>' I КВАРТАЛ'!I86+'II КВАРТАЛ '!I86+' III КВАРТАЛ '!I86+'IV КВАРТАЛ и СВОД V-мов и $$ '!I86</f>
        <v>0</v>
      </c>
      <c r="BU86" s="89">
        <f>' I КВАРТАЛ'!J86+'II КВАРТАЛ '!J86+' III КВАРТАЛ '!J86+'IV КВАРТАЛ и СВОД V-мов и $$ '!J86</f>
        <v>0</v>
      </c>
      <c r="BV86" s="115">
        <f>' I КВАРТАЛ'!K86+'II КВАРТАЛ '!K86+' III КВАРТАЛ '!K86+'IV КВАРТАЛ и СВОД V-мов и $$ '!K86</f>
        <v>0</v>
      </c>
      <c r="BW86" s="51">
        <f>' I КВАРТАЛ'!L86+'II КВАРТАЛ '!L86+' III КВАРТАЛ '!L86+'IV КВАРТАЛ и СВОД V-мов и $$ '!L86</f>
        <v>0</v>
      </c>
      <c r="BX86" s="51">
        <f>' I КВАРТАЛ'!M86+'II КВАРТАЛ '!M86+' III КВАРТАЛ '!M86+'IV КВАРТАЛ и СВОД V-мов и $$ '!M86</f>
        <v>0</v>
      </c>
      <c r="BY86" s="90">
        <f t="shared" si="117"/>
        <v>0</v>
      </c>
      <c r="BZ86" s="89">
        <f>' I КВАРТАЛ'!O86+'II КВАРТАЛ '!O86+' III КВАРТАЛ '!O86+'IV КВАРТАЛ и СВОД V-мов и $$ '!O86</f>
        <v>0</v>
      </c>
      <c r="CA86" s="89">
        <f>' I КВАРТАЛ'!P86+'II КВАРТАЛ '!P86+' III КВАРТАЛ '!P86+'IV КВАРТАЛ и СВОД V-мов и $$ '!P86</f>
        <v>0</v>
      </c>
      <c r="CB86" s="115">
        <f>' I КВАРТАЛ'!Q86+'II КВАРТАЛ '!Q86+' III КВАРТАЛ '!Q86+'IV КВАРТАЛ и СВОД V-мов и $$ '!Q86</f>
        <v>0</v>
      </c>
      <c r="CC86" s="51">
        <f>' I КВАРТАЛ'!R86+'II КВАРТАЛ '!R86+' III КВАРТАЛ '!R86+'IV КВАРТАЛ и СВОД V-мов и $$ '!R86</f>
        <v>0</v>
      </c>
      <c r="CD86" s="51">
        <f>' I КВАРТАЛ'!S86+'II КВАРТАЛ '!S86+' III КВАРТАЛ '!S86+'IV КВАРТАЛ и СВОД V-мов и $$ '!S86</f>
        <v>0</v>
      </c>
      <c r="CE86" s="115">
        <f>' I КВАРТАЛ'!T86+'II КВАРТАЛ '!T86+' III КВАРТАЛ '!T86+'IV КВАРТАЛ и СВОД V-мов и $$ '!T86</f>
        <v>0</v>
      </c>
      <c r="CF86" s="51">
        <f>' I КВАРТАЛ'!U86+'II КВАРТАЛ '!U86+' III КВАРТАЛ '!U86+'IV КВАРТАЛ и СВОД V-мов и $$ '!U86</f>
        <v>0</v>
      </c>
      <c r="CG86" s="51">
        <f>' I КВАРТАЛ'!V86+'II КВАРТАЛ '!V86+' III КВАРТАЛ '!V86+'IV КВАРТАЛ и СВОД V-мов и $$ '!V86</f>
        <v>0</v>
      </c>
      <c r="CH86" s="90">
        <f t="shared" si="118"/>
        <v>0</v>
      </c>
      <c r="CI86" s="89">
        <f>' I КВАРТАЛ'!X86+'II КВАРТАЛ '!X86+' III КВАРТАЛ '!X86+'IV КВАРТАЛ и СВОД V-мов и $$ '!X86</f>
        <v>0</v>
      </c>
      <c r="CJ86" s="89">
        <f>' I КВАРТАЛ'!Y86+'II КВАРТАЛ '!Y86+' III КВАРТАЛ '!Y86+'IV КВАРТАЛ и СВОД V-мов и $$ '!Y86</f>
        <v>0</v>
      </c>
      <c r="CK86" s="115">
        <f>' I КВАРТАЛ'!Z86+'II КВАРТАЛ '!Z86+' III КВАРТАЛ '!Z86+'IV КВАРТАЛ и СВОД V-мов и $$ '!Z86</f>
        <v>0</v>
      </c>
      <c r="CL86" s="51">
        <f>' I КВАРТАЛ'!AA86+'II КВАРТАЛ '!AA86+' III КВАРТАЛ '!AA86+'IV КВАРТАЛ и СВОД V-мов и $$ '!AA86</f>
        <v>0</v>
      </c>
      <c r="CM86" s="51">
        <f>' I КВАРТАЛ'!AB86+'II КВАРТАЛ '!AB86+' III КВАРТАЛ '!AB86+'IV КВАРТАЛ и СВОД V-мов и $$ '!AB86</f>
        <v>0</v>
      </c>
      <c r="CN86" s="90">
        <f t="shared" si="119"/>
        <v>0</v>
      </c>
      <c r="CO86" s="89">
        <f>' I КВАРТАЛ'!AD86+'II КВАРТАЛ '!AD86+' III КВАРТАЛ '!AD86+'IV КВАРТАЛ и СВОД V-мов и $$ '!AD86</f>
        <v>0</v>
      </c>
      <c r="CP86" s="89">
        <f>' I КВАРТАЛ'!AE86+'II КВАРТАЛ '!AE86+' III КВАРТАЛ '!AE86+'IV КВАРТАЛ и СВОД V-мов и $$ '!AE86</f>
        <v>0</v>
      </c>
      <c r="CQ86" s="115">
        <f>' I КВАРТАЛ'!AF86+'II КВАРТАЛ '!AF86+' III КВАРТАЛ '!AF86+'IV КВАРТАЛ и СВОД V-мов и $$ '!AF86</f>
        <v>0</v>
      </c>
      <c r="CR86" s="51">
        <f>' I КВАРТАЛ'!AG86+'II КВАРТАЛ '!AG86+' III КВАРТАЛ '!AG86+'IV КВАРТАЛ и СВОД V-мов и $$ '!AG86</f>
        <v>0</v>
      </c>
      <c r="CS86" s="51">
        <f>' I КВАРТАЛ'!AH86+'II КВАРТАЛ '!AH86+' III КВАРТАЛ '!AH86+'IV КВАРТАЛ и СВОД V-мов и $$ '!AH86</f>
        <v>0</v>
      </c>
      <c r="CT86" s="90">
        <f t="shared" si="120"/>
        <v>0</v>
      </c>
      <c r="CU86" s="89">
        <f>' I КВАРТАЛ'!AJ86+'II КВАРТАЛ '!AJ86+' III КВАРТАЛ '!AJ86+'IV КВАРТАЛ и СВОД V-мов и $$ '!AJ86</f>
        <v>0</v>
      </c>
      <c r="CV86" s="89">
        <f>' I КВАРТАЛ'!AK86+'II КВАРТАЛ '!AK86+' III КВАРТАЛ '!AK86+'IV КВАРТАЛ и СВОД V-мов и $$ '!AK86</f>
        <v>0</v>
      </c>
      <c r="CW86" s="115">
        <f>' I КВАРТАЛ'!AL86+'II КВАРТАЛ '!AL86+' III КВАРТАЛ '!AL86+'IV КВАРТАЛ и СВОД V-мов и $$ '!AL86</f>
        <v>0</v>
      </c>
      <c r="CX86" s="51">
        <f>' I КВАРТАЛ'!AM86+'II КВАРТАЛ '!AM86+' III КВАРТАЛ '!AM86+'IV КВАРТАЛ и СВОД V-мов и $$ '!AM86</f>
        <v>0</v>
      </c>
      <c r="CY86" s="51">
        <f>' I КВАРТАЛ'!AN86+'II КВАРТАЛ '!AN86+' III КВАРТАЛ '!AN86+'IV КВАРТАЛ и СВОД V-мов и $$ '!AN86</f>
        <v>0</v>
      </c>
      <c r="CZ86" s="90">
        <f t="shared" si="121"/>
        <v>300</v>
      </c>
      <c r="DA86" s="89">
        <f>' I КВАРТАЛ'!AP86+'II КВАРТАЛ '!AP86+' III КВАРТАЛ '!AP86+'IV КВАРТАЛ и СВОД V-мов и $$ '!AP86</f>
        <v>91</v>
      </c>
      <c r="DB86" s="89">
        <f>' I КВАРТАЛ'!AQ86+'II КВАРТАЛ '!AQ86+' III КВАРТАЛ '!AQ86+'IV КВАРТАЛ и СВОД V-мов и $$ '!AQ86</f>
        <v>209</v>
      </c>
      <c r="DC86" s="115">
        <f>' I КВАРТАЛ'!AR86+'II КВАРТАЛ '!AR86+' III КВАРТАЛ '!AR86+'IV КВАРТАЛ и СВОД V-мов и $$ '!AR86</f>
        <v>5439380.4000000004</v>
      </c>
      <c r="DD86" s="51">
        <f>' I КВАРТАЛ'!AS86+'II КВАРТАЛ '!AS86+' III КВАРТАЛ '!AS86+'IV КВАРТАЛ и СВОД V-мов и $$ '!AS86</f>
        <v>1649945.39</v>
      </c>
      <c r="DE86" s="51">
        <f>' I КВАРТАЛ'!AT86+'II КВАРТАЛ '!AT86+' III КВАРТАЛ '!AT86+'IV КВАРТАЛ и СВОД V-мов и $$ '!AT86</f>
        <v>3789435.01</v>
      </c>
      <c r="DF86" s="90">
        <f t="shared" si="122"/>
        <v>0</v>
      </c>
      <c r="DG86" s="89">
        <f>' I КВАРТАЛ'!AV86+'II КВАРТАЛ '!AV86+' III КВАРТАЛ '!AV86+'IV КВАРТАЛ и СВОД V-мов и $$ '!AV86</f>
        <v>0</v>
      </c>
      <c r="DH86" s="89">
        <f>' I КВАРТАЛ'!AW86+'II КВАРТАЛ '!AW86+' III КВАРТАЛ '!AW86+'IV КВАРТАЛ и СВОД V-мов и $$ '!AW86</f>
        <v>0</v>
      </c>
      <c r="DI86" s="115">
        <f>' I КВАРТАЛ'!AX86+'II КВАРТАЛ '!AX86+' III КВАРТАЛ '!AX86+'IV КВАРТАЛ и СВОД V-мов и $$ '!AX86</f>
        <v>0</v>
      </c>
      <c r="DJ86" s="51">
        <f>' I КВАРТАЛ'!AY86+'II КВАРТАЛ '!AY86+' III КВАРТАЛ '!AY86+'IV КВАРТАЛ и СВОД V-мов и $$ '!AY86</f>
        <v>0</v>
      </c>
      <c r="DK86" s="51">
        <f>' I КВАРТАЛ'!AZ86+'II КВАРТАЛ '!AZ86+' III КВАРТАЛ '!AZ86+'IV КВАРТАЛ и СВОД V-мов и $$ '!AZ86</f>
        <v>0</v>
      </c>
      <c r="DL86" s="90">
        <f t="shared" si="123"/>
        <v>0</v>
      </c>
      <c r="DM86" s="89">
        <f>' I КВАРТАЛ'!BB86+'II КВАРТАЛ '!BB86+' III КВАРТАЛ '!BB86+'IV КВАРТАЛ и СВОД V-мов и $$ '!BB86</f>
        <v>0</v>
      </c>
      <c r="DN86" s="89">
        <f>' I КВАРТАЛ'!BC86+'II КВАРТАЛ '!BC86+' III КВАРТАЛ '!BC86+'IV КВАРТАЛ и СВОД V-мов и $$ '!BC86</f>
        <v>0</v>
      </c>
      <c r="DO86" s="115">
        <f>' I КВАРТАЛ'!BD86+'II КВАРТАЛ '!BD86+' III КВАРТАЛ '!BD86+'IV КВАРТАЛ и СВОД V-мов и $$ '!BD86</f>
        <v>0</v>
      </c>
      <c r="DP86" s="51">
        <f>' I КВАРТАЛ'!BE86+'II КВАРТАЛ '!BE86+' III КВАРТАЛ '!BE86+'IV КВАРТАЛ и СВОД V-мов и $$ '!BE86</f>
        <v>0</v>
      </c>
      <c r="DQ86" s="51">
        <f>' I КВАРТАЛ'!BF86+'II КВАРТАЛ '!BF86+' III КВАРТАЛ '!BF86+'IV КВАРТАЛ и СВОД V-мов и $$ '!BF86</f>
        <v>0</v>
      </c>
      <c r="DR86" s="35"/>
      <c r="DS86" s="72">
        <f t="shared" si="107"/>
        <v>300</v>
      </c>
      <c r="DT86" s="97">
        <f t="shared" si="108"/>
        <v>91</v>
      </c>
      <c r="DU86" s="97">
        <f t="shared" si="109"/>
        <v>209</v>
      </c>
      <c r="DV86" s="63">
        <f t="shared" si="103"/>
        <v>5439380.4000000004</v>
      </c>
      <c r="DW86" s="51">
        <f t="shared" si="104"/>
        <v>1649945.39</v>
      </c>
      <c r="DX86" s="51">
        <f t="shared" si="105"/>
        <v>3789435.01</v>
      </c>
      <c r="DY86" s="116">
        <f t="shared" si="106"/>
        <v>0</v>
      </c>
      <c r="DZ86" s="100">
        <f t="shared" si="124"/>
        <v>300</v>
      </c>
      <c r="EA86" s="101">
        <f t="shared" si="125"/>
        <v>0</v>
      </c>
      <c r="ED86" s="133"/>
      <c r="EE86" s="4"/>
    </row>
    <row r="87" spans="1:135" ht="15.75" x14ac:dyDescent="0.25">
      <c r="A87" s="106" t="s">
        <v>90</v>
      </c>
      <c r="B87" s="50"/>
      <c r="C87" s="11"/>
      <c r="D87" s="11"/>
      <c r="E87" s="76"/>
      <c r="F87" s="3"/>
      <c r="G87" s="3"/>
      <c r="H87" s="50"/>
      <c r="I87" s="11"/>
      <c r="J87" s="11"/>
      <c r="K87" s="76"/>
      <c r="L87" s="3"/>
      <c r="M87" s="3"/>
      <c r="N87" s="50"/>
      <c r="O87" s="3"/>
      <c r="P87" s="3"/>
      <c r="Q87" s="76"/>
      <c r="R87" s="3"/>
      <c r="S87" s="3"/>
      <c r="T87" s="76"/>
      <c r="U87" s="3"/>
      <c r="V87" s="3"/>
      <c r="W87" s="50"/>
      <c r="X87" s="11"/>
      <c r="Y87" s="11"/>
      <c r="Z87" s="76"/>
      <c r="AA87" s="3"/>
      <c r="AB87" s="3"/>
      <c r="AC87" s="50"/>
      <c r="AD87" s="3"/>
      <c r="AE87" s="3"/>
      <c r="AF87" s="76"/>
      <c r="AG87" s="3"/>
      <c r="AH87" s="3"/>
      <c r="AI87" s="50"/>
      <c r="AJ87" s="3"/>
      <c r="AK87" s="3"/>
      <c r="AL87" s="76"/>
      <c r="AM87" s="3"/>
      <c r="AN87" s="3"/>
      <c r="AO87" s="50"/>
      <c r="AP87" s="11"/>
      <c r="AQ87" s="11"/>
      <c r="AR87" s="76"/>
      <c r="AS87" s="3"/>
      <c r="AT87" s="3"/>
      <c r="AU87" s="50"/>
      <c r="AV87" s="11"/>
      <c r="AW87" s="11"/>
      <c r="AX87" s="76"/>
      <c r="AY87" s="3"/>
      <c r="AZ87" s="3"/>
      <c r="BA87" s="57">
        <f t="shared" si="101"/>
        <v>1044</v>
      </c>
      <c r="BB87" s="33">
        <v>492</v>
      </c>
      <c r="BC87" s="33">
        <v>552</v>
      </c>
      <c r="BD87" s="60">
        <f>BE87+BF87</f>
        <v>1546446.3</v>
      </c>
      <c r="BE87" s="3">
        <v>728785.04</v>
      </c>
      <c r="BF87" s="3">
        <v>817661.26</v>
      </c>
      <c r="BH87" s="62">
        <f t="shared" si="102"/>
        <v>1546446.3</v>
      </c>
      <c r="BI87" s="65">
        <f>' I КВАРТАЛ'!BH87+'II КВАРТАЛ '!BH87+' III КВАРТАЛ '!BH87+'IV КВАРТАЛ и СВОД V-мов и $$ '!BH87</f>
        <v>6236657.6999999993</v>
      </c>
      <c r="BL87" s="107"/>
      <c r="BM87" s="90">
        <f t="shared" si="115"/>
        <v>0</v>
      </c>
      <c r="BN87" s="89">
        <f>' I КВАРТАЛ'!C87+'II КВАРТАЛ '!C87+' III КВАРТАЛ '!C87+'IV КВАРТАЛ и СВОД V-мов и $$ '!C87</f>
        <v>0</v>
      </c>
      <c r="BO87" s="89">
        <f>' I КВАРТАЛ'!D87+'II КВАРТАЛ '!D87+' III КВАРТАЛ '!D87+'IV КВАРТАЛ и СВОД V-мов и $$ '!D87</f>
        <v>0</v>
      </c>
      <c r="BP87" s="115">
        <f>' I КВАРТАЛ'!E87+'II КВАРТАЛ '!E87+' III КВАРТАЛ '!E87+'IV КВАРТАЛ и СВОД V-мов и $$ '!E87</f>
        <v>0</v>
      </c>
      <c r="BQ87" s="51">
        <f>' I КВАРТАЛ'!F87+'II КВАРТАЛ '!F87+' III КВАРТАЛ '!F87+'IV КВАРТАЛ и СВОД V-мов и $$ '!F87</f>
        <v>0</v>
      </c>
      <c r="BR87" s="51">
        <f>' I КВАРТАЛ'!G87+'II КВАРТАЛ '!G87+' III КВАРТАЛ '!G87+'IV КВАРТАЛ и СВОД V-мов и $$ '!G87</f>
        <v>0</v>
      </c>
      <c r="BS87" s="90">
        <f t="shared" si="116"/>
        <v>0</v>
      </c>
      <c r="BT87" s="89">
        <f>' I КВАРТАЛ'!I87+'II КВАРТАЛ '!I87+' III КВАРТАЛ '!I87+'IV КВАРТАЛ и СВОД V-мов и $$ '!I87</f>
        <v>0</v>
      </c>
      <c r="BU87" s="89">
        <f>' I КВАРТАЛ'!J87+'II КВАРТАЛ '!J87+' III КВАРТАЛ '!J87+'IV КВАРТАЛ и СВОД V-мов и $$ '!J87</f>
        <v>0</v>
      </c>
      <c r="BV87" s="115">
        <f>' I КВАРТАЛ'!K87+'II КВАРТАЛ '!K87+' III КВАРТАЛ '!K87+'IV КВАРТАЛ и СВОД V-мов и $$ '!K87</f>
        <v>0</v>
      </c>
      <c r="BW87" s="51">
        <f>' I КВАРТАЛ'!L87+'II КВАРТАЛ '!L87+' III КВАРТАЛ '!L87+'IV КВАРТАЛ и СВОД V-мов и $$ '!L87</f>
        <v>0</v>
      </c>
      <c r="BX87" s="51">
        <f>' I КВАРТАЛ'!M87+'II КВАРТАЛ '!M87+' III КВАРТАЛ '!M87+'IV КВАРТАЛ и СВОД V-мов и $$ '!M87</f>
        <v>0</v>
      </c>
      <c r="BY87" s="90">
        <f t="shared" si="117"/>
        <v>0</v>
      </c>
      <c r="BZ87" s="89">
        <f>' I КВАРТАЛ'!O87+'II КВАРТАЛ '!O87+' III КВАРТАЛ '!O87+'IV КВАРТАЛ и СВОД V-мов и $$ '!O87</f>
        <v>0</v>
      </c>
      <c r="CA87" s="89">
        <f>' I КВАРТАЛ'!P87+'II КВАРТАЛ '!P87+' III КВАРТАЛ '!P87+'IV КВАРТАЛ и СВОД V-мов и $$ '!P87</f>
        <v>0</v>
      </c>
      <c r="CB87" s="115">
        <f>' I КВАРТАЛ'!Q87+'II КВАРТАЛ '!Q87+' III КВАРТАЛ '!Q87+'IV КВАРТАЛ и СВОД V-мов и $$ '!Q87</f>
        <v>0</v>
      </c>
      <c r="CC87" s="51">
        <f>' I КВАРТАЛ'!R87+'II КВАРТАЛ '!R87+' III КВАРТАЛ '!R87+'IV КВАРТАЛ и СВОД V-мов и $$ '!R87</f>
        <v>0</v>
      </c>
      <c r="CD87" s="51">
        <f>' I КВАРТАЛ'!S87+'II КВАРТАЛ '!S87+' III КВАРТАЛ '!S87+'IV КВАРТАЛ и СВОД V-мов и $$ '!S87</f>
        <v>0</v>
      </c>
      <c r="CE87" s="115">
        <f>' I КВАРТАЛ'!T87+'II КВАРТАЛ '!T87+' III КВАРТАЛ '!T87+'IV КВАРТАЛ и СВОД V-мов и $$ '!T87</f>
        <v>0</v>
      </c>
      <c r="CF87" s="51">
        <f>' I КВАРТАЛ'!U87+'II КВАРТАЛ '!U87+' III КВАРТАЛ '!U87+'IV КВАРТАЛ и СВОД V-мов и $$ '!U87</f>
        <v>0</v>
      </c>
      <c r="CG87" s="51">
        <f>' I КВАРТАЛ'!V87+'II КВАРТАЛ '!V87+' III КВАРТАЛ '!V87+'IV КВАРТАЛ и СВОД V-мов и $$ '!V87</f>
        <v>0</v>
      </c>
      <c r="CH87" s="90">
        <f t="shared" si="118"/>
        <v>0</v>
      </c>
      <c r="CI87" s="89">
        <f>' I КВАРТАЛ'!X87+'II КВАРТАЛ '!X87+' III КВАРТАЛ '!X87+'IV КВАРТАЛ и СВОД V-мов и $$ '!X87</f>
        <v>0</v>
      </c>
      <c r="CJ87" s="89">
        <f>' I КВАРТАЛ'!Y87+'II КВАРТАЛ '!Y87+' III КВАРТАЛ '!Y87+'IV КВАРТАЛ и СВОД V-мов и $$ '!Y87</f>
        <v>0</v>
      </c>
      <c r="CK87" s="115">
        <f>' I КВАРТАЛ'!Z87+'II КВАРТАЛ '!Z87+' III КВАРТАЛ '!Z87+'IV КВАРТАЛ и СВОД V-мов и $$ '!Z87</f>
        <v>0</v>
      </c>
      <c r="CL87" s="51">
        <f>' I КВАРТАЛ'!AA87+'II КВАРТАЛ '!AA87+' III КВАРТАЛ '!AA87+'IV КВАРТАЛ и СВОД V-мов и $$ '!AA87</f>
        <v>0</v>
      </c>
      <c r="CM87" s="51">
        <f>' I КВАРТАЛ'!AB87+'II КВАРТАЛ '!AB87+' III КВАРТАЛ '!AB87+'IV КВАРТАЛ и СВОД V-мов и $$ '!AB87</f>
        <v>0</v>
      </c>
      <c r="CN87" s="90">
        <f t="shared" si="119"/>
        <v>0</v>
      </c>
      <c r="CO87" s="89">
        <f>' I КВАРТАЛ'!AD87+'II КВАРТАЛ '!AD87+' III КВАРТАЛ '!AD87+'IV КВАРТАЛ и СВОД V-мов и $$ '!AD87</f>
        <v>0</v>
      </c>
      <c r="CP87" s="89">
        <f>' I КВАРТАЛ'!AE87+'II КВАРТАЛ '!AE87+' III КВАРТАЛ '!AE87+'IV КВАРТАЛ и СВОД V-мов и $$ '!AE87</f>
        <v>0</v>
      </c>
      <c r="CQ87" s="115">
        <f>' I КВАРТАЛ'!AF87+'II КВАРТАЛ '!AF87+' III КВАРТАЛ '!AF87+'IV КВАРТАЛ и СВОД V-мов и $$ '!AF87</f>
        <v>0</v>
      </c>
      <c r="CR87" s="51">
        <f>' I КВАРТАЛ'!AG87+'II КВАРТАЛ '!AG87+' III КВАРТАЛ '!AG87+'IV КВАРТАЛ и СВОД V-мов и $$ '!AG87</f>
        <v>0</v>
      </c>
      <c r="CS87" s="51">
        <f>' I КВАРТАЛ'!AH87+'II КВАРТАЛ '!AH87+' III КВАРТАЛ '!AH87+'IV КВАРТАЛ и СВОД V-мов и $$ '!AH87</f>
        <v>0</v>
      </c>
      <c r="CT87" s="90">
        <f t="shared" si="120"/>
        <v>0</v>
      </c>
      <c r="CU87" s="89">
        <f>' I КВАРТАЛ'!AJ87+'II КВАРТАЛ '!AJ87+' III КВАРТАЛ '!AJ87+'IV КВАРТАЛ и СВОД V-мов и $$ '!AJ87</f>
        <v>0</v>
      </c>
      <c r="CV87" s="89">
        <f>' I КВАРТАЛ'!AK87+'II КВАРТАЛ '!AK87+' III КВАРТАЛ '!AK87+'IV КВАРТАЛ и СВОД V-мов и $$ '!AK87</f>
        <v>0</v>
      </c>
      <c r="CW87" s="115">
        <f>' I КВАРТАЛ'!AL87+'II КВАРТАЛ '!AL87+' III КВАРТАЛ '!AL87+'IV КВАРТАЛ и СВОД V-мов и $$ '!AL87</f>
        <v>0</v>
      </c>
      <c r="CX87" s="51">
        <f>' I КВАРТАЛ'!AM87+'II КВАРТАЛ '!AM87+' III КВАРТАЛ '!AM87+'IV КВАРТАЛ и СВОД V-мов и $$ '!AM87</f>
        <v>0</v>
      </c>
      <c r="CY87" s="51">
        <f>' I КВАРТАЛ'!AN87+'II КВАРТАЛ '!AN87+' III КВАРТАЛ '!AN87+'IV КВАРТАЛ и СВОД V-мов и $$ '!AN87</f>
        <v>0</v>
      </c>
      <c r="CZ87" s="90">
        <f t="shared" si="121"/>
        <v>0</v>
      </c>
      <c r="DA87" s="89">
        <f>' I КВАРТАЛ'!AP87+'II КВАРТАЛ '!AP87+' III КВАРТАЛ '!AP87+'IV КВАРТАЛ и СВОД V-мов и $$ '!AP87</f>
        <v>0</v>
      </c>
      <c r="DB87" s="89">
        <f>' I КВАРТАЛ'!AQ87+'II КВАРТАЛ '!AQ87+' III КВАРТАЛ '!AQ87+'IV КВАРТАЛ и СВОД V-мов и $$ '!AQ87</f>
        <v>0</v>
      </c>
      <c r="DC87" s="115">
        <f>' I КВАРТАЛ'!AR87+'II КВАРТАЛ '!AR87+' III КВАРТАЛ '!AR87+'IV КВАРТАЛ и СВОД V-мов и $$ '!AR87</f>
        <v>0</v>
      </c>
      <c r="DD87" s="51">
        <f>' I КВАРТАЛ'!AS87+'II КВАРТАЛ '!AS87+' III КВАРТАЛ '!AS87+'IV КВАРТАЛ и СВОД V-мов и $$ '!AS87</f>
        <v>0</v>
      </c>
      <c r="DE87" s="51">
        <f>' I КВАРТАЛ'!AT87+'II КВАРТАЛ '!AT87+' III КВАРТАЛ '!AT87+'IV КВАРТАЛ и СВОД V-мов и $$ '!AT87</f>
        <v>0</v>
      </c>
      <c r="DF87" s="90">
        <f t="shared" si="122"/>
        <v>0</v>
      </c>
      <c r="DG87" s="89">
        <f>' I КВАРТАЛ'!AV87+'II КВАРТАЛ '!AV87+' III КВАРТАЛ '!AV87+'IV КВАРТАЛ и СВОД V-мов и $$ '!AV87</f>
        <v>0</v>
      </c>
      <c r="DH87" s="89">
        <f>' I КВАРТАЛ'!AW87+'II КВАРТАЛ '!AW87+' III КВАРТАЛ '!AW87+'IV КВАРТАЛ и СВОД V-мов и $$ '!AW87</f>
        <v>0</v>
      </c>
      <c r="DI87" s="115">
        <f>' I КВАРТАЛ'!AX87+'II КВАРТАЛ '!AX87+' III КВАРТАЛ '!AX87+'IV КВАРТАЛ и СВОД V-мов и $$ '!AX87</f>
        <v>0</v>
      </c>
      <c r="DJ87" s="51">
        <f>' I КВАРТАЛ'!AY87+'II КВАРТАЛ '!AY87+' III КВАРТАЛ '!AY87+'IV КВАРТАЛ и СВОД V-мов и $$ '!AY87</f>
        <v>0</v>
      </c>
      <c r="DK87" s="51">
        <f>' I КВАРТАЛ'!AZ87+'II КВАРТАЛ '!AZ87+' III КВАРТАЛ '!AZ87+'IV КВАРТАЛ и СВОД V-мов и $$ '!AZ87</f>
        <v>0</v>
      </c>
      <c r="DL87" s="90">
        <f t="shared" si="123"/>
        <v>4200</v>
      </c>
      <c r="DM87" s="89">
        <f>' I КВАРТАЛ'!BB87+'II КВАРТАЛ '!BB87+' III КВАРТАЛ '!BB87+'IV КВАРТАЛ и СВОД V-мов и $$ '!BB87</f>
        <v>1976</v>
      </c>
      <c r="DN87" s="89">
        <f>' I КВАРТАЛ'!BC87+'II КВАРТАЛ '!BC87+' III КВАРТАЛ '!BC87+'IV КВАРТАЛ и СВОД V-мов и $$ '!BC87</f>
        <v>2224</v>
      </c>
      <c r="DO87" s="115">
        <f>' I КВАРТАЛ'!BD87+'II КВАРТАЛ '!BD87+' III КВАРТАЛ '!BD87+'IV КВАРТАЛ и СВОД V-мов и $$ '!BD87</f>
        <v>6236657.6999999993</v>
      </c>
      <c r="DP87" s="51">
        <f>' I КВАРТАЛ'!BE87+'II КВАРТАЛ '!BE87+' III КВАРТАЛ '!BE87+'IV КВАРТАЛ и СВОД V-мов и $$ '!BE87</f>
        <v>2934172.52</v>
      </c>
      <c r="DQ87" s="51">
        <f>' I КВАРТАЛ'!BF87+'II КВАРТАЛ '!BF87+' III КВАРТАЛ '!BF87+'IV КВАРТАЛ и СВОД V-мов и $$ '!BF87</f>
        <v>3302485.1799999997</v>
      </c>
      <c r="DR87" s="35"/>
      <c r="DS87" s="72">
        <f t="shared" si="107"/>
        <v>4200</v>
      </c>
      <c r="DT87" s="97">
        <f t="shared" si="108"/>
        <v>1976</v>
      </c>
      <c r="DU87" s="97">
        <f t="shared" si="109"/>
        <v>2224</v>
      </c>
      <c r="DV87" s="63">
        <f t="shared" si="103"/>
        <v>6236657.6999999993</v>
      </c>
      <c r="DW87" s="51">
        <f t="shared" si="104"/>
        <v>2934172.52</v>
      </c>
      <c r="DX87" s="51">
        <f t="shared" si="105"/>
        <v>3302485.1799999997</v>
      </c>
      <c r="DY87" s="116">
        <f t="shared" si="106"/>
        <v>0</v>
      </c>
      <c r="DZ87" s="100">
        <f t="shared" si="124"/>
        <v>4200</v>
      </c>
      <c r="EA87" s="101">
        <f t="shared" si="125"/>
        <v>0</v>
      </c>
    </row>
    <row r="88" spans="1:135" ht="15.75" x14ac:dyDescent="0.25">
      <c r="A88" s="106" t="s">
        <v>91</v>
      </c>
      <c r="B88" s="50"/>
      <c r="C88" s="11"/>
      <c r="D88" s="11"/>
      <c r="E88" s="76"/>
      <c r="F88" s="3"/>
      <c r="G88" s="3"/>
      <c r="H88" s="50"/>
      <c r="I88" s="11"/>
      <c r="J88" s="11"/>
      <c r="K88" s="76"/>
      <c r="L88" s="3"/>
      <c r="M88" s="3"/>
      <c r="N88" s="50"/>
      <c r="O88" s="3"/>
      <c r="P88" s="3"/>
      <c r="Q88" s="76"/>
      <c r="R88" s="3"/>
      <c r="S88" s="3"/>
      <c r="T88" s="76"/>
      <c r="U88" s="3"/>
      <c r="V88" s="3"/>
      <c r="W88" s="50"/>
      <c r="X88" s="11"/>
      <c r="Y88" s="11"/>
      <c r="Z88" s="76"/>
      <c r="AA88" s="3"/>
      <c r="AB88" s="3"/>
      <c r="AC88" s="50"/>
      <c r="AD88" s="3"/>
      <c r="AE88" s="3"/>
      <c r="AF88" s="76"/>
      <c r="AG88" s="3"/>
      <c r="AH88" s="3"/>
      <c r="AI88" s="50"/>
      <c r="AJ88" s="3"/>
      <c r="AK88" s="3"/>
      <c r="AL88" s="76"/>
      <c r="AM88" s="3"/>
      <c r="AN88" s="3"/>
      <c r="AO88" s="50"/>
      <c r="AP88" s="3"/>
      <c r="AQ88" s="3"/>
      <c r="AR88" s="76"/>
      <c r="AS88" s="3"/>
      <c r="AT88" s="3"/>
      <c r="AU88" s="50"/>
      <c r="AV88" s="11"/>
      <c r="AW88" s="11"/>
      <c r="AX88" s="76"/>
      <c r="AY88" s="3"/>
      <c r="AZ88" s="3"/>
      <c r="BA88" s="57">
        <f t="shared" si="101"/>
        <v>321</v>
      </c>
      <c r="BB88" s="33">
        <v>150</v>
      </c>
      <c r="BC88" s="33">
        <v>171</v>
      </c>
      <c r="BD88" s="60">
        <f>BE88+BF88</f>
        <v>568895.52</v>
      </c>
      <c r="BE88" s="3">
        <v>265839.03000000003</v>
      </c>
      <c r="BF88" s="3">
        <v>303056.49</v>
      </c>
      <c r="BH88" s="62">
        <f t="shared" si="102"/>
        <v>568895.52</v>
      </c>
      <c r="BI88" s="65">
        <f>' I КВАРТАЛ'!BH88+'II КВАРТАЛ '!BH88+' III КВАРТАЛ '!BH88+'IV КВАРТАЛ и СВОД V-мов и $$ '!BH88</f>
        <v>2302377</v>
      </c>
      <c r="BL88" s="107"/>
      <c r="BM88" s="90">
        <f t="shared" si="115"/>
        <v>0</v>
      </c>
      <c r="BN88" s="89">
        <f>' I КВАРТАЛ'!C88+'II КВАРТАЛ '!C88+' III КВАРТАЛ '!C88+'IV КВАРТАЛ и СВОД V-мов и $$ '!C88</f>
        <v>0</v>
      </c>
      <c r="BO88" s="89">
        <f>' I КВАРТАЛ'!D88+'II КВАРТАЛ '!D88+' III КВАРТАЛ '!D88+'IV КВАРТАЛ и СВОД V-мов и $$ '!D88</f>
        <v>0</v>
      </c>
      <c r="BP88" s="115">
        <f>' I КВАРТАЛ'!E88+'II КВАРТАЛ '!E88+' III КВАРТАЛ '!E88+'IV КВАРТАЛ и СВОД V-мов и $$ '!E88</f>
        <v>0</v>
      </c>
      <c r="BQ88" s="51">
        <f>' I КВАРТАЛ'!F88+'II КВАРТАЛ '!F88+' III КВАРТАЛ '!F88+'IV КВАРТАЛ и СВОД V-мов и $$ '!F88</f>
        <v>0</v>
      </c>
      <c r="BR88" s="51">
        <f>' I КВАРТАЛ'!G88+'II КВАРТАЛ '!G88+' III КВАРТАЛ '!G88+'IV КВАРТАЛ и СВОД V-мов и $$ '!G88</f>
        <v>0</v>
      </c>
      <c r="BS88" s="90">
        <f t="shared" si="116"/>
        <v>0</v>
      </c>
      <c r="BT88" s="89">
        <f>' I КВАРТАЛ'!I88+'II КВАРТАЛ '!I88+' III КВАРТАЛ '!I88+'IV КВАРТАЛ и СВОД V-мов и $$ '!I88</f>
        <v>0</v>
      </c>
      <c r="BU88" s="89">
        <f>' I КВАРТАЛ'!J88+'II КВАРТАЛ '!J88+' III КВАРТАЛ '!J88+'IV КВАРТАЛ и СВОД V-мов и $$ '!J88</f>
        <v>0</v>
      </c>
      <c r="BV88" s="115">
        <f>' I КВАРТАЛ'!K88+'II КВАРТАЛ '!K88+' III КВАРТАЛ '!K88+'IV КВАРТАЛ и СВОД V-мов и $$ '!K88</f>
        <v>0</v>
      </c>
      <c r="BW88" s="51">
        <f>' I КВАРТАЛ'!L88+'II КВАРТАЛ '!L88+' III КВАРТАЛ '!L88+'IV КВАРТАЛ и СВОД V-мов и $$ '!L88</f>
        <v>0</v>
      </c>
      <c r="BX88" s="51">
        <f>' I КВАРТАЛ'!M88+'II КВАРТАЛ '!M88+' III КВАРТАЛ '!M88+'IV КВАРТАЛ и СВОД V-мов и $$ '!M88</f>
        <v>0</v>
      </c>
      <c r="BY88" s="90">
        <f t="shared" si="117"/>
        <v>0</v>
      </c>
      <c r="BZ88" s="89">
        <f>' I КВАРТАЛ'!O88+'II КВАРТАЛ '!O88+' III КВАРТАЛ '!O88+'IV КВАРТАЛ и СВОД V-мов и $$ '!O88</f>
        <v>0</v>
      </c>
      <c r="CA88" s="89">
        <f>' I КВАРТАЛ'!P88+'II КВАРТАЛ '!P88+' III КВАРТАЛ '!P88+'IV КВАРТАЛ и СВОД V-мов и $$ '!P88</f>
        <v>0</v>
      </c>
      <c r="CB88" s="115">
        <f>' I КВАРТАЛ'!Q88+'II КВАРТАЛ '!Q88+' III КВАРТАЛ '!Q88+'IV КВАРТАЛ и СВОД V-мов и $$ '!Q88</f>
        <v>0</v>
      </c>
      <c r="CC88" s="51">
        <f>' I КВАРТАЛ'!R88+'II КВАРТАЛ '!R88+' III КВАРТАЛ '!R88+'IV КВАРТАЛ и СВОД V-мов и $$ '!R88</f>
        <v>0</v>
      </c>
      <c r="CD88" s="51">
        <f>' I КВАРТАЛ'!S88+'II КВАРТАЛ '!S88+' III КВАРТАЛ '!S88+'IV КВАРТАЛ и СВОД V-мов и $$ '!S88</f>
        <v>0</v>
      </c>
      <c r="CE88" s="115">
        <f>' I КВАРТАЛ'!T88+'II КВАРТАЛ '!T88+' III КВАРТАЛ '!T88+'IV КВАРТАЛ и СВОД V-мов и $$ '!T88</f>
        <v>0</v>
      </c>
      <c r="CF88" s="51">
        <f>' I КВАРТАЛ'!U88+'II КВАРТАЛ '!U88+' III КВАРТАЛ '!U88+'IV КВАРТАЛ и СВОД V-мов и $$ '!U88</f>
        <v>0</v>
      </c>
      <c r="CG88" s="51">
        <f>' I КВАРТАЛ'!V88+'II КВАРТАЛ '!V88+' III КВАРТАЛ '!V88+'IV КВАРТАЛ и СВОД V-мов и $$ '!V88</f>
        <v>0</v>
      </c>
      <c r="CH88" s="90">
        <f t="shared" si="118"/>
        <v>0</v>
      </c>
      <c r="CI88" s="89">
        <f>' I КВАРТАЛ'!X88+'II КВАРТАЛ '!X88+' III КВАРТАЛ '!X88+'IV КВАРТАЛ и СВОД V-мов и $$ '!X88</f>
        <v>0</v>
      </c>
      <c r="CJ88" s="89">
        <f>' I КВАРТАЛ'!Y88+'II КВАРТАЛ '!Y88+' III КВАРТАЛ '!Y88+'IV КВАРТАЛ и СВОД V-мов и $$ '!Y88</f>
        <v>0</v>
      </c>
      <c r="CK88" s="115">
        <f>' I КВАРТАЛ'!Z88+'II КВАРТАЛ '!Z88+' III КВАРТАЛ '!Z88+'IV КВАРТАЛ и СВОД V-мов и $$ '!Z88</f>
        <v>0</v>
      </c>
      <c r="CL88" s="51">
        <f>' I КВАРТАЛ'!AA88+'II КВАРТАЛ '!AA88+' III КВАРТАЛ '!AA88+'IV КВАРТАЛ и СВОД V-мов и $$ '!AA88</f>
        <v>0</v>
      </c>
      <c r="CM88" s="51">
        <f>' I КВАРТАЛ'!AB88+'II КВАРТАЛ '!AB88+' III КВАРТАЛ '!AB88+'IV КВАРТАЛ и СВОД V-мов и $$ '!AB88</f>
        <v>0</v>
      </c>
      <c r="CN88" s="90">
        <f t="shared" si="119"/>
        <v>0</v>
      </c>
      <c r="CO88" s="89">
        <f>' I КВАРТАЛ'!AD88+'II КВАРТАЛ '!AD88+' III КВАРТАЛ '!AD88+'IV КВАРТАЛ и СВОД V-мов и $$ '!AD88</f>
        <v>0</v>
      </c>
      <c r="CP88" s="89">
        <f>' I КВАРТАЛ'!AE88+'II КВАРТАЛ '!AE88+' III КВАРТАЛ '!AE88+'IV КВАРТАЛ и СВОД V-мов и $$ '!AE88</f>
        <v>0</v>
      </c>
      <c r="CQ88" s="115">
        <f>' I КВАРТАЛ'!AF88+'II КВАРТАЛ '!AF88+' III КВАРТАЛ '!AF88+'IV КВАРТАЛ и СВОД V-мов и $$ '!AF88</f>
        <v>0</v>
      </c>
      <c r="CR88" s="51">
        <f>' I КВАРТАЛ'!AG88+'II КВАРТАЛ '!AG88+' III КВАРТАЛ '!AG88+'IV КВАРТАЛ и СВОД V-мов и $$ '!AG88</f>
        <v>0</v>
      </c>
      <c r="CS88" s="51">
        <f>' I КВАРТАЛ'!AH88+'II КВАРТАЛ '!AH88+' III КВАРТАЛ '!AH88+'IV КВАРТАЛ и СВОД V-мов и $$ '!AH88</f>
        <v>0</v>
      </c>
      <c r="CT88" s="90">
        <f t="shared" si="120"/>
        <v>0</v>
      </c>
      <c r="CU88" s="89">
        <f>' I КВАРТАЛ'!AJ88+'II КВАРТАЛ '!AJ88+' III КВАРТАЛ '!AJ88+'IV КВАРТАЛ и СВОД V-мов и $$ '!AJ88</f>
        <v>0</v>
      </c>
      <c r="CV88" s="89">
        <f>' I КВАРТАЛ'!AK88+'II КВАРТАЛ '!AK88+' III КВАРТАЛ '!AK88+'IV КВАРТАЛ и СВОД V-мов и $$ '!AK88</f>
        <v>0</v>
      </c>
      <c r="CW88" s="115">
        <f>' I КВАРТАЛ'!AL88+'II КВАРТАЛ '!AL88+' III КВАРТАЛ '!AL88+'IV КВАРТАЛ и СВОД V-мов и $$ '!AL88</f>
        <v>0</v>
      </c>
      <c r="CX88" s="51">
        <f>' I КВАРТАЛ'!AM88+'II КВАРТАЛ '!AM88+' III КВАРТАЛ '!AM88+'IV КВАРТАЛ и СВОД V-мов и $$ '!AM88</f>
        <v>0</v>
      </c>
      <c r="CY88" s="51">
        <f>' I КВАРТАЛ'!AN88+'II КВАРТАЛ '!AN88+' III КВАРТАЛ '!AN88+'IV КВАРТАЛ и СВОД V-мов и $$ '!AN88</f>
        <v>0</v>
      </c>
      <c r="CZ88" s="90">
        <f t="shared" si="121"/>
        <v>0</v>
      </c>
      <c r="DA88" s="89">
        <f>' I КВАРТАЛ'!AP88+'II КВАРТАЛ '!AP88+' III КВАРТАЛ '!AP88+'IV КВАРТАЛ и СВОД V-мов и $$ '!AP88</f>
        <v>0</v>
      </c>
      <c r="DB88" s="89">
        <f>' I КВАРТАЛ'!AQ88+'II КВАРТАЛ '!AQ88+' III КВАРТАЛ '!AQ88+'IV КВАРТАЛ и СВОД V-мов и $$ '!AQ88</f>
        <v>0</v>
      </c>
      <c r="DC88" s="115">
        <f>' I КВАРТАЛ'!AR88+'II КВАРТАЛ '!AR88+' III КВАРТАЛ '!AR88+'IV КВАРТАЛ и СВОД V-мов и $$ '!AR88</f>
        <v>0</v>
      </c>
      <c r="DD88" s="51">
        <f>' I КВАРТАЛ'!AS88+'II КВАРТАЛ '!AS88+' III КВАРТАЛ '!AS88+'IV КВАРТАЛ и СВОД V-мов и $$ '!AS88</f>
        <v>0</v>
      </c>
      <c r="DE88" s="51">
        <f>' I КВАРТАЛ'!AT88+'II КВАРТАЛ '!AT88+' III КВАРТАЛ '!AT88+'IV КВАРТАЛ и СВОД V-мов и $$ '!AT88</f>
        <v>0</v>
      </c>
      <c r="DF88" s="90">
        <f t="shared" si="122"/>
        <v>0</v>
      </c>
      <c r="DG88" s="89">
        <f>' I КВАРТАЛ'!AV88+'II КВАРТАЛ '!AV88+' III КВАРТАЛ '!AV88+'IV КВАРТАЛ и СВОД V-мов и $$ '!AV88</f>
        <v>0</v>
      </c>
      <c r="DH88" s="89">
        <f>' I КВАРТАЛ'!AW88+'II КВАРТАЛ '!AW88+' III КВАРТАЛ '!AW88+'IV КВАРТАЛ и СВОД V-мов и $$ '!AW88</f>
        <v>0</v>
      </c>
      <c r="DI88" s="115">
        <f>' I КВАРТАЛ'!AX88+'II КВАРТАЛ '!AX88+' III КВАРТАЛ '!AX88+'IV КВАРТАЛ и СВОД V-мов и $$ '!AX88</f>
        <v>0</v>
      </c>
      <c r="DJ88" s="51">
        <f>' I КВАРТАЛ'!AY88+'II КВАРТАЛ '!AY88+' III КВАРТАЛ '!AY88+'IV КВАРТАЛ и СВОД V-мов и $$ '!AY88</f>
        <v>0</v>
      </c>
      <c r="DK88" s="51">
        <f>' I КВАРТАЛ'!AZ88+'II КВАРТАЛ '!AZ88+' III КВАРТАЛ '!AZ88+'IV КВАРТАЛ и СВОД V-мов и $$ '!AZ88</f>
        <v>0</v>
      </c>
      <c r="DL88" s="90">
        <f t="shared" si="123"/>
        <v>1300</v>
      </c>
      <c r="DM88" s="89">
        <f>' I КВАРТАЛ'!BB88+'II КВАРТАЛ '!BB88+' III КВАРТАЛ '!BB88+'IV КВАРТАЛ и СВОД V-мов и $$ '!BB88</f>
        <v>600</v>
      </c>
      <c r="DN88" s="89">
        <f>' I КВАРТАЛ'!BC88+'II КВАРТАЛ '!BC88+' III КВАРТАЛ '!BC88+'IV КВАРТАЛ и СВОД V-мов и $$ '!BC88</f>
        <v>700</v>
      </c>
      <c r="DO88" s="115">
        <f>' I КВАРТАЛ'!BD88+'II КВАРТАЛ '!BD88+' III КВАРТАЛ '!BD88+'IV КВАРТАЛ и СВОД V-мов и $$ '!BD88</f>
        <v>2302377</v>
      </c>
      <c r="DP88" s="51">
        <f>' I КВАРТАЛ'!BE88+'II КВАРТАЛ '!BE88+' III КВАРТАЛ '!BE88+'IV КВАРТАЛ и СВОД V-мов и $$ '!BE88</f>
        <v>1062630.73</v>
      </c>
      <c r="DQ88" s="51">
        <f>' I КВАРТАЛ'!BF88+'II КВАРТАЛ '!BF88+' III КВАРТАЛ '!BF88+'IV КВАРТАЛ и СВОД V-мов и $$ '!BF88</f>
        <v>1239746.27</v>
      </c>
      <c r="DR88" s="35"/>
      <c r="DS88" s="72">
        <f t="shared" si="107"/>
        <v>1300</v>
      </c>
      <c r="DT88" s="97">
        <f t="shared" si="108"/>
        <v>600</v>
      </c>
      <c r="DU88" s="97">
        <f t="shared" si="109"/>
        <v>700</v>
      </c>
      <c r="DV88" s="63">
        <f t="shared" si="103"/>
        <v>2302377</v>
      </c>
      <c r="DW88" s="51">
        <f t="shared" si="104"/>
        <v>1062630.73</v>
      </c>
      <c r="DX88" s="51">
        <f t="shared" si="105"/>
        <v>1239746.27</v>
      </c>
      <c r="DY88" s="116">
        <f t="shared" si="106"/>
        <v>0</v>
      </c>
      <c r="DZ88" s="100">
        <f t="shared" si="124"/>
        <v>1300</v>
      </c>
      <c r="EA88" s="101">
        <f t="shared" si="125"/>
        <v>0</v>
      </c>
    </row>
    <row r="89" spans="1:135" ht="15.75" x14ac:dyDescent="0.25">
      <c r="A89" s="106" t="s">
        <v>92</v>
      </c>
      <c r="B89" s="50"/>
      <c r="C89" s="11"/>
      <c r="D89" s="11"/>
      <c r="E89" s="76"/>
      <c r="F89" s="3"/>
      <c r="G89" s="3"/>
      <c r="H89" s="50"/>
      <c r="I89" s="11"/>
      <c r="J89" s="11"/>
      <c r="K89" s="76"/>
      <c r="L89" s="3"/>
      <c r="M89" s="3"/>
      <c r="N89" s="50"/>
      <c r="O89" s="3"/>
      <c r="P89" s="3"/>
      <c r="Q89" s="76"/>
      <c r="R89" s="3"/>
      <c r="S89" s="3"/>
      <c r="T89" s="76"/>
      <c r="U89" s="3"/>
      <c r="V89" s="3"/>
      <c r="W89" s="50"/>
      <c r="X89" s="11"/>
      <c r="Y89" s="11"/>
      <c r="Z89" s="76"/>
      <c r="AA89" s="3"/>
      <c r="AB89" s="3"/>
      <c r="AC89" s="50"/>
      <c r="AD89" s="3"/>
      <c r="AE89" s="3"/>
      <c r="AF89" s="76"/>
      <c r="AG89" s="3"/>
      <c r="AH89" s="3"/>
      <c r="AI89" s="50"/>
      <c r="AJ89" s="3"/>
      <c r="AK89" s="3"/>
      <c r="AL89" s="76"/>
      <c r="AM89" s="3"/>
      <c r="AN89" s="3"/>
      <c r="AO89" s="50"/>
      <c r="AP89" s="3"/>
      <c r="AQ89" s="3"/>
      <c r="AR89" s="76"/>
      <c r="AS89" s="3"/>
      <c r="AT89" s="3"/>
      <c r="AU89" s="50"/>
      <c r="AV89" s="11"/>
      <c r="AW89" s="11"/>
      <c r="AX89" s="76"/>
      <c r="AY89" s="3"/>
      <c r="AZ89" s="3"/>
      <c r="BA89" s="57">
        <f t="shared" si="101"/>
        <v>454</v>
      </c>
      <c r="BB89" s="33">
        <v>213</v>
      </c>
      <c r="BC89" s="33">
        <v>241</v>
      </c>
      <c r="BD89" s="60">
        <f>BE89+BF89</f>
        <v>1348812.6400000001</v>
      </c>
      <c r="BE89" s="3">
        <v>632812.98</v>
      </c>
      <c r="BF89" s="3">
        <v>715999.66</v>
      </c>
      <c r="BH89" s="62">
        <f t="shared" si="102"/>
        <v>1348812.6400000001</v>
      </c>
      <c r="BI89" s="65">
        <f>' I КВАРТАЛ'!BH89+'II КВАРТАЛ '!BH89+' III КВАРТАЛ '!BH89+'IV КВАРТАЛ и СВОД V-мов и $$ '!BH89</f>
        <v>5422114</v>
      </c>
      <c r="BL89" s="107"/>
      <c r="BM89" s="90">
        <f t="shared" si="115"/>
        <v>0</v>
      </c>
      <c r="BN89" s="89">
        <f>' I КВАРТАЛ'!C89+'II КВАРТАЛ '!C89+' III КВАРТАЛ '!C89+'IV КВАРТАЛ и СВОД V-мов и $$ '!C89</f>
        <v>0</v>
      </c>
      <c r="BO89" s="89">
        <f>' I КВАРТАЛ'!D89+'II КВАРТАЛ '!D89+' III КВАРТАЛ '!D89+'IV КВАРТАЛ и СВОД V-мов и $$ '!D89</f>
        <v>0</v>
      </c>
      <c r="BP89" s="115">
        <f>' I КВАРТАЛ'!E89+'II КВАРТАЛ '!E89+' III КВАРТАЛ '!E89+'IV КВАРТАЛ и СВОД V-мов и $$ '!E89</f>
        <v>0</v>
      </c>
      <c r="BQ89" s="51">
        <f>' I КВАРТАЛ'!F89+'II КВАРТАЛ '!F89+' III КВАРТАЛ '!F89+'IV КВАРТАЛ и СВОД V-мов и $$ '!F89</f>
        <v>0</v>
      </c>
      <c r="BR89" s="51">
        <f>' I КВАРТАЛ'!G89+'II КВАРТАЛ '!G89+' III КВАРТАЛ '!G89+'IV КВАРТАЛ и СВОД V-мов и $$ '!G89</f>
        <v>0</v>
      </c>
      <c r="BS89" s="90">
        <f t="shared" si="116"/>
        <v>0</v>
      </c>
      <c r="BT89" s="89">
        <f>' I КВАРТАЛ'!I89+'II КВАРТАЛ '!I89+' III КВАРТАЛ '!I89+'IV КВАРТАЛ и СВОД V-мов и $$ '!I89</f>
        <v>0</v>
      </c>
      <c r="BU89" s="89">
        <f>' I КВАРТАЛ'!J89+'II КВАРТАЛ '!J89+' III КВАРТАЛ '!J89+'IV КВАРТАЛ и СВОД V-мов и $$ '!J89</f>
        <v>0</v>
      </c>
      <c r="BV89" s="115">
        <f>' I КВАРТАЛ'!K89+'II КВАРТАЛ '!K89+' III КВАРТАЛ '!K89+'IV КВАРТАЛ и СВОД V-мов и $$ '!K89</f>
        <v>0</v>
      </c>
      <c r="BW89" s="51">
        <f>' I КВАРТАЛ'!L89+'II КВАРТАЛ '!L89+' III КВАРТАЛ '!L89+'IV КВАРТАЛ и СВОД V-мов и $$ '!L89</f>
        <v>0</v>
      </c>
      <c r="BX89" s="51">
        <f>' I КВАРТАЛ'!M89+'II КВАРТАЛ '!M89+' III КВАРТАЛ '!M89+'IV КВАРТАЛ и СВОД V-мов и $$ '!M89</f>
        <v>0</v>
      </c>
      <c r="BY89" s="90">
        <f t="shared" si="117"/>
        <v>0</v>
      </c>
      <c r="BZ89" s="89">
        <f>' I КВАРТАЛ'!O89+'II КВАРТАЛ '!O89+' III КВАРТАЛ '!O89+'IV КВАРТАЛ и СВОД V-мов и $$ '!O89</f>
        <v>0</v>
      </c>
      <c r="CA89" s="89">
        <f>' I КВАРТАЛ'!P89+'II КВАРТАЛ '!P89+' III КВАРТАЛ '!P89+'IV КВАРТАЛ и СВОД V-мов и $$ '!P89</f>
        <v>0</v>
      </c>
      <c r="CB89" s="115">
        <f>' I КВАРТАЛ'!Q89+'II КВАРТАЛ '!Q89+' III КВАРТАЛ '!Q89+'IV КВАРТАЛ и СВОД V-мов и $$ '!Q89</f>
        <v>0</v>
      </c>
      <c r="CC89" s="51">
        <f>' I КВАРТАЛ'!R89+'II КВАРТАЛ '!R89+' III КВАРТАЛ '!R89+'IV КВАРТАЛ и СВОД V-мов и $$ '!R89</f>
        <v>0</v>
      </c>
      <c r="CD89" s="51">
        <f>' I КВАРТАЛ'!S89+'II КВАРТАЛ '!S89+' III КВАРТАЛ '!S89+'IV КВАРТАЛ и СВОД V-мов и $$ '!S89</f>
        <v>0</v>
      </c>
      <c r="CE89" s="115">
        <f>' I КВАРТАЛ'!T89+'II КВАРТАЛ '!T89+' III КВАРТАЛ '!T89+'IV КВАРТАЛ и СВОД V-мов и $$ '!T89</f>
        <v>0</v>
      </c>
      <c r="CF89" s="51">
        <f>' I КВАРТАЛ'!U89+'II КВАРТАЛ '!U89+' III КВАРТАЛ '!U89+'IV КВАРТАЛ и СВОД V-мов и $$ '!U89</f>
        <v>0</v>
      </c>
      <c r="CG89" s="51">
        <f>' I КВАРТАЛ'!V89+'II КВАРТАЛ '!V89+' III КВАРТАЛ '!V89+'IV КВАРТАЛ и СВОД V-мов и $$ '!V89</f>
        <v>0</v>
      </c>
      <c r="CH89" s="90">
        <f t="shared" si="118"/>
        <v>0</v>
      </c>
      <c r="CI89" s="89">
        <f>' I КВАРТАЛ'!X89+'II КВАРТАЛ '!X89+' III КВАРТАЛ '!X89+'IV КВАРТАЛ и СВОД V-мов и $$ '!X89</f>
        <v>0</v>
      </c>
      <c r="CJ89" s="89">
        <f>' I КВАРТАЛ'!Y89+'II КВАРТАЛ '!Y89+' III КВАРТАЛ '!Y89+'IV КВАРТАЛ и СВОД V-мов и $$ '!Y89</f>
        <v>0</v>
      </c>
      <c r="CK89" s="115">
        <f>' I КВАРТАЛ'!Z89+'II КВАРТАЛ '!Z89+' III КВАРТАЛ '!Z89+'IV КВАРТАЛ и СВОД V-мов и $$ '!Z89</f>
        <v>0</v>
      </c>
      <c r="CL89" s="51">
        <f>' I КВАРТАЛ'!AA89+'II КВАРТАЛ '!AA89+' III КВАРТАЛ '!AA89+'IV КВАРТАЛ и СВОД V-мов и $$ '!AA89</f>
        <v>0</v>
      </c>
      <c r="CM89" s="51">
        <f>' I КВАРТАЛ'!AB89+'II КВАРТАЛ '!AB89+' III КВАРТАЛ '!AB89+'IV КВАРТАЛ и СВОД V-мов и $$ '!AB89</f>
        <v>0</v>
      </c>
      <c r="CN89" s="90">
        <f t="shared" si="119"/>
        <v>0</v>
      </c>
      <c r="CO89" s="89">
        <f>' I КВАРТАЛ'!AD89+'II КВАРТАЛ '!AD89+' III КВАРТАЛ '!AD89+'IV КВАРТАЛ и СВОД V-мов и $$ '!AD89</f>
        <v>0</v>
      </c>
      <c r="CP89" s="89">
        <f>' I КВАРТАЛ'!AE89+'II КВАРТАЛ '!AE89+' III КВАРТАЛ '!AE89+'IV КВАРТАЛ и СВОД V-мов и $$ '!AE89</f>
        <v>0</v>
      </c>
      <c r="CQ89" s="115">
        <f>' I КВАРТАЛ'!AF89+'II КВАРТАЛ '!AF89+' III КВАРТАЛ '!AF89+'IV КВАРТАЛ и СВОД V-мов и $$ '!AF89</f>
        <v>0</v>
      </c>
      <c r="CR89" s="51">
        <f>' I КВАРТАЛ'!AG89+'II КВАРТАЛ '!AG89+' III КВАРТАЛ '!AG89+'IV КВАРТАЛ и СВОД V-мов и $$ '!AG89</f>
        <v>0</v>
      </c>
      <c r="CS89" s="51">
        <f>' I КВАРТАЛ'!AH89+'II КВАРТАЛ '!AH89+' III КВАРТАЛ '!AH89+'IV КВАРТАЛ и СВОД V-мов и $$ '!AH89</f>
        <v>0</v>
      </c>
      <c r="CT89" s="90">
        <f t="shared" si="120"/>
        <v>0</v>
      </c>
      <c r="CU89" s="89">
        <f>' I КВАРТАЛ'!AJ89+'II КВАРТАЛ '!AJ89+' III КВАРТАЛ '!AJ89+'IV КВАРТАЛ и СВОД V-мов и $$ '!AJ89</f>
        <v>0</v>
      </c>
      <c r="CV89" s="89">
        <f>' I КВАРТАЛ'!AK89+'II КВАРТАЛ '!AK89+' III КВАРТАЛ '!AK89+'IV КВАРТАЛ и СВОД V-мов и $$ '!AK89</f>
        <v>0</v>
      </c>
      <c r="CW89" s="115">
        <f>' I КВАРТАЛ'!AL89+'II КВАРТАЛ '!AL89+' III КВАРТАЛ '!AL89+'IV КВАРТАЛ и СВОД V-мов и $$ '!AL89</f>
        <v>0</v>
      </c>
      <c r="CX89" s="51">
        <f>' I КВАРТАЛ'!AM89+'II КВАРТАЛ '!AM89+' III КВАРТАЛ '!AM89+'IV КВАРТАЛ и СВОД V-мов и $$ '!AM89</f>
        <v>0</v>
      </c>
      <c r="CY89" s="51">
        <f>' I КВАРТАЛ'!AN89+'II КВАРТАЛ '!AN89+' III КВАРТАЛ '!AN89+'IV КВАРТАЛ и СВОД V-мов и $$ '!AN89</f>
        <v>0</v>
      </c>
      <c r="CZ89" s="90">
        <f t="shared" si="121"/>
        <v>0</v>
      </c>
      <c r="DA89" s="89">
        <f>' I КВАРТАЛ'!AP89+'II КВАРТАЛ '!AP89+' III КВАРТАЛ '!AP89+'IV КВАРТАЛ и СВОД V-мов и $$ '!AP89</f>
        <v>0</v>
      </c>
      <c r="DB89" s="89">
        <f>' I КВАРТАЛ'!AQ89+'II КВАРТАЛ '!AQ89+' III КВАРТАЛ '!AQ89+'IV КВАРТАЛ и СВОД V-мов и $$ '!AQ89</f>
        <v>0</v>
      </c>
      <c r="DC89" s="115">
        <f>' I КВАРТАЛ'!AR89+'II КВАРТАЛ '!AR89+' III КВАРТАЛ '!AR89+'IV КВАРТАЛ и СВОД V-мов и $$ '!AR89</f>
        <v>0</v>
      </c>
      <c r="DD89" s="51">
        <f>' I КВАРТАЛ'!AS89+'II КВАРТАЛ '!AS89+' III КВАРТАЛ '!AS89+'IV КВАРТАЛ и СВОД V-мов и $$ '!AS89</f>
        <v>0</v>
      </c>
      <c r="DE89" s="51">
        <f>' I КВАРТАЛ'!AT89+'II КВАРТАЛ '!AT89+' III КВАРТАЛ '!AT89+'IV КВАРТАЛ и СВОД V-мов и $$ '!AT89</f>
        <v>0</v>
      </c>
      <c r="DF89" s="90">
        <f t="shared" si="122"/>
        <v>0</v>
      </c>
      <c r="DG89" s="89">
        <f>' I КВАРТАЛ'!AV89+'II КВАРТАЛ '!AV89+' III КВАРТАЛ '!AV89+'IV КВАРТАЛ и СВОД V-мов и $$ '!AV89</f>
        <v>0</v>
      </c>
      <c r="DH89" s="89">
        <f>' I КВАРТАЛ'!AW89+'II КВАРТАЛ '!AW89+' III КВАРТАЛ '!AW89+'IV КВАРТАЛ и СВОД V-мов и $$ '!AW89</f>
        <v>0</v>
      </c>
      <c r="DI89" s="115">
        <f>' I КВАРТАЛ'!AX89+'II КВАРТАЛ '!AX89+' III КВАРТАЛ '!AX89+'IV КВАРТАЛ и СВОД V-мов и $$ '!AX89</f>
        <v>0</v>
      </c>
      <c r="DJ89" s="51">
        <f>' I КВАРТАЛ'!AY89+'II КВАРТАЛ '!AY89+' III КВАРТАЛ '!AY89+'IV КВАРТАЛ и СВОД V-мов и $$ '!AY89</f>
        <v>0</v>
      </c>
      <c r="DK89" s="51">
        <f>' I КВАРТАЛ'!AZ89+'II КВАРТАЛ '!AZ89+' III КВАРТАЛ '!AZ89+'IV КВАРТАЛ и СВОД V-мов и $$ '!AZ89</f>
        <v>0</v>
      </c>
      <c r="DL89" s="90">
        <f t="shared" si="123"/>
        <v>1825</v>
      </c>
      <c r="DM89" s="89">
        <f>' I КВАРТАЛ'!BB89+'II КВАРТАЛ '!BB89+' III КВАРТАЛ '!BB89+'IV КВАРТАЛ и СВОД V-мов и $$ '!BB89</f>
        <v>855</v>
      </c>
      <c r="DN89" s="89">
        <f>' I КВАРТАЛ'!BC89+'II КВАРТАЛ '!BC89+' III КВАРТАЛ '!BC89+'IV КВАРТАЛ и СВОД V-мов и $$ '!BC89</f>
        <v>970</v>
      </c>
      <c r="DO89" s="115">
        <f>' I КВАРТАЛ'!BD89+'II КВАРТАЛ '!BD89+' III КВАРТАЛ '!BD89+'IV КВАРТАЛ и СВОД V-мов и $$ '!BD89</f>
        <v>5422114</v>
      </c>
      <c r="DP89" s="51">
        <f>' I КВАРТАЛ'!BE89+'II КВАРТАЛ '!BE89+' III КВАРТАЛ '!BE89+'IV КВАРТАЛ и СВОД V-мов и $$ '!BE89</f>
        <v>2540223.56</v>
      </c>
      <c r="DQ89" s="51">
        <f>' I КВАРТАЛ'!BF89+'II КВАРТАЛ '!BF89+' III КВАРТАЛ '!BF89+'IV КВАРТАЛ и СВОД V-мов и $$ '!BF89</f>
        <v>2881890.44</v>
      </c>
      <c r="DR89" s="35"/>
      <c r="DS89" s="72">
        <f t="shared" si="107"/>
        <v>1825</v>
      </c>
      <c r="DT89" s="97">
        <f t="shared" si="108"/>
        <v>855</v>
      </c>
      <c r="DU89" s="97">
        <f t="shared" si="109"/>
        <v>970</v>
      </c>
      <c r="DV89" s="63">
        <f t="shared" si="103"/>
        <v>5422114</v>
      </c>
      <c r="DW89" s="51">
        <f t="shared" si="104"/>
        <v>2540223.56</v>
      </c>
      <c r="DX89" s="51">
        <f t="shared" si="105"/>
        <v>2881890.44</v>
      </c>
      <c r="DY89" s="116">
        <f t="shared" si="106"/>
        <v>0</v>
      </c>
      <c r="DZ89" s="100">
        <f t="shared" si="124"/>
        <v>1825</v>
      </c>
      <c r="EA89" s="101">
        <f t="shared" si="125"/>
        <v>0</v>
      </c>
    </row>
    <row r="90" spans="1:135" ht="15.75" x14ac:dyDescent="0.25">
      <c r="A90" s="130" t="s">
        <v>136</v>
      </c>
      <c r="B90" s="50"/>
      <c r="C90" s="11"/>
      <c r="D90" s="11"/>
      <c r="E90" s="76"/>
      <c r="F90" s="3"/>
      <c r="G90" s="3"/>
      <c r="H90" s="50"/>
      <c r="I90" s="11"/>
      <c r="J90" s="11"/>
      <c r="K90" s="76"/>
      <c r="L90" s="3"/>
      <c r="M90" s="3"/>
      <c r="N90" s="50"/>
      <c r="O90" s="3"/>
      <c r="P90" s="3"/>
      <c r="Q90" s="76"/>
      <c r="R90" s="3"/>
      <c r="S90" s="3"/>
      <c r="T90" s="76"/>
      <c r="U90" s="3"/>
      <c r="V90" s="3"/>
      <c r="W90" s="50"/>
      <c r="X90" s="11"/>
      <c r="Y90" s="11"/>
      <c r="Z90" s="76"/>
      <c r="AA90" s="3"/>
      <c r="AB90" s="3"/>
      <c r="AC90" s="50"/>
      <c r="AD90" s="3"/>
      <c r="AE90" s="3"/>
      <c r="AF90" s="76"/>
      <c r="AG90" s="3"/>
      <c r="AH90" s="3"/>
      <c r="AI90" s="50"/>
      <c r="AJ90" s="3"/>
      <c r="AK90" s="3"/>
      <c r="AL90" s="76"/>
      <c r="AM90" s="3"/>
      <c r="AN90" s="3"/>
      <c r="AO90" s="50"/>
      <c r="AP90" s="3"/>
      <c r="AQ90" s="3"/>
      <c r="AR90" s="76"/>
      <c r="AS90" s="3"/>
      <c r="AT90" s="3"/>
      <c r="AU90" s="50"/>
      <c r="AV90" s="11"/>
      <c r="AW90" s="11"/>
      <c r="AX90" s="76"/>
      <c r="AY90" s="3"/>
      <c r="AZ90" s="3"/>
      <c r="BA90" s="57"/>
      <c r="BB90" s="33"/>
      <c r="BC90" s="33"/>
      <c r="BD90" s="60"/>
      <c r="BE90" s="3"/>
      <c r="BF90" s="3"/>
      <c r="BH90" s="62">
        <f t="shared" si="102"/>
        <v>0</v>
      </c>
      <c r="BI90" s="65">
        <f>' I КВАРТАЛ'!BH90+'II КВАРТАЛ '!BH90+' III КВАРТАЛ '!BH90+'IV КВАРТАЛ и СВОД V-мов и $$ '!BH90</f>
        <v>239774.74</v>
      </c>
      <c r="BL90" s="107"/>
      <c r="BM90" s="90">
        <f t="shared" ref="BM90:BM93" si="128">BN90+BO90</f>
        <v>0</v>
      </c>
      <c r="BN90" s="89">
        <f>' I КВАРТАЛ'!C90+'II КВАРТАЛ '!C90+' III КВАРТАЛ '!C90+'IV КВАРТАЛ и СВОД V-мов и $$ '!C90</f>
        <v>0</v>
      </c>
      <c r="BO90" s="89">
        <f>' I КВАРТАЛ'!D90+'II КВАРТАЛ '!D90+' III КВАРТАЛ '!D90+'IV КВАРТАЛ и СВОД V-мов и $$ '!D90</f>
        <v>0</v>
      </c>
      <c r="BP90" s="115">
        <f>' I КВАРТАЛ'!E90+'II КВАРТАЛ '!E90+' III КВАРТАЛ '!E90+'IV КВАРТАЛ и СВОД V-мов и $$ '!E90</f>
        <v>0</v>
      </c>
      <c r="BQ90" s="51">
        <f>' I КВАРТАЛ'!F90+'II КВАРТАЛ '!F90+' III КВАРТАЛ '!F90+'IV КВАРТАЛ и СВОД V-мов и $$ '!F90</f>
        <v>0</v>
      </c>
      <c r="BR90" s="51">
        <f>' I КВАРТАЛ'!G90+'II КВАРТАЛ '!G90+' III КВАРТАЛ '!G90+'IV КВАРТАЛ и СВОД V-мов и $$ '!G90</f>
        <v>0</v>
      </c>
      <c r="BS90" s="90">
        <f t="shared" ref="BS90:BS93" si="129">BT90+BU90</f>
        <v>0</v>
      </c>
      <c r="BT90" s="89">
        <f>' I КВАРТАЛ'!I90+'II КВАРТАЛ '!I90+' III КВАРТАЛ '!I90+'IV КВАРТАЛ и СВОД V-мов и $$ '!I90</f>
        <v>0</v>
      </c>
      <c r="BU90" s="89">
        <f>' I КВАРТАЛ'!J90+'II КВАРТАЛ '!J90+' III КВАРТАЛ '!J90+'IV КВАРТАЛ и СВОД V-мов и $$ '!J90</f>
        <v>0</v>
      </c>
      <c r="BV90" s="115">
        <f>' I КВАРТАЛ'!K90+'II КВАРТАЛ '!K90+' III КВАРТАЛ '!K90+'IV КВАРТАЛ и СВОД V-мов и $$ '!K90</f>
        <v>0</v>
      </c>
      <c r="BW90" s="51">
        <f>' I КВАРТАЛ'!L90+'II КВАРТАЛ '!L90+' III КВАРТАЛ '!L90+'IV КВАРТАЛ и СВОД V-мов и $$ '!L90</f>
        <v>0</v>
      </c>
      <c r="BX90" s="51">
        <f>' I КВАРТАЛ'!M90+'II КВАРТАЛ '!M90+' III КВАРТАЛ '!M90+'IV КВАРТАЛ и СВОД V-мов и $$ '!M90</f>
        <v>0</v>
      </c>
      <c r="BY90" s="90">
        <f t="shared" ref="BY90:BY93" si="130">BZ90+CA90</f>
        <v>0</v>
      </c>
      <c r="BZ90" s="89">
        <f>' I КВАРТАЛ'!O90+'II КВАРТАЛ '!O90+' III КВАРТАЛ '!O90+'IV КВАРТАЛ и СВОД V-мов и $$ '!O90</f>
        <v>0</v>
      </c>
      <c r="CA90" s="89">
        <f>' I КВАРТАЛ'!P90+'II КВАРТАЛ '!P90+' III КВАРТАЛ '!P90+'IV КВАРТАЛ и СВОД V-мов и $$ '!P90</f>
        <v>0</v>
      </c>
      <c r="CB90" s="115">
        <f>' I КВАРТАЛ'!Q90+'II КВАРТАЛ '!Q90+' III КВАРТАЛ '!Q90+'IV КВАРТАЛ и СВОД V-мов и $$ '!Q90</f>
        <v>0</v>
      </c>
      <c r="CC90" s="51">
        <f>' I КВАРТАЛ'!R90+'II КВАРТАЛ '!R90+' III КВАРТАЛ '!R90+'IV КВАРТАЛ и СВОД V-мов и $$ '!R90</f>
        <v>0</v>
      </c>
      <c r="CD90" s="51">
        <f>' I КВАРТАЛ'!S90+'II КВАРТАЛ '!S90+' III КВАРТАЛ '!S90+'IV КВАРТАЛ и СВОД V-мов и $$ '!S90</f>
        <v>0</v>
      </c>
      <c r="CE90" s="115">
        <f>' I КВАРТАЛ'!T90+'II КВАРТАЛ '!T90+' III КВАРТАЛ '!T90+'IV КВАРТАЛ и СВОД V-мов и $$ '!T90</f>
        <v>0</v>
      </c>
      <c r="CF90" s="51">
        <f>' I КВАРТАЛ'!U90+'II КВАРТАЛ '!U90+' III КВАРТАЛ '!U90+'IV КВАРТАЛ и СВОД V-мов и $$ '!U90</f>
        <v>0</v>
      </c>
      <c r="CG90" s="51">
        <f>' I КВАРТАЛ'!V90+'II КВАРТАЛ '!V90+' III КВАРТАЛ '!V90+'IV КВАРТАЛ и СВОД V-мов и $$ '!V90</f>
        <v>0</v>
      </c>
      <c r="CH90" s="90">
        <f t="shared" ref="CH90:CH93" si="131">CI90+CJ90</f>
        <v>0</v>
      </c>
      <c r="CI90" s="89">
        <f>' I КВАРТАЛ'!X90+'II КВАРТАЛ '!X90+' III КВАРТАЛ '!X90+'IV КВАРТАЛ и СВОД V-мов и $$ '!X90</f>
        <v>0</v>
      </c>
      <c r="CJ90" s="89">
        <f>' I КВАРТАЛ'!Y90+'II КВАРТАЛ '!Y90+' III КВАРТАЛ '!Y90+'IV КВАРТАЛ и СВОД V-мов и $$ '!Y90</f>
        <v>0</v>
      </c>
      <c r="CK90" s="115">
        <f>' I КВАРТАЛ'!Z90+'II КВАРТАЛ '!Z90+' III КВАРТАЛ '!Z90+'IV КВАРТАЛ и СВОД V-мов и $$ '!Z90</f>
        <v>0</v>
      </c>
      <c r="CL90" s="51">
        <f>' I КВАРТАЛ'!AA90+'II КВАРТАЛ '!AA90+' III КВАРТАЛ '!AA90+'IV КВАРТАЛ и СВОД V-мов и $$ '!AA90</f>
        <v>0</v>
      </c>
      <c r="CM90" s="51">
        <f>' I КВАРТАЛ'!AB90+'II КВАРТАЛ '!AB90+' III КВАРТАЛ '!AB90+'IV КВАРТАЛ и СВОД V-мов и $$ '!AB90</f>
        <v>0</v>
      </c>
      <c r="CN90" s="90">
        <f t="shared" ref="CN90:CN93" si="132">CO90+CP90</f>
        <v>0</v>
      </c>
      <c r="CO90" s="89">
        <f>' I КВАРТАЛ'!AD90+'II КВАРТАЛ '!AD90+' III КВАРТАЛ '!AD90+'IV КВАРТАЛ и СВОД V-мов и $$ '!AD90</f>
        <v>0</v>
      </c>
      <c r="CP90" s="89">
        <f>' I КВАРТАЛ'!AE90+'II КВАРТАЛ '!AE90+' III КВАРТАЛ '!AE90+'IV КВАРТАЛ и СВОД V-мов и $$ '!AE90</f>
        <v>0</v>
      </c>
      <c r="CQ90" s="115">
        <f>' I КВАРТАЛ'!AF90+'II КВАРТАЛ '!AF90+' III КВАРТАЛ '!AF90+'IV КВАРТАЛ и СВОД V-мов и $$ '!AF90</f>
        <v>0</v>
      </c>
      <c r="CR90" s="51">
        <f>' I КВАРТАЛ'!AG90+'II КВАРТАЛ '!AG90+' III КВАРТАЛ '!AG90+'IV КВАРТАЛ и СВОД V-мов и $$ '!AG90</f>
        <v>0</v>
      </c>
      <c r="CS90" s="51">
        <f>' I КВАРТАЛ'!AH90+'II КВАРТАЛ '!AH90+' III КВАРТАЛ '!AH90+'IV КВАРТАЛ и СВОД V-мов и $$ '!AH90</f>
        <v>0</v>
      </c>
      <c r="CT90" s="90">
        <f t="shared" ref="CT90:CT93" si="133">CU90+CV90</f>
        <v>0</v>
      </c>
      <c r="CU90" s="89">
        <f>' I КВАРТАЛ'!AJ90+'II КВАРТАЛ '!AJ90+' III КВАРТАЛ '!AJ90+'IV КВАРТАЛ и СВОД V-мов и $$ '!AJ90</f>
        <v>0</v>
      </c>
      <c r="CV90" s="89">
        <f>' I КВАРТАЛ'!AK90+'II КВАРТАЛ '!AK90+' III КВАРТАЛ '!AK90+'IV КВАРТАЛ и СВОД V-мов и $$ '!AK90</f>
        <v>0</v>
      </c>
      <c r="CW90" s="115">
        <f>' I КВАРТАЛ'!AL90+'II КВАРТАЛ '!AL90+' III КВАРТАЛ '!AL90+'IV КВАРТАЛ и СВОД V-мов и $$ '!AL90</f>
        <v>0</v>
      </c>
      <c r="CX90" s="51">
        <f>' I КВАРТАЛ'!AM90+'II КВАРТАЛ '!AM90+' III КВАРТАЛ '!AM90+'IV КВАРТАЛ и СВОД V-мов и $$ '!AM90</f>
        <v>0</v>
      </c>
      <c r="CY90" s="51">
        <f>' I КВАРТАЛ'!AN90+'II КВАРТАЛ '!AN90+' III КВАРТАЛ '!AN90+'IV КВАРТАЛ и СВОД V-мов и $$ '!AN90</f>
        <v>0</v>
      </c>
      <c r="CZ90" s="90">
        <f t="shared" ref="CZ90:CZ93" si="134">DA90+DB90</f>
        <v>2</v>
      </c>
      <c r="DA90" s="89">
        <f>' I КВАРТАЛ'!AP90+'II КВАРТАЛ '!AP90+' III КВАРТАЛ '!AP90+'IV КВАРТАЛ и СВОД V-мов и $$ '!AP90</f>
        <v>1</v>
      </c>
      <c r="DB90" s="89">
        <f>' I КВАРТАЛ'!AQ90+'II КВАРТАЛ '!AQ90+' III КВАРТАЛ '!AQ90+'IV КВАРТАЛ и СВОД V-мов и $$ '!AQ90</f>
        <v>1</v>
      </c>
      <c r="DC90" s="115">
        <f>' I КВАРТАЛ'!AR90+'II КВАРТАЛ '!AR90+' III КВАРТАЛ '!AR90+'IV КВАРТАЛ и СВОД V-мов и $$ '!AR90</f>
        <v>239774.74</v>
      </c>
      <c r="DD90" s="51">
        <f>' I КВАРТАЛ'!AS90+'II КВАРТАЛ '!AS90+' III КВАРТАЛ '!AS90+'IV КВАРТАЛ и СВОД V-мов и $$ '!AS90</f>
        <v>119887.37</v>
      </c>
      <c r="DE90" s="51">
        <f>' I КВАРТАЛ'!AT90+'II КВАРТАЛ '!AT90+' III КВАРТАЛ '!AT90+'IV КВАРТАЛ и СВОД V-мов и $$ '!AT90</f>
        <v>119887.37</v>
      </c>
      <c r="DF90" s="90">
        <f t="shared" ref="DF90:DF93" si="135">DG90+DH90</f>
        <v>0</v>
      </c>
      <c r="DG90" s="89">
        <f>' I КВАРТАЛ'!AV90+'II КВАРТАЛ '!AV90+' III КВАРТАЛ '!AV90+'IV КВАРТАЛ и СВОД V-мов и $$ '!AV90</f>
        <v>0</v>
      </c>
      <c r="DH90" s="89">
        <f>' I КВАРТАЛ'!AW90+'II КВАРТАЛ '!AW90+' III КВАРТАЛ '!AW90+'IV КВАРТАЛ и СВОД V-мов и $$ '!AW90</f>
        <v>0</v>
      </c>
      <c r="DI90" s="115">
        <f>' I КВАРТАЛ'!AX90+'II КВАРТАЛ '!AX90+' III КВАРТАЛ '!AX90+'IV КВАРТАЛ и СВОД V-мов и $$ '!AX90</f>
        <v>0</v>
      </c>
      <c r="DJ90" s="51">
        <f>' I КВАРТАЛ'!AY90+'II КВАРТАЛ '!AY90+' III КВАРТАЛ '!AY90+'IV КВАРТАЛ и СВОД V-мов и $$ '!AY90</f>
        <v>0</v>
      </c>
      <c r="DK90" s="51">
        <f>' I КВАРТАЛ'!AZ90+'II КВАРТАЛ '!AZ90+' III КВАРТАЛ '!AZ90+'IV КВАРТАЛ и СВОД V-мов и $$ '!AZ90</f>
        <v>0</v>
      </c>
      <c r="DL90" s="90">
        <f t="shared" ref="DL90:DL93" si="136">DM90+DN90</f>
        <v>0</v>
      </c>
      <c r="DM90" s="89">
        <f>' I КВАРТАЛ'!BB90+'II КВАРТАЛ '!BB90+' III КВАРТАЛ '!BB90+'IV КВАРТАЛ и СВОД V-мов и $$ '!BB90</f>
        <v>0</v>
      </c>
      <c r="DN90" s="89">
        <f>' I КВАРТАЛ'!BC90+'II КВАРТАЛ '!BC90+' III КВАРТАЛ '!BC90+'IV КВАРТАЛ и СВОД V-мов и $$ '!BC90</f>
        <v>0</v>
      </c>
      <c r="DO90" s="115">
        <f>' I КВАРТАЛ'!BD90+'II КВАРТАЛ '!BD90+' III КВАРТАЛ '!BD90+'IV КВАРТАЛ и СВОД V-мов и $$ '!BD90</f>
        <v>0</v>
      </c>
      <c r="DP90" s="51">
        <f>' I КВАРТАЛ'!BE90+'II КВАРТАЛ '!BE90+' III КВАРТАЛ '!BE90+'IV КВАРТАЛ и СВОД V-мов и $$ '!BE90</f>
        <v>0</v>
      </c>
      <c r="DQ90" s="51">
        <f>' I КВАРТАЛ'!BF90+'II КВАРТАЛ '!BF90+' III КВАРТАЛ '!BF90+'IV КВАРТАЛ и СВОД V-мов и $$ '!BF90</f>
        <v>0</v>
      </c>
      <c r="DR90" s="35"/>
      <c r="DS90" s="72">
        <f t="shared" si="107"/>
        <v>2</v>
      </c>
      <c r="DT90" s="97">
        <f t="shared" si="108"/>
        <v>1</v>
      </c>
      <c r="DU90" s="97">
        <f t="shared" si="109"/>
        <v>1</v>
      </c>
      <c r="DV90" s="63">
        <f t="shared" si="103"/>
        <v>239774.74</v>
      </c>
      <c r="DW90" s="51">
        <f t="shared" si="104"/>
        <v>119887.37</v>
      </c>
      <c r="DX90" s="51">
        <f t="shared" si="105"/>
        <v>119887.37</v>
      </c>
      <c r="DY90" s="116">
        <f t="shared" si="106"/>
        <v>0</v>
      </c>
      <c r="DZ90" s="100">
        <f t="shared" ref="DZ90:DZ93" si="137">DT90+DU90</f>
        <v>2</v>
      </c>
      <c r="EA90" s="101">
        <f t="shared" ref="EA90:EA93" si="138">DS90-DZ90</f>
        <v>0</v>
      </c>
    </row>
    <row r="91" spans="1:135" ht="15.75" x14ac:dyDescent="0.25">
      <c r="A91" s="130" t="s">
        <v>137</v>
      </c>
      <c r="B91" s="50"/>
      <c r="C91" s="11"/>
      <c r="D91" s="11"/>
      <c r="E91" s="76"/>
      <c r="F91" s="3"/>
      <c r="G91" s="3"/>
      <c r="H91" s="50"/>
      <c r="I91" s="11"/>
      <c r="J91" s="11"/>
      <c r="K91" s="76"/>
      <c r="L91" s="3"/>
      <c r="M91" s="3"/>
      <c r="N91" s="50"/>
      <c r="O91" s="3"/>
      <c r="P91" s="3"/>
      <c r="Q91" s="76"/>
      <c r="R91" s="3"/>
      <c r="S91" s="3"/>
      <c r="T91" s="76"/>
      <c r="U91" s="3"/>
      <c r="V91" s="3"/>
      <c r="W91" s="50"/>
      <c r="X91" s="11"/>
      <c r="Y91" s="11"/>
      <c r="Z91" s="76"/>
      <c r="AA91" s="3"/>
      <c r="AB91" s="3"/>
      <c r="AC91" s="50"/>
      <c r="AD91" s="3"/>
      <c r="AE91" s="3"/>
      <c r="AF91" s="76"/>
      <c r="AG91" s="3"/>
      <c r="AH91" s="3"/>
      <c r="AI91" s="50"/>
      <c r="AJ91" s="3"/>
      <c r="AK91" s="3"/>
      <c r="AL91" s="76"/>
      <c r="AM91" s="3"/>
      <c r="AN91" s="3"/>
      <c r="AO91" s="50"/>
      <c r="AP91" s="3"/>
      <c r="AQ91" s="3"/>
      <c r="AR91" s="76"/>
      <c r="AS91" s="3"/>
      <c r="AT91" s="3"/>
      <c r="AU91" s="50"/>
      <c r="AV91" s="11"/>
      <c r="AW91" s="11"/>
      <c r="AX91" s="76"/>
      <c r="AY91" s="3"/>
      <c r="AZ91" s="3"/>
      <c r="BA91" s="57"/>
      <c r="BB91" s="33"/>
      <c r="BC91" s="33"/>
      <c r="BD91" s="60"/>
      <c r="BE91" s="3"/>
      <c r="BF91" s="3"/>
      <c r="BH91" s="62">
        <f t="shared" si="102"/>
        <v>0</v>
      </c>
      <c r="BI91" s="65">
        <f>' I КВАРТАЛ'!BH91+'II КВАРТАЛ '!BH91+' III КВАРТАЛ '!BH91+'IV КВАРТАЛ и СВОД V-мов и $$ '!BH91</f>
        <v>239774.74</v>
      </c>
      <c r="BL91" s="107"/>
      <c r="BM91" s="90">
        <f t="shared" si="128"/>
        <v>0</v>
      </c>
      <c r="BN91" s="89">
        <f>' I КВАРТАЛ'!C91+'II КВАРТАЛ '!C91+' III КВАРТАЛ '!C91+'IV КВАРТАЛ и СВОД V-мов и $$ '!C91</f>
        <v>0</v>
      </c>
      <c r="BO91" s="89">
        <f>' I КВАРТАЛ'!D91+'II КВАРТАЛ '!D91+' III КВАРТАЛ '!D91+'IV КВАРТАЛ и СВОД V-мов и $$ '!D91</f>
        <v>0</v>
      </c>
      <c r="BP91" s="115">
        <f>' I КВАРТАЛ'!E91+'II КВАРТАЛ '!E91+' III КВАРТАЛ '!E91+'IV КВАРТАЛ и СВОД V-мов и $$ '!E91</f>
        <v>0</v>
      </c>
      <c r="BQ91" s="51">
        <f>' I КВАРТАЛ'!F91+'II КВАРТАЛ '!F91+' III КВАРТАЛ '!F91+'IV КВАРТАЛ и СВОД V-мов и $$ '!F91</f>
        <v>0</v>
      </c>
      <c r="BR91" s="51">
        <f>' I КВАРТАЛ'!G91+'II КВАРТАЛ '!G91+' III КВАРТАЛ '!G91+'IV КВАРТАЛ и СВОД V-мов и $$ '!G91</f>
        <v>0</v>
      </c>
      <c r="BS91" s="90">
        <f t="shared" si="129"/>
        <v>0</v>
      </c>
      <c r="BT91" s="89">
        <f>' I КВАРТАЛ'!I91+'II КВАРТАЛ '!I91+' III КВАРТАЛ '!I91+'IV КВАРТАЛ и СВОД V-мов и $$ '!I91</f>
        <v>0</v>
      </c>
      <c r="BU91" s="89">
        <f>' I КВАРТАЛ'!J91+'II КВАРТАЛ '!J91+' III КВАРТАЛ '!J91+'IV КВАРТАЛ и СВОД V-мов и $$ '!J91</f>
        <v>0</v>
      </c>
      <c r="BV91" s="115">
        <f>' I КВАРТАЛ'!K91+'II КВАРТАЛ '!K91+' III КВАРТАЛ '!K91+'IV КВАРТАЛ и СВОД V-мов и $$ '!K91</f>
        <v>0</v>
      </c>
      <c r="BW91" s="51">
        <f>' I КВАРТАЛ'!L91+'II КВАРТАЛ '!L91+' III КВАРТАЛ '!L91+'IV КВАРТАЛ и СВОД V-мов и $$ '!L91</f>
        <v>0</v>
      </c>
      <c r="BX91" s="51">
        <f>' I КВАРТАЛ'!M91+'II КВАРТАЛ '!M91+' III КВАРТАЛ '!M91+'IV КВАРТАЛ и СВОД V-мов и $$ '!M91</f>
        <v>0</v>
      </c>
      <c r="BY91" s="90">
        <f t="shared" si="130"/>
        <v>0</v>
      </c>
      <c r="BZ91" s="89">
        <f>' I КВАРТАЛ'!O91+'II КВАРТАЛ '!O91+' III КВАРТАЛ '!O91+'IV КВАРТАЛ и СВОД V-мов и $$ '!O91</f>
        <v>0</v>
      </c>
      <c r="CA91" s="89">
        <f>' I КВАРТАЛ'!P91+'II КВАРТАЛ '!P91+' III КВАРТАЛ '!P91+'IV КВАРТАЛ и СВОД V-мов и $$ '!P91</f>
        <v>0</v>
      </c>
      <c r="CB91" s="115">
        <f>' I КВАРТАЛ'!Q91+'II КВАРТАЛ '!Q91+' III КВАРТАЛ '!Q91+'IV КВАРТАЛ и СВОД V-мов и $$ '!Q91</f>
        <v>0</v>
      </c>
      <c r="CC91" s="51">
        <f>' I КВАРТАЛ'!R91+'II КВАРТАЛ '!R91+' III КВАРТАЛ '!R91+'IV КВАРТАЛ и СВОД V-мов и $$ '!R91</f>
        <v>0</v>
      </c>
      <c r="CD91" s="51">
        <f>' I КВАРТАЛ'!S91+'II КВАРТАЛ '!S91+' III КВАРТАЛ '!S91+'IV КВАРТАЛ и СВОД V-мов и $$ '!S91</f>
        <v>0</v>
      </c>
      <c r="CE91" s="115">
        <f>' I КВАРТАЛ'!T91+'II КВАРТАЛ '!T91+' III КВАРТАЛ '!T91+'IV КВАРТАЛ и СВОД V-мов и $$ '!T91</f>
        <v>0</v>
      </c>
      <c r="CF91" s="51">
        <f>' I КВАРТАЛ'!U91+'II КВАРТАЛ '!U91+' III КВАРТАЛ '!U91+'IV КВАРТАЛ и СВОД V-мов и $$ '!U91</f>
        <v>0</v>
      </c>
      <c r="CG91" s="51">
        <f>' I КВАРТАЛ'!V91+'II КВАРТАЛ '!V91+' III КВАРТАЛ '!V91+'IV КВАРТАЛ и СВОД V-мов и $$ '!V91</f>
        <v>0</v>
      </c>
      <c r="CH91" s="90">
        <f t="shared" si="131"/>
        <v>0</v>
      </c>
      <c r="CI91" s="89">
        <f>' I КВАРТАЛ'!X91+'II КВАРТАЛ '!X91+' III КВАРТАЛ '!X91+'IV КВАРТАЛ и СВОД V-мов и $$ '!X91</f>
        <v>0</v>
      </c>
      <c r="CJ91" s="89">
        <f>' I КВАРТАЛ'!Y91+'II КВАРТАЛ '!Y91+' III КВАРТАЛ '!Y91+'IV КВАРТАЛ и СВОД V-мов и $$ '!Y91</f>
        <v>0</v>
      </c>
      <c r="CK91" s="115">
        <f>' I КВАРТАЛ'!Z91+'II КВАРТАЛ '!Z91+' III КВАРТАЛ '!Z91+'IV КВАРТАЛ и СВОД V-мов и $$ '!Z91</f>
        <v>0</v>
      </c>
      <c r="CL91" s="51">
        <f>' I КВАРТАЛ'!AA91+'II КВАРТАЛ '!AA91+' III КВАРТАЛ '!AA91+'IV КВАРТАЛ и СВОД V-мов и $$ '!AA91</f>
        <v>0</v>
      </c>
      <c r="CM91" s="51">
        <f>' I КВАРТАЛ'!AB91+'II КВАРТАЛ '!AB91+' III КВАРТАЛ '!AB91+'IV КВАРТАЛ и СВОД V-мов и $$ '!AB91</f>
        <v>0</v>
      </c>
      <c r="CN91" s="90">
        <f t="shared" si="132"/>
        <v>0</v>
      </c>
      <c r="CO91" s="89">
        <f>' I КВАРТАЛ'!AD91+'II КВАРТАЛ '!AD91+' III КВАРТАЛ '!AD91+'IV КВАРТАЛ и СВОД V-мов и $$ '!AD91</f>
        <v>0</v>
      </c>
      <c r="CP91" s="89">
        <f>' I КВАРТАЛ'!AE91+'II КВАРТАЛ '!AE91+' III КВАРТАЛ '!AE91+'IV КВАРТАЛ и СВОД V-мов и $$ '!AE91</f>
        <v>0</v>
      </c>
      <c r="CQ91" s="115">
        <f>' I КВАРТАЛ'!AF91+'II КВАРТАЛ '!AF91+' III КВАРТАЛ '!AF91+'IV КВАРТАЛ и СВОД V-мов и $$ '!AF91</f>
        <v>0</v>
      </c>
      <c r="CR91" s="51">
        <f>' I КВАРТАЛ'!AG91+'II КВАРТАЛ '!AG91+' III КВАРТАЛ '!AG91+'IV КВАРТАЛ и СВОД V-мов и $$ '!AG91</f>
        <v>0</v>
      </c>
      <c r="CS91" s="51">
        <f>' I КВАРТАЛ'!AH91+'II КВАРТАЛ '!AH91+' III КВАРТАЛ '!AH91+'IV КВАРТАЛ и СВОД V-мов и $$ '!AH91</f>
        <v>0</v>
      </c>
      <c r="CT91" s="90">
        <f t="shared" si="133"/>
        <v>0</v>
      </c>
      <c r="CU91" s="89">
        <f>' I КВАРТАЛ'!AJ91+'II КВАРТАЛ '!AJ91+' III КВАРТАЛ '!AJ91+'IV КВАРТАЛ и СВОД V-мов и $$ '!AJ91</f>
        <v>0</v>
      </c>
      <c r="CV91" s="89">
        <f>' I КВАРТАЛ'!AK91+'II КВАРТАЛ '!AK91+' III КВАРТАЛ '!AK91+'IV КВАРТАЛ и СВОД V-мов и $$ '!AK91</f>
        <v>0</v>
      </c>
      <c r="CW91" s="115">
        <f>' I КВАРТАЛ'!AL91+'II КВАРТАЛ '!AL91+' III КВАРТАЛ '!AL91+'IV КВАРТАЛ и СВОД V-мов и $$ '!AL91</f>
        <v>0</v>
      </c>
      <c r="CX91" s="51">
        <f>' I КВАРТАЛ'!AM91+'II КВАРТАЛ '!AM91+' III КВАРТАЛ '!AM91+'IV КВАРТАЛ и СВОД V-мов и $$ '!AM91</f>
        <v>0</v>
      </c>
      <c r="CY91" s="51">
        <f>' I КВАРТАЛ'!AN91+'II КВАРТАЛ '!AN91+' III КВАРТАЛ '!AN91+'IV КВАРТАЛ и СВОД V-мов и $$ '!AN91</f>
        <v>0</v>
      </c>
      <c r="CZ91" s="90">
        <f t="shared" si="134"/>
        <v>2</v>
      </c>
      <c r="DA91" s="89">
        <f>' I КВАРТАЛ'!AP91+'II КВАРТАЛ '!AP91+' III КВАРТАЛ '!AP91+'IV КВАРТАЛ и СВОД V-мов и $$ '!AP91</f>
        <v>1</v>
      </c>
      <c r="DB91" s="89">
        <f>' I КВАРТАЛ'!AQ91+'II КВАРТАЛ '!AQ91+' III КВАРТАЛ '!AQ91+'IV КВАРТАЛ и СВОД V-мов и $$ '!AQ91</f>
        <v>1</v>
      </c>
      <c r="DC91" s="115">
        <f>' I КВАРТАЛ'!AR91+'II КВАРТАЛ '!AR91+' III КВАРТАЛ '!AR91+'IV КВАРТАЛ и СВОД V-мов и $$ '!AR91</f>
        <v>239774.74</v>
      </c>
      <c r="DD91" s="51">
        <f>' I КВАРТАЛ'!AS91+'II КВАРТАЛ '!AS91+' III КВАРТАЛ '!AS91+'IV КВАРТАЛ и СВОД V-мов и $$ '!AS91</f>
        <v>119887.37</v>
      </c>
      <c r="DE91" s="51">
        <f>' I КВАРТАЛ'!AT91+'II КВАРТАЛ '!AT91+' III КВАРТАЛ '!AT91+'IV КВАРТАЛ и СВОД V-мов и $$ '!AT91</f>
        <v>119887.37</v>
      </c>
      <c r="DF91" s="90">
        <f t="shared" si="135"/>
        <v>0</v>
      </c>
      <c r="DG91" s="89">
        <f>' I КВАРТАЛ'!AV91+'II КВАРТАЛ '!AV91+' III КВАРТАЛ '!AV91+'IV КВАРТАЛ и СВОД V-мов и $$ '!AV91</f>
        <v>0</v>
      </c>
      <c r="DH91" s="89">
        <f>' I КВАРТАЛ'!AW91+'II КВАРТАЛ '!AW91+' III КВАРТАЛ '!AW91+'IV КВАРТАЛ и СВОД V-мов и $$ '!AW91</f>
        <v>0</v>
      </c>
      <c r="DI91" s="115">
        <f>' I КВАРТАЛ'!AX91+'II КВАРТАЛ '!AX91+' III КВАРТАЛ '!AX91+'IV КВАРТАЛ и СВОД V-мов и $$ '!AX91</f>
        <v>0</v>
      </c>
      <c r="DJ91" s="51">
        <f>' I КВАРТАЛ'!AY91+'II КВАРТАЛ '!AY91+' III КВАРТАЛ '!AY91+'IV КВАРТАЛ и СВОД V-мов и $$ '!AY91</f>
        <v>0</v>
      </c>
      <c r="DK91" s="51">
        <f>' I КВАРТАЛ'!AZ91+'II КВАРТАЛ '!AZ91+' III КВАРТАЛ '!AZ91+'IV КВАРТАЛ и СВОД V-мов и $$ '!AZ91</f>
        <v>0</v>
      </c>
      <c r="DL91" s="90">
        <f t="shared" si="136"/>
        <v>0</v>
      </c>
      <c r="DM91" s="89">
        <f>' I КВАРТАЛ'!BB91+'II КВАРТАЛ '!BB91+' III КВАРТАЛ '!BB91+'IV КВАРТАЛ и СВОД V-мов и $$ '!BB91</f>
        <v>0</v>
      </c>
      <c r="DN91" s="89">
        <f>' I КВАРТАЛ'!BC91+'II КВАРТАЛ '!BC91+' III КВАРТАЛ '!BC91+'IV КВАРТАЛ и СВОД V-мов и $$ '!BC91</f>
        <v>0</v>
      </c>
      <c r="DO91" s="115">
        <f>' I КВАРТАЛ'!BD91+'II КВАРТАЛ '!BD91+' III КВАРТАЛ '!BD91+'IV КВАРТАЛ и СВОД V-мов и $$ '!BD91</f>
        <v>0</v>
      </c>
      <c r="DP91" s="51">
        <f>' I КВАРТАЛ'!BE91+'II КВАРТАЛ '!BE91+' III КВАРТАЛ '!BE91+'IV КВАРТАЛ и СВОД V-мов и $$ '!BE91</f>
        <v>0</v>
      </c>
      <c r="DQ91" s="51">
        <f>' I КВАРТАЛ'!BF91+'II КВАРТАЛ '!BF91+' III КВАРТАЛ '!BF91+'IV КВАРТАЛ и СВОД V-мов и $$ '!BF91</f>
        <v>0</v>
      </c>
      <c r="DR91" s="35"/>
      <c r="DS91" s="72">
        <f t="shared" si="107"/>
        <v>2</v>
      </c>
      <c r="DT91" s="97">
        <f t="shared" si="108"/>
        <v>1</v>
      </c>
      <c r="DU91" s="97">
        <f t="shared" si="109"/>
        <v>1</v>
      </c>
      <c r="DV91" s="63">
        <f t="shared" si="103"/>
        <v>239774.74</v>
      </c>
      <c r="DW91" s="51">
        <f t="shared" si="104"/>
        <v>119887.37</v>
      </c>
      <c r="DX91" s="51">
        <f t="shared" si="105"/>
        <v>119887.37</v>
      </c>
      <c r="DY91" s="116">
        <f t="shared" si="106"/>
        <v>0</v>
      </c>
      <c r="DZ91" s="100">
        <f t="shared" si="137"/>
        <v>2</v>
      </c>
      <c r="EA91" s="101">
        <f t="shared" si="138"/>
        <v>0</v>
      </c>
    </row>
    <row r="92" spans="1:135" ht="31.5" x14ac:dyDescent="0.25">
      <c r="A92" s="130" t="s">
        <v>135</v>
      </c>
      <c r="B92" s="50"/>
      <c r="C92" s="11"/>
      <c r="D92" s="11"/>
      <c r="E92" s="76"/>
      <c r="F92" s="3"/>
      <c r="G92" s="3"/>
      <c r="H92" s="50"/>
      <c r="I92" s="11"/>
      <c r="J92" s="11"/>
      <c r="K92" s="76"/>
      <c r="L92" s="3"/>
      <c r="M92" s="3"/>
      <c r="N92" s="50"/>
      <c r="O92" s="3"/>
      <c r="P92" s="3"/>
      <c r="Q92" s="76"/>
      <c r="R92" s="3"/>
      <c r="S92" s="3"/>
      <c r="T92" s="76"/>
      <c r="U92" s="3"/>
      <c r="V92" s="3"/>
      <c r="W92" s="50"/>
      <c r="X92" s="11"/>
      <c r="Y92" s="11"/>
      <c r="Z92" s="76"/>
      <c r="AA92" s="3"/>
      <c r="AB92" s="3"/>
      <c r="AC92" s="50"/>
      <c r="AD92" s="3"/>
      <c r="AE92" s="3"/>
      <c r="AF92" s="76"/>
      <c r="AG92" s="3"/>
      <c r="AH92" s="3"/>
      <c r="AI92" s="50"/>
      <c r="AJ92" s="3"/>
      <c r="AK92" s="3"/>
      <c r="AL92" s="76"/>
      <c r="AM92" s="3"/>
      <c r="AN92" s="3"/>
      <c r="AO92" s="50"/>
      <c r="AP92" s="11"/>
      <c r="AQ92" s="11"/>
      <c r="AR92" s="76"/>
      <c r="AS92" s="3"/>
      <c r="AT92" s="3"/>
      <c r="AU92" s="50"/>
      <c r="AV92" s="11"/>
      <c r="AW92" s="11"/>
      <c r="AX92" s="76"/>
      <c r="AY92" s="3"/>
      <c r="AZ92" s="3"/>
      <c r="BA92" s="57"/>
      <c r="BB92" s="33"/>
      <c r="BC92" s="33"/>
      <c r="BD92" s="60"/>
      <c r="BE92" s="3"/>
      <c r="BF92" s="3"/>
      <c r="BH92" s="62">
        <f t="shared" si="102"/>
        <v>0</v>
      </c>
      <c r="BI92" s="65">
        <f>' I КВАРТАЛ'!BH92+'II КВАРТАЛ '!BH92+' III КВАРТАЛ '!BH92+'IV КВАРТАЛ и СВОД V-мов и $$ '!BH92</f>
        <v>239774.74</v>
      </c>
      <c r="BL92" s="107"/>
      <c r="BM92" s="90">
        <f t="shared" si="128"/>
        <v>0</v>
      </c>
      <c r="BN92" s="89">
        <f>' I КВАРТАЛ'!C92+'II КВАРТАЛ '!C92+' III КВАРТАЛ '!C92+'IV КВАРТАЛ и СВОД V-мов и $$ '!C92</f>
        <v>0</v>
      </c>
      <c r="BO92" s="89">
        <f>' I КВАРТАЛ'!D92+'II КВАРТАЛ '!D92+' III КВАРТАЛ '!D92+'IV КВАРТАЛ и СВОД V-мов и $$ '!D92</f>
        <v>0</v>
      </c>
      <c r="BP92" s="115">
        <f>' I КВАРТАЛ'!E92+'II КВАРТАЛ '!E92+' III КВАРТАЛ '!E92+'IV КВАРТАЛ и СВОД V-мов и $$ '!E92</f>
        <v>0</v>
      </c>
      <c r="BQ92" s="51">
        <f>' I КВАРТАЛ'!F92+'II КВАРТАЛ '!F92+' III КВАРТАЛ '!F92+'IV КВАРТАЛ и СВОД V-мов и $$ '!F92</f>
        <v>0</v>
      </c>
      <c r="BR92" s="51">
        <f>' I КВАРТАЛ'!G92+'II КВАРТАЛ '!G92+' III КВАРТАЛ '!G92+'IV КВАРТАЛ и СВОД V-мов и $$ '!G92</f>
        <v>0</v>
      </c>
      <c r="BS92" s="90">
        <f t="shared" si="129"/>
        <v>0</v>
      </c>
      <c r="BT92" s="89">
        <f>' I КВАРТАЛ'!I92+'II КВАРТАЛ '!I92+' III КВАРТАЛ '!I92+'IV КВАРТАЛ и СВОД V-мов и $$ '!I92</f>
        <v>0</v>
      </c>
      <c r="BU92" s="89">
        <f>' I КВАРТАЛ'!J92+'II КВАРТАЛ '!J92+' III КВАРТАЛ '!J92+'IV КВАРТАЛ и СВОД V-мов и $$ '!J92</f>
        <v>0</v>
      </c>
      <c r="BV92" s="115">
        <f>' I КВАРТАЛ'!K92+'II КВАРТАЛ '!K92+' III КВАРТАЛ '!K92+'IV КВАРТАЛ и СВОД V-мов и $$ '!K92</f>
        <v>0</v>
      </c>
      <c r="BW92" s="51">
        <f>' I КВАРТАЛ'!L92+'II КВАРТАЛ '!L92+' III КВАРТАЛ '!L92+'IV КВАРТАЛ и СВОД V-мов и $$ '!L92</f>
        <v>0</v>
      </c>
      <c r="BX92" s="51">
        <f>' I КВАРТАЛ'!M92+'II КВАРТАЛ '!M92+' III КВАРТАЛ '!M92+'IV КВАРТАЛ и СВОД V-мов и $$ '!M92</f>
        <v>0</v>
      </c>
      <c r="BY92" s="90">
        <f t="shared" si="130"/>
        <v>0</v>
      </c>
      <c r="BZ92" s="89">
        <f>' I КВАРТАЛ'!O92+'II КВАРТАЛ '!O92+' III КВАРТАЛ '!O92+'IV КВАРТАЛ и СВОД V-мов и $$ '!O92</f>
        <v>0</v>
      </c>
      <c r="CA92" s="89">
        <f>' I КВАРТАЛ'!P92+'II КВАРТАЛ '!P92+' III КВАРТАЛ '!P92+'IV КВАРТАЛ и СВОД V-мов и $$ '!P92</f>
        <v>0</v>
      </c>
      <c r="CB92" s="115">
        <f>' I КВАРТАЛ'!Q92+'II КВАРТАЛ '!Q92+' III КВАРТАЛ '!Q92+'IV КВАРТАЛ и СВОД V-мов и $$ '!Q92</f>
        <v>0</v>
      </c>
      <c r="CC92" s="51">
        <f>' I КВАРТАЛ'!R92+'II КВАРТАЛ '!R92+' III КВАРТАЛ '!R92+'IV КВАРТАЛ и СВОД V-мов и $$ '!R92</f>
        <v>0</v>
      </c>
      <c r="CD92" s="51">
        <f>' I КВАРТАЛ'!S92+'II КВАРТАЛ '!S92+' III КВАРТАЛ '!S92+'IV КВАРТАЛ и СВОД V-мов и $$ '!S92</f>
        <v>0</v>
      </c>
      <c r="CE92" s="115">
        <f>' I КВАРТАЛ'!T92+'II КВАРТАЛ '!T92+' III КВАРТАЛ '!T92+'IV КВАРТАЛ и СВОД V-мов и $$ '!T92</f>
        <v>0</v>
      </c>
      <c r="CF92" s="51">
        <f>' I КВАРТАЛ'!U92+'II КВАРТАЛ '!U92+' III КВАРТАЛ '!U92+'IV КВАРТАЛ и СВОД V-мов и $$ '!U92</f>
        <v>0</v>
      </c>
      <c r="CG92" s="51">
        <f>' I КВАРТАЛ'!V92+'II КВАРТАЛ '!V92+' III КВАРТАЛ '!V92+'IV КВАРТАЛ и СВОД V-мов и $$ '!V92</f>
        <v>0</v>
      </c>
      <c r="CH92" s="90">
        <f t="shared" si="131"/>
        <v>0</v>
      </c>
      <c r="CI92" s="89">
        <f>' I КВАРТАЛ'!X92+'II КВАРТАЛ '!X92+' III КВАРТАЛ '!X92+'IV КВАРТАЛ и СВОД V-мов и $$ '!X92</f>
        <v>0</v>
      </c>
      <c r="CJ92" s="89">
        <f>' I КВАРТАЛ'!Y92+'II КВАРТАЛ '!Y92+' III КВАРТАЛ '!Y92+'IV КВАРТАЛ и СВОД V-мов и $$ '!Y92</f>
        <v>0</v>
      </c>
      <c r="CK92" s="115">
        <f>' I КВАРТАЛ'!Z92+'II КВАРТАЛ '!Z92+' III КВАРТАЛ '!Z92+'IV КВАРТАЛ и СВОД V-мов и $$ '!Z92</f>
        <v>0</v>
      </c>
      <c r="CL92" s="51">
        <f>' I КВАРТАЛ'!AA92+'II КВАРТАЛ '!AA92+' III КВАРТАЛ '!AA92+'IV КВАРТАЛ и СВОД V-мов и $$ '!AA92</f>
        <v>0</v>
      </c>
      <c r="CM92" s="51">
        <f>' I КВАРТАЛ'!AB92+'II КВАРТАЛ '!AB92+' III КВАРТАЛ '!AB92+'IV КВАРТАЛ и СВОД V-мов и $$ '!AB92</f>
        <v>0</v>
      </c>
      <c r="CN92" s="90">
        <f t="shared" si="132"/>
        <v>0</v>
      </c>
      <c r="CO92" s="89">
        <f>' I КВАРТАЛ'!AD92+'II КВАРТАЛ '!AD92+' III КВАРТАЛ '!AD92+'IV КВАРТАЛ и СВОД V-мов и $$ '!AD92</f>
        <v>0</v>
      </c>
      <c r="CP92" s="89">
        <f>' I КВАРТАЛ'!AE92+'II КВАРТАЛ '!AE92+' III КВАРТАЛ '!AE92+'IV КВАРТАЛ и СВОД V-мов и $$ '!AE92</f>
        <v>0</v>
      </c>
      <c r="CQ92" s="115">
        <f>' I КВАРТАЛ'!AF92+'II КВАРТАЛ '!AF92+' III КВАРТАЛ '!AF92+'IV КВАРТАЛ и СВОД V-мов и $$ '!AF92</f>
        <v>0</v>
      </c>
      <c r="CR92" s="51">
        <f>' I КВАРТАЛ'!AG92+'II КВАРТАЛ '!AG92+' III КВАРТАЛ '!AG92+'IV КВАРТАЛ и СВОД V-мов и $$ '!AG92</f>
        <v>0</v>
      </c>
      <c r="CS92" s="51">
        <f>' I КВАРТАЛ'!AH92+'II КВАРТАЛ '!AH92+' III КВАРТАЛ '!AH92+'IV КВАРТАЛ и СВОД V-мов и $$ '!AH92</f>
        <v>0</v>
      </c>
      <c r="CT92" s="90">
        <f t="shared" si="133"/>
        <v>0</v>
      </c>
      <c r="CU92" s="89">
        <f>' I КВАРТАЛ'!AJ92+'II КВАРТАЛ '!AJ92+' III КВАРТАЛ '!AJ92+'IV КВАРТАЛ и СВОД V-мов и $$ '!AJ92</f>
        <v>0</v>
      </c>
      <c r="CV92" s="89">
        <f>' I КВАРТАЛ'!AK92+'II КВАРТАЛ '!AK92+' III КВАРТАЛ '!AK92+'IV КВАРТАЛ и СВОД V-мов и $$ '!AK92</f>
        <v>0</v>
      </c>
      <c r="CW92" s="115">
        <f>' I КВАРТАЛ'!AL92+'II КВАРТАЛ '!AL92+' III КВАРТАЛ '!AL92+'IV КВАРТАЛ и СВОД V-мов и $$ '!AL92</f>
        <v>0</v>
      </c>
      <c r="CX92" s="51">
        <f>' I КВАРТАЛ'!AM92+'II КВАРТАЛ '!AM92+' III КВАРТАЛ '!AM92+'IV КВАРТАЛ и СВОД V-мов и $$ '!AM92</f>
        <v>0</v>
      </c>
      <c r="CY92" s="51">
        <f>' I КВАРТАЛ'!AN92+'II КВАРТАЛ '!AN92+' III КВАРТАЛ '!AN92+'IV КВАРТАЛ и СВОД V-мов и $$ '!AN92</f>
        <v>0</v>
      </c>
      <c r="CZ92" s="90">
        <f t="shared" si="134"/>
        <v>2</v>
      </c>
      <c r="DA92" s="89">
        <f>' I КВАРТАЛ'!AP92+'II КВАРТАЛ '!AP92+' III КВАРТАЛ '!AP92+'IV КВАРТАЛ и СВОД V-мов и $$ '!AP92</f>
        <v>1</v>
      </c>
      <c r="DB92" s="89">
        <f>' I КВАРТАЛ'!AQ92+'II КВАРТАЛ '!AQ92+' III КВАРТАЛ '!AQ92+'IV КВАРТАЛ и СВОД V-мов и $$ '!AQ92</f>
        <v>1</v>
      </c>
      <c r="DC92" s="115">
        <f>' I КВАРТАЛ'!AR92+'II КВАРТАЛ '!AR92+' III КВАРТАЛ '!AR92+'IV КВАРТАЛ и СВОД V-мов и $$ '!AR92</f>
        <v>239774.74</v>
      </c>
      <c r="DD92" s="51">
        <f>' I КВАРТАЛ'!AS92+'II КВАРТАЛ '!AS92+' III КВАРТАЛ '!AS92+'IV КВАРТАЛ и СВОД V-мов и $$ '!AS92</f>
        <v>119887.37</v>
      </c>
      <c r="DE92" s="51">
        <f>' I КВАРТАЛ'!AT92+'II КВАРТАЛ '!AT92+' III КВАРТАЛ '!AT92+'IV КВАРТАЛ и СВОД V-мов и $$ '!AT92</f>
        <v>119887.37</v>
      </c>
      <c r="DF92" s="90">
        <f t="shared" si="135"/>
        <v>0</v>
      </c>
      <c r="DG92" s="89">
        <f>' I КВАРТАЛ'!AV92+'II КВАРТАЛ '!AV92+' III КВАРТАЛ '!AV92+'IV КВАРТАЛ и СВОД V-мов и $$ '!AV92</f>
        <v>0</v>
      </c>
      <c r="DH92" s="89">
        <f>' I КВАРТАЛ'!AW92+'II КВАРТАЛ '!AW92+' III КВАРТАЛ '!AW92+'IV КВАРТАЛ и СВОД V-мов и $$ '!AW92</f>
        <v>0</v>
      </c>
      <c r="DI92" s="115">
        <f>' I КВАРТАЛ'!AX92+'II КВАРТАЛ '!AX92+' III КВАРТАЛ '!AX92+'IV КВАРТАЛ и СВОД V-мов и $$ '!AX92</f>
        <v>0</v>
      </c>
      <c r="DJ92" s="51">
        <f>' I КВАРТАЛ'!AY92+'II КВАРТАЛ '!AY92+' III КВАРТАЛ '!AY92+'IV КВАРТАЛ и СВОД V-мов и $$ '!AY92</f>
        <v>0</v>
      </c>
      <c r="DK92" s="51">
        <f>' I КВАРТАЛ'!AZ92+'II КВАРТАЛ '!AZ92+' III КВАРТАЛ '!AZ92+'IV КВАРТАЛ и СВОД V-мов и $$ '!AZ92</f>
        <v>0</v>
      </c>
      <c r="DL92" s="90">
        <f t="shared" si="136"/>
        <v>0</v>
      </c>
      <c r="DM92" s="89">
        <f>' I КВАРТАЛ'!BB92+'II КВАРТАЛ '!BB92+' III КВАРТАЛ '!BB92+'IV КВАРТАЛ и СВОД V-мов и $$ '!BB92</f>
        <v>0</v>
      </c>
      <c r="DN92" s="89">
        <f>' I КВАРТАЛ'!BC92+'II КВАРТАЛ '!BC92+' III КВАРТАЛ '!BC92+'IV КВАРТАЛ и СВОД V-мов и $$ '!BC92</f>
        <v>0</v>
      </c>
      <c r="DO92" s="115">
        <f>' I КВАРТАЛ'!BD92+'II КВАРТАЛ '!BD92+' III КВАРТАЛ '!BD92+'IV КВАРТАЛ и СВОД V-мов и $$ '!BD92</f>
        <v>0</v>
      </c>
      <c r="DP92" s="51">
        <f>' I КВАРТАЛ'!BE92+'II КВАРТАЛ '!BE92+' III КВАРТАЛ '!BE92+'IV КВАРТАЛ и СВОД V-мов и $$ '!BE92</f>
        <v>0</v>
      </c>
      <c r="DQ92" s="51">
        <f>' I КВАРТАЛ'!BF92+'II КВАРТАЛ '!BF92+' III КВАРТАЛ '!BF92+'IV КВАРТАЛ и СВОД V-мов и $$ '!BF92</f>
        <v>0</v>
      </c>
      <c r="DR92" s="35"/>
      <c r="DS92" s="72">
        <f t="shared" si="107"/>
        <v>2</v>
      </c>
      <c r="DT92" s="97">
        <f t="shared" si="108"/>
        <v>1</v>
      </c>
      <c r="DU92" s="97">
        <f t="shared" si="109"/>
        <v>1</v>
      </c>
      <c r="DV92" s="63">
        <f t="shared" si="103"/>
        <v>239774.74</v>
      </c>
      <c r="DW92" s="51">
        <f t="shared" si="104"/>
        <v>119887.37</v>
      </c>
      <c r="DX92" s="51">
        <f t="shared" si="105"/>
        <v>119887.37</v>
      </c>
      <c r="DY92" s="116">
        <f t="shared" si="106"/>
        <v>0</v>
      </c>
      <c r="DZ92" s="100">
        <f t="shared" si="137"/>
        <v>2</v>
      </c>
      <c r="EA92" s="101">
        <f t="shared" si="138"/>
        <v>0</v>
      </c>
    </row>
    <row r="93" spans="1:135" ht="15.75" x14ac:dyDescent="0.25">
      <c r="A93" s="130" t="s">
        <v>138</v>
      </c>
      <c r="B93" s="50"/>
      <c r="C93" s="11"/>
      <c r="D93" s="11"/>
      <c r="E93" s="76"/>
      <c r="F93" s="3"/>
      <c r="G93" s="3"/>
      <c r="H93" s="50"/>
      <c r="I93" s="11"/>
      <c r="J93" s="11"/>
      <c r="K93" s="76"/>
      <c r="L93" s="3"/>
      <c r="M93" s="3"/>
      <c r="N93" s="50"/>
      <c r="O93" s="3"/>
      <c r="P93" s="3"/>
      <c r="Q93" s="76"/>
      <c r="R93" s="3"/>
      <c r="S93" s="3"/>
      <c r="T93" s="76"/>
      <c r="U93" s="3"/>
      <c r="V93" s="3"/>
      <c r="W93" s="50"/>
      <c r="X93" s="11"/>
      <c r="Y93" s="11"/>
      <c r="Z93" s="76"/>
      <c r="AA93" s="3"/>
      <c r="AB93" s="3"/>
      <c r="AC93" s="50"/>
      <c r="AD93" s="3"/>
      <c r="AE93" s="3"/>
      <c r="AF93" s="76"/>
      <c r="AG93" s="3"/>
      <c r="AH93" s="3"/>
      <c r="AI93" s="50"/>
      <c r="AJ93" s="3"/>
      <c r="AK93" s="3"/>
      <c r="AL93" s="76"/>
      <c r="AM93" s="3"/>
      <c r="AN93" s="3"/>
      <c r="AO93" s="50"/>
      <c r="AP93" s="11"/>
      <c r="AQ93" s="11"/>
      <c r="AR93" s="76"/>
      <c r="AS93" s="3"/>
      <c r="AT93" s="3"/>
      <c r="AU93" s="50"/>
      <c r="AV93" s="11"/>
      <c r="AW93" s="11"/>
      <c r="AX93" s="76"/>
      <c r="AY93" s="3"/>
      <c r="AZ93" s="3"/>
      <c r="BA93" s="50">
        <f>BB93+BC93</f>
        <v>262</v>
      </c>
      <c r="BB93" s="11">
        <v>131</v>
      </c>
      <c r="BC93" s="11">
        <v>131</v>
      </c>
      <c r="BD93" s="76">
        <f>BE93+BF93</f>
        <v>159154.51999999999</v>
      </c>
      <c r="BE93" s="3">
        <v>79577.259999999995</v>
      </c>
      <c r="BF93" s="3">
        <v>79577.259999999995</v>
      </c>
      <c r="BH93" s="62">
        <f t="shared" si="102"/>
        <v>159154.51999999999</v>
      </c>
      <c r="BI93" s="65">
        <f>' I КВАРТАЛ'!BH93+'II КВАРТАЛ '!BH93+' III КВАРТАЛ '!BH93+'IV КВАРТАЛ и СВОД V-мов и $$ '!BH93</f>
        <v>607460</v>
      </c>
      <c r="BL93" s="107"/>
      <c r="BM93" s="90">
        <f t="shared" si="128"/>
        <v>0</v>
      </c>
      <c r="BN93" s="89">
        <f>' I КВАРТАЛ'!C93+'II КВАРТАЛ '!C93+' III КВАРТАЛ '!C93+'IV КВАРТАЛ и СВОД V-мов и $$ '!C93</f>
        <v>0</v>
      </c>
      <c r="BO93" s="89">
        <f>' I КВАРТАЛ'!D93+'II КВАРТАЛ '!D93+' III КВАРТАЛ '!D93+'IV КВАРТАЛ и СВОД V-мов и $$ '!D93</f>
        <v>0</v>
      </c>
      <c r="BP93" s="115">
        <f>' I КВАРТАЛ'!E93+'II КВАРТАЛ '!E93+' III КВАРТАЛ '!E93+'IV КВАРТАЛ и СВОД V-мов и $$ '!E93</f>
        <v>0</v>
      </c>
      <c r="BQ93" s="51">
        <f>' I КВАРТАЛ'!F93+'II КВАРТАЛ '!F93+' III КВАРТАЛ '!F93+'IV КВАРТАЛ и СВОД V-мов и $$ '!F93</f>
        <v>0</v>
      </c>
      <c r="BR93" s="51">
        <f>' I КВАРТАЛ'!G93+'II КВАРТАЛ '!G93+' III КВАРТАЛ '!G93+'IV КВАРТАЛ и СВОД V-мов и $$ '!G93</f>
        <v>0</v>
      </c>
      <c r="BS93" s="90">
        <f t="shared" si="129"/>
        <v>0</v>
      </c>
      <c r="BT93" s="89">
        <f>' I КВАРТАЛ'!I93+'II КВАРТАЛ '!I93+' III КВАРТАЛ '!I93+'IV КВАРТАЛ и СВОД V-мов и $$ '!I93</f>
        <v>0</v>
      </c>
      <c r="BU93" s="89">
        <f>' I КВАРТАЛ'!J93+'II КВАРТАЛ '!J93+' III КВАРТАЛ '!J93+'IV КВАРТАЛ и СВОД V-мов и $$ '!J93</f>
        <v>0</v>
      </c>
      <c r="BV93" s="115">
        <f>' I КВАРТАЛ'!K93+'II КВАРТАЛ '!K93+' III КВАРТАЛ '!K93+'IV КВАРТАЛ и СВОД V-мов и $$ '!K93</f>
        <v>0</v>
      </c>
      <c r="BW93" s="51">
        <f>' I КВАРТАЛ'!L93+'II КВАРТАЛ '!L93+' III КВАРТАЛ '!L93+'IV КВАРТАЛ и СВОД V-мов и $$ '!L93</f>
        <v>0</v>
      </c>
      <c r="BX93" s="51">
        <f>' I КВАРТАЛ'!M93+'II КВАРТАЛ '!M93+' III КВАРТАЛ '!M93+'IV КВАРТАЛ и СВОД V-мов и $$ '!M93</f>
        <v>0</v>
      </c>
      <c r="BY93" s="90">
        <f t="shared" si="130"/>
        <v>0</v>
      </c>
      <c r="BZ93" s="89">
        <f>' I КВАРТАЛ'!O93+'II КВАРТАЛ '!O93+' III КВАРТАЛ '!O93+'IV КВАРТАЛ и СВОД V-мов и $$ '!O93</f>
        <v>0</v>
      </c>
      <c r="CA93" s="89">
        <f>' I КВАРТАЛ'!P93+'II КВАРТАЛ '!P93+' III КВАРТАЛ '!P93+'IV КВАРТАЛ и СВОД V-мов и $$ '!P93</f>
        <v>0</v>
      </c>
      <c r="CB93" s="115">
        <f>' I КВАРТАЛ'!Q93+'II КВАРТАЛ '!Q93+' III КВАРТАЛ '!Q93+'IV КВАРТАЛ и СВОД V-мов и $$ '!Q93</f>
        <v>0</v>
      </c>
      <c r="CC93" s="51">
        <f>' I КВАРТАЛ'!R93+'II КВАРТАЛ '!R93+' III КВАРТАЛ '!R93+'IV КВАРТАЛ и СВОД V-мов и $$ '!R93</f>
        <v>0</v>
      </c>
      <c r="CD93" s="51">
        <f>' I КВАРТАЛ'!S93+'II КВАРТАЛ '!S93+' III КВАРТАЛ '!S93+'IV КВАРТАЛ и СВОД V-мов и $$ '!S93</f>
        <v>0</v>
      </c>
      <c r="CE93" s="115">
        <f>' I КВАРТАЛ'!T93+'II КВАРТАЛ '!T93+' III КВАРТАЛ '!T93+'IV КВАРТАЛ и СВОД V-мов и $$ '!T93</f>
        <v>0</v>
      </c>
      <c r="CF93" s="51">
        <f>' I КВАРТАЛ'!U93+'II КВАРТАЛ '!U93+' III КВАРТАЛ '!U93+'IV КВАРТАЛ и СВОД V-мов и $$ '!U93</f>
        <v>0</v>
      </c>
      <c r="CG93" s="51">
        <f>' I КВАРТАЛ'!V93+'II КВАРТАЛ '!V93+' III КВАРТАЛ '!V93+'IV КВАРТАЛ и СВОД V-мов и $$ '!V93</f>
        <v>0</v>
      </c>
      <c r="CH93" s="90">
        <f t="shared" si="131"/>
        <v>0</v>
      </c>
      <c r="CI93" s="89">
        <f>' I КВАРТАЛ'!X93+'II КВАРТАЛ '!X93+' III КВАРТАЛ '!X93+'IV КВАРТАЛ и СВОД V-мов и $$ '!X93</f>
        <v>0</v>
      </c>
      <c r="CJ93" s="89">
        <f>' I КВАРТАЛ'!Y93+'II КВАРТАЛ '!Y93+' III КВАРТАЛ '!Y93+'IV КВАРТАЛ и СВОД V-мов и $$ '!Y93</f>
        <v>0</v>
      </c>
      <c r="CK93" s="115">
        <f>' I КВАРТАЛ'!Z93+'II КВАРТАЛ '!Z93+' III КВАРТАЛ '!Z93+'IV КВАРТАЛ и СВОД V-мов и $$ '!Z93</f>
        <v>0</v>
      </c>
      <c r="CL93" s="51">
        <f>' I КВАРТАЛ'!AA93+'II КВАРТАЛ '!AA93+' III КВАРТАЛ '!AA93+'IV КВАРТАЛ и СВОД V-мов и $$ '!AA93</f>
        <v>0</v>
      </c>
      <c r="CM93" s="51">
        <f>' I КВАРТАЛ'!AB93+'II КВАРТАЛ '!AB93+' III КВАРТАЛ '!AB93+'IV КВАРТАЛ и СВОД V-мов и $$ '!AB93</f>
        <v>0</v>
      </c>
      <c r="CN93" s="90">
        <f t="shared" si="132"/>
        <v>0</v>
      </c>
      <c r="CO93" s="89">
        <f>' I КВАРТАЛ'!AD93+'II КВАРТАЛ '!AD93+' III КВАРТАЛ '!AD93+'IV КВАРТАЛ и СВОД V-мов и $$ '!AD93</f>
        <v>0</v>
      </c>
      <c r="CP93" s="89">
        <f>' I КВАРТАЛ'!AE93+'II КВАРТАЛ '!AE93+' III КВАРТАЛ '!AE93+'IV КВАРТАЛ и СВОД V-мов и $$ '!AE93</f>
        <v>0</v>
      </c>
      <c r="CQ93" s="115">
        <f>' I КВАРТАЛ'!AF93+'II КВАРТАЛ '!AF93+' III КВАРТАЛ '!AF93+'IV КВАРТАЛ и СВОД V-мов и $$ '!AF93</f>
        <v>0</v>
      </c>
      <c r="CR93" s="51">
        <f>' I КВАРТАЛ'!AG93+'II КВАРТАЛ '!AG93+' III КВАРТАЛ '!AG93+'IV КВАРТАЛ и СВОД V-мов и $$ '!AG93</f>
        <v>0</v>
      </c>
      <c r="CS93" s="51">
        <f>' I КВАРТАЛ'!AH93+'II КВАРТАЛ '!AH93+' III КВАРТАЛ '!AH93+'IV КВАРТАЛ и СВОД V-мов и $$ '!AH93</f>
        <v>0</v>
      </c>
      <c r="CT93" s="90">
        <f t="shared" si="133"/>
        <v>0</v>
      </c>
      <c r="CU93" s="89">
        <f>' I КВАРТАЛ'!AJ93+'II КВАРТАЛ '!AJ93+' III КВАРТАЛ '!AJ93+'IV КВАРТАЛ и СВОД V-мов и $$ '!AJ93</f>
        <v>0</v>
      </c>
      <c r="CV93" s="89">
        <f>' I КВАРТАЛ'!AK93+'II КВАРТАЛ '!AK93+' III КВАРТАЛ '!AK93+'IV КВАРТАЛ и СВОД V-мов и $$ '!AK93</f>
        <v>0</v>
      </c>
      <c r="CW93" s="115">
        <f>' I КВАРТАЛ'!AL93+'II КВАРТАЛ '!AL93+' III КВАРТАЛ '!AL93+'IV КВАРТАЛ и СВОД V-мов и $$ '!AL93</f>
        <v>0</v>
      </c>
      <c r="CX93" s="51">
        <f>' I КВАРТАЛ'!AM93+'II КВАРТАЛ '!AM93+' III КВАРТАЛ '!AM93+'IV КВАРТАЛ и СВОД V-мов и $$ '!AM93</f>
        <v>0</v>
      </c>
      <c r="CY93" s="51">
        <f>' I КВАРТАЛ'!AN93+'II КВАРТАЛ '!AN93+' III КВАРТАЛ '!AN93+'IV КВАРТАЛ и СВОД V-мов и $$ '!AN93</f>
        <v>0</v>
      </c>
      <c r="CZ93" s="90">
        <f t="shared" si="134"/>
        <v>0</v>
      </c>
      <c r="DA93" s="89">
        <f>' I КВАРТАЛ'!AP93+'II КВАРТАЛ '!AP93+' III КВАРТАЛ '!AP93+'IV КВАРТАЛ и СВОД V-мов и $$ '!AP93</f>
        <v>0</v>
      </c>
      <c r="DB93" s="89">
        <f>' I КВАРТАЛ'!AQ93+'II КВАРТАЛ '!AQ93+' III КВАРТАЛ '!AQ93+'IV КВАРТАЛ и СВОД V-мов и $$ '!AQ93</f>
        <v>0</v>
      </c>
      <c r="DC93" s="115">
        <f>' I КВАРТАЛ'!AR93+'II КВАРТАЛ '!AR93+' III КВАРТАЛ '!AR93+'IV КВАРТАЛ и СВОД V-мов и $$ '!AR93</f>
        <v>0</v>
      </c>
      <c r="DD93" s="51">
        <f>' I КВАРТАЛ'!AS93+'II КВАРТАЛ '!AS93+' III КВАРТАЛ '!AS93+'IV КВАРТАЛ и СВОД V-мов и $$ '!AS93</f>
        <v>0</v>
      </c>
      <c r="DE93" s="51">
        <f>' I КВАРТАЛ'!AT93+'II КВАРТАЛ '!AT93+' III КВАРТАЛ '!AT93+'IV КВАРТАЛ и СВОД V-мов и $$ '!AT93</f>
        <v>0</v>
      </c>
      <c r="DF93" s="90">
        <f t="shared" si="135"/>
        <v>0</v>
      </c>
      <c r="DG93" s="89">
        <f>' I КВАРТАЛ'!AV93+'II КВАРТАЛ '!AV93+' III КВАРТАЛ '!AV93+'IV КВАРТАЛ и СВОД V-мов и $$ '!AV93</f>
        <v>0</v>
      </c>
      <c r="DH93" s="89">
        <f>' I КВАРТАЛ'!AW93+'II КВАРТАЛ '!AW93+' III КВАРТАЛ '!AW93+'IV КВАРТАЛ и СВОД V-мов и $$ '!AW93</f>
        <v>0</v>
      </c>
      <c r="DI93" s="115">
        <f>' I КВАРТАЛ'!AX93+'II КВАРТАЛ '!AX93+' III КВАРТАЛ '!AX93+'IV КВАРТАЛ и СВОД V-мов и $$ '!AX93</f>
        <v>0</v>
      </c>
      <c r="DJ93" s="51">
        <f>' I КВАРТАЛ'!AY93+'II КВАРТАЛ '!AY93+' III КВАРТАЛ '!AY93+'IV КВАРТАЛ и СВОД V-мов и $$ '!AY93</f>
        <v>0</v>
      </c>
      <c r="DK93" s="51">
        <f>' I КВАРТАЛ'!AZ93+'II КВАРТАЛ '!AZ93+' III КВАРТАЛ '!AZ93+'IV КВАРТАЛ и СВОД V-мов и $$ '!AZ93</f>
        <v>0</v>
      </c>
      <c r="DL93" s="90">
        <f t="shared" si="136"/>
        <v>1000</v>
      </c>
      <c r="DM93" s="89">
        <f>' I КВАРТАЛ'!BB93+'II КВАРТАЛ '!BB93+' III КВАРТАЛ '!BB93+'IV КВАРТАЛ и СВОД V-мов и $$ '!BB93</f>
        <v>500</v>
      </c>
      <c r="DN93" s="89">
        <f>' I КВАРТАЛ'!BC93+'II КВАРТАЛ '!BC93+' III КВАРТАЛ '!BC93+'IV КВАРТАЛ и СВОД V-мов и $$ '!BC93</f>
        <v>500</v>
      </c>
      <c r="DO93" s="115">
        <f>' I КВАРТАЛ'!BD93+'II КВАРТАЛ '!BD93+' III КВАРТАЛ '!BD93+'IV КВАРТАЛ и СВОД V-мов и $$ '!BD93</f>
        <v>607460</v>
      </c>
      <c r="DP93" s="51">
        <f>' I КВАРТАЛ'!BE93+'II КВАРТАЛ '!BE93+' III КВАРТАЛ '!BE93+'IV КВАРТАЛ и СВОД V-мов и $$ '!BE93</f>
        <v>303730</v>
      </c>
      <c r="DQ93" s="51">
        <f>' I КВАРТАЛ'!BF93+'II КВАРТАЛ '!BF93+' III КВАРТАЛ '!BF93+'IV КВАРТАЛ и СВОД V-мов и $$ '!BF93</f>
        <v>303730</v>
      </c>
      <c r="DR93" s="35"/>
      <c r="DS93" s="72">
        <f t="shared" si="107"/>
        <v>1000</v>
      </c>
      <c r="DT93" s="97">
        <f t="shared" si="108"/>
        <v>500</v>
      </c>
      <c r="DU93" s="97">
        <f t="shared" si="109"/>
        <v>500</v>
      </c>
      <c r="DV93" s="63">
        <f t="shared" si="103"/>
        <v>607460</v>
      </c>
      <c r="DW93" s="51">
        <f t="shared" si="104"/>
        <v>303730</v>
      </c>
      <c r="DX93" s="51">
        <f t="shared" si="105"/>
        <v>303730</v>
      </c>
      <c r="DY93" s="116">
        <f t="shared" si="106"/>
        <v>0</v>
      </c>
      <c r="DZ93" s="100">
        <f t="shared" si="137"/>
        <v>1000</v>
      </c>
      <c r="EA93" s="101">
        <f t="shared" si="138"/>
        <v>0</v>
      </c>
    </row>
    <row r="94" spans="1:135" s="35" customFormat="1" ht="15" x14ac:dyDescent="0.25">
      <c r="A94" s="21" t="s">
        <v>54</v>
      </c>
      <c r="B94" s="57"/>
      <c r="C94" s="33"/>
      <c r="D94" s="33"/>
      <c r="E94" s="60"/>
      <c r="F94" s="34"/>
      <c r="G94" s="34"/>
      <c r="H94" s="57"/>
      <c r="I94" s="33"/>
      <c r="J94" s="33"/>
      <c r="K94" s="60"/>
      <c r="L94" s="34"/>
      <c r="M94" s="34"/>
      <c r="N94" s="57"/>
      <c r="O94" s="34"/>
      <c r="P94" s="34"/>
      <c r="Q94" s="60"/>
      <c r="R94" s="34"/>
      <c r="S94" s="34"/>
      <c r="T94" s="60"/>
      <c r="U94" s="34"/>
      <c r="V94" s="34"/>
      <c r="W94" s="57"/>
      <c r="X94" s="34"/>
      <c r="Y94" s="34"/>
      <c r="Z94" s="60"/>
      <c r="AA94" s="34"/>
      <c r="AB94" s="34"/>
      <c r="AC94" s="57"/>
      <c r="AD94" s="34"/>
      <c r="AE94" s="34"/>
      <c r="AF94" s="60"/>
      <c r="AG94" s="34"/>
      <c r="AH94" s="34"/>
      <c r="AI94" s="57"/>
      <c r="AJ94" s="34"/>
      <c r="AK94" s="34"/>
      <c r="AL94" s="60"/>
      <c r="AM94" s="34"/>
      <c r="AN94" s="34"/>
      <c r="AO94" s="57"/>
      <c r="AP94" s="34"/>
      <c r="AQ94" s="34"/>
      <c r="AR94" s="60"/>
      <c r="AS94" s="34"/>
      <c r="AT94" s="34"/>
      <c r="AU94" s="57">
        <f>AV94+AW94</f>
        <v>150</v>
      </c>
      <c r="AV94" s="33">
        <v>33</v>
      </c>
      <c r="AW94" s="33">
        <v>117</v>
      </c>
      <c r="AX94" s="60">
        <f>AY94+AZ94</f>
        <v>39670.5</v>
      </c>
      <c r="AY94" s="3">
        <v>8727.51</v>
      </c>
      <c r="AZ94" s="3">
        <v>30942.99</v>
      </c>
      <c r="BA94" s="57">
        <f t="shared" si="101"/>
        <v>198</v>
      </c>
      <c r="BB94" s="33">
        <v>29</v>
      </c>
      <c r="BC94" s="33">
        <v>169</v>
      </c>
      <c r="BD94" s="60">
        <f>BE94+BF94</f>
        <v>120277.08</v>
      </c>
      <c r="BE94" s="3">
        <v>17616.34</v>
      </c>
      <c r="BF94" s="3">
        <v>102660.74</v>
      </c>
      <c r="BH94" s="62">
        <f t="shared" si="102"/>
        <v>159947.58000000002</v>
      </c>
      <c r="BI94" s="65">
        <f>' I КВАРТАЛ'!BH94+'II КВАРТАЛ '!BH94+' III КВАРТАЛ '!BH94+'IV КВАРТАЛ и СВОД V-мов и $$ '!BH94</f>
        <v>644650</v>
      </c>
      <c r="BJ94" s="51">
        <v>621094</v>
      </c>
      <c r="BK94" s="52">
        <f t="shared" si="83"/>
        <v>23556</v>
      </c>
      <c r="BL94" s="107"/>
      <c r="BM94" s="119">
        <f t="shared" si="84"/>
        <v>0</v>
      </c>
      <c r="BN94" s="120">
        <f>' I КВАРТАЛ'!C94+'II КВАРТАЛ '!C94+' III КВАРТАЛ '!C94+'IV КВАРТАЛ и СВОД V-мов и $$ '!C94</f>
        <v>0</v>
      </c>
      <c r="BO94" s="120">
        <f>' I КВАРТАЛ'!D94+'II КВАРТАЛ '!D94+' III КВАРТАЛ '!D94+'IV КВАРТАЛ и СВОД V-мов и $$ '!D94</f>
        <v>0</v>
      </c>
      <c r="BP94" s="121">
        <f>' I КВАРТАЛ'!E94+'II КВАРТАЛ '!E94+' III КВАРТАЛ '!E94+'IV КВАРТАЛ и СВОД V-мов и $$ '!E94</f>
        <v>0</v>
      </c>
      <c r="BQ94" s="122">
        <f>' I КВАРТАЛ'!F94+'II КВАРТАЛ '!F94+' III КВАРТАЛ '!F94+'IV КВАРТАЛ и СВОД V-мов и $$ '!F94</f>
        <v>0</v>
      </c>
      <c r="BR94" s="122">
        <f>' I КВАРТАЛ'!G94+'II КВАРТАЛ '!G94+' III КВАРТАЛ '!G94+'IV КВАРТАЛ и СВОД V-мов и $$ '!G94</f>
        <v>0</v>
      </c>
      <c r="BS94" s="119">
        <f t="shared" si="85"/>
        <v>0</v>
      </c>
      <c r="BT94" s="120">
        <f>' I КВАРТАЛ'!I94+'II КВАРТАЛ '!I94+' III КВАРТАЛ '!I94+'IV КВАРТАЛ и СВОД V-мов и $$ '!I94</f>
        <v>0</v>
      </c>
      <c r="BU94" s="120">
        <f>' I КВАРТАЛ'!J94+'II КВАРТАЛ '!J94+' III КВАРТАЛ '!J94+'IV КВАРТАЛ и СВОД V-мов и $$ '!J94</f>
        <v>0</v>
      </c>
      <c r="BV94" s="121">
        <f>' I КВАРТАЛ'!K94+'II КВАРТАЛ '!K94+' III КВАРТАЛ '!K94+'IV КВАРТАЛ и СВОД V-мов и $$ '!K94</f>
        <v>0</v>
      </c>
      <c r="BW94" s="122">
        <f>' I КВАРТАЛ'!L94+'II КВАРТАЛ '!L94+' III КВАРТАЛ '!L94+'IV КВАРТАЛ и СВОД V-мов и $$ '!L94</f>
        <v>0</v>
      </c>
      <c r="BX94" s="122">
        <f>' I КВАРТАЛ'!M94+'II КВАРТАЛ '!M94+' III КВАРТАЛ '!M94+'IV КВАРТАЛ и СВОД V-мов и $$ '!M94</f>
        <v>0</v>
      </c>
      <c r="BY94" s="119">
        <f t="shared" si="86"/>
        <v>0</v>
      </c>
      <c r="BZ94" s="120">
        <f>' I КВАРТАЛ'!O94+'II КВАРТАЛ '!O94+' III КВАРТАЛ '!O94+'IV КВАРТАЛ и СВОД V-мов и $$ '!O94</f>
        <v>0</v>
      </c>
      <c r="CA94" s="120">
        <f>' I КВАРТАЛ'!P94+'II КВАРТАЛ '!P94+' III КВАРТАЛ '!P94+'IV КВАРТАЛ и СВОД V-мов и $$ '!P94</f>
        <v>0</v>
      </c>
      <c r="CB94" s="121">
        <f>' I КВАРТАЛ'!Q94+'II КВАРТАЛ '!Q94+' III КВАРТАЛ '!Q94+'IV КВАРТАЛ и СВОД V-мов и $$ '!Q94</f>
        <v>0</v>
      </c>
      <c r="CC94" s="122">
        <f>' I КВАРТАЛ'!R94+'II КВАРТАЛ '!R94+' III КВАРТАЛ '!R94+'IV КВАРТАЛ и СВОД V-мов и $$ '!R94</f>
        <v>0</v>
      </c>
      <c r="CD94" s="122">
        <f>' I КВАРТАЛ'!S94+'II КВАРТАЛ '!S94+' III КВАРТАЛ '!S94+'IV КВАРТАЛ и СВОД V-мов и $$ '!S94</f>
        <v>0</v>
      </c>
      <c r="CE94" s="121">
        <f>' I КВАРТАЛ'!T94+'II КВАРТАЛ '!T94+' III КВАРТАЛ '!T94+'IV КВАРТАЛ и СВОД V-мов и $$ '!T94</f>
        <v>0</v>
      </c>
      <c r="CF94" s="122">
        <f>' I КВАРТАЛ'!U94+'II КВАРТАЛ '!U94+' III КВАРТАЛ '!U94+'IV КВАРТАЛ и СВОД V-мов и $$ '!U94</f>
        <v>0</v>
      </c>
      <c r="CG94" s="122">
        <f>' I КВАРТАЛ'!V94+'II КВАРТАЛ '!V94+' III КВАРТАЛ '!V94+'IV КВАРТАЛ и СВОД V-мов и $$ '!V94</f>
        <v>0</v>
      </c>
      <c r="CH94" s="119">
        <f t="shared" si="87"/>
        <v>0</v>
      </c>
      <c r="CI94" s="120">
        <f>' I КВАРТАЛ'!X94+'II КВАРТАЛ '!X94+' III КВАРТАЛ '!X94+'IV КВАРТАЛ и СВОД V-мов и $$ '!X94</f>
        <v>0</v>
      </c>
      <c r="CJ94" s="120">
        <f>' I КВАРТАЛ'!Y94+'II КВАРТАЛ '!Y94+' III КВАРТАЛ '!Y94+'IV КВАРТАЛ и СВОД V-мов и $$ '!Y94</f>
        <v>0</v>
      </c>
      <c r="CK94" s="121">
        <f>' I КВАРТАЛ'!Z94+'II КВАРТАЛ '!Z94+' III КВАРТАЛ '!Z94+'IV КВАРТАЛ и СВОД V-мов и $$ '!Z94</f>
        <v>0</v>
      </c>
      <c r="CL94" s="122">
        <f>' I КВАРТАЛ'!AA94+'II КВАРТАЛ '!AA94+' III КВАРТАЛ '!AA94+'IV КВАРТАЛ и СВОД V-мов и $$ '!AA94</f>
        <v>0</v>
      </c>
      <c r="CM94" s="122">
        <f>' I КВАРТАЛ'!AB94+'II КВАРТАЛ '!AB94+' III КВАРТАЛ '!AB94+'IV КВАРТАЛ и СВОД V-мов и $$ '!AB94</f>
        <v>0</v>
      </c>
      <c r="CN94" s="119">
        <f t="shared" si="88"/>
        <v>0</v>
      </c>
      <c r="CO94" s="120">
        <f>' I КВАРТАЛ'!AD94+'II КВАРТАЛ '!AD94+' III КВАРТАЛ '!AD94+'IV КВАРТАЛ и СВОД V-мов и $$ '!AD94</f>
        <v>0</v>
      </c>
      <c r="CP94" s="120">
        <f>' I КВАРТАЛ'!AE94+'II КВАРТАЛ '!AE94+' III КВАРТАЛ '!AE94+'IV КВАРТАЛ и СВОД V-мов и $$ '!AE94</f>
        <v>0</v>
      </c>
      <c r="CQ94" s="121">
        <f>' I КВАРТАЛ'!AF94+'II КВАРТАЛ '!AF94+' III КВАРТАЛ '!AF94+'IV КВАРТАЛ и СВОД V-мов и $$ '!AF94</f>
        <v>0</v>
      </c>
      <c r="CR94" s="122">
        <f>' I КВАРТАЛ'!AG94+'II КВАРТАЛ '!AG94+' III КВАРТАЛ '!AG94+'IV КВАРТАЛ и СВОД V-мов и $$ '!AG94</f>
        <v>0</v>
      </c>
      <c r="CS94" s="122">
        <f>' I КВАРТАЛ'!AH94+'II КВАРТАЛ '!AH94+' III КВАРТАЛ '!AH94+'IV КВАРТАЛ и СВОД V-мов и $$ '!AH94</f>
        <v>0</v>
      </c>
      <c r="CT94" s="119">
        <f t="shared" si="89"/>
        <v>0</v>
      </c>
      <c r="CU94" s="120">
        <f>' I КВАРТАЛ'!AJ94+'II КВАРТАЛ '!AJ94+' III КВАРТАЛ '!AJ94+'IV КВАРТАЛ и СВОД V-мов и $$ '!AJ94</f>
        <v>0</v>
      </c>
      <c r="CV94" s="120">
        <f>' I КВАРТАЛ'!AK94+'II КВАРТАЛ '!AK94+' III КВАРТАЛ '!AK94+'IV КВАРТАЛ и СВОД V-мов и $$ '!AK94</f>
        <v>0</v>
      </c>
      <c r="CW94" s="121">
        <f>' I КВАРТАЛ'!AL94+'II КВАРТАЛ '!AL94+' III КВАРТАЛ '!AL94+'IV КВАРТАЛ и СВОД V-мов и $$ '!AL94</f>
        <v>0</v>
      </c>
      <c r="CX94" s="122">
        <f>' I КВАРТАЛ'!AM94+'II КВАРТАЛ '!AM94+' III КВАРТАЛ '!AM94+'IV КВАРТАЛ и СВОД V-мов и $$ '!AM94</f>
        <v>0</v>
      </c>
      <c r="CY94" s="122">
        <f>' I КВАРТАЛ'!AN94+'II КВАРТАЛ '!AN94+' III КВАРТАЛ '!AN94+'IV КВАРТАЛ и СВОД V-мов и $$ '!AN94</f>
        <v>0</v>
      </c>
      <c r="CZ94" s="119">
        <f t="shared" si="90"/>
        <v>0</v>
      </c>
      <c r="DA94" s="120">
        <f>' I КВАРТАЛ'!AP94+'II КВАРТАЛ '!AP94+' III КВАРТАЛ '!AP94+'IV КВАРТАЛ и СВОД V-мов и $$ '!AP94</f>
        <v>0</v>
      </c>
      <c r="DB94" s="120">
        <f>' I КВАРТАЛ'!AQ94+'II КВАРТАЛ '!AQ94+' III КВАРТАЛ '!AQ94+'IV КВАРТАЛ и СВОД V-мов и $$ '!AQ94</f>
        <v>0</v>
      </c>
      <c r="DC94" s="121">
        <f>' I КВАРТАЛ'!AR94+'II КВАРТАЛ '!AR94+' III КВАРТАЛ '!AR94+'IV КВАРТАЛ и СВОД V-мов и $$ '!AR94</f>
        <v>0</v>
      </c>
      <c r="DD94" s="122">
        <f>' I КВАРТАЛ'!AS94+'II КВАРТАЛ '!AS94+' III КВАРТАЛ '!AS94+'IV КВАРТАЛ и СВОД V-мов и $$ '!AS94</f>
        <v>0</v>
      </c>
      <c r="DE94" s="122">
        <f>' I КВАРТАЛ'!AT94+'II КВАРТАЛ '!AT94+' III КВАРТАЛ '!AT94+'IV КВАРТАЛ и СВОД V-мов и $$ '!AT94</f>
        <v>0</v>
      </c>
      <c r="DF94" s="119">
        <f t="shared" si="91"/>
        <v>600</v>
      </c>
      <c r="DG94" s="120">
        <f>' I КВАРТАЛ'!AV94+'II КВАРТАЛ '!AV94+' III КВАРТАЛ '!AV94+'IV КВАРТАЛ и СВОД V-мов и $$ '!AV94</f>
        <v>137</v>
      </c>
      <c r="DH94" s="120">
        <f>' I КВАРТАЛ'!AW94+'II КВАРТАЛ '!AW94+' III КВАРТАЛ '!AW94+'IV КВАРТАЛ и СВОД V-мов и $$ '!AW94</f>
        <v>463</v>
      </c>
      <c r="DI94" s="121">
        <f>' I КВАРТАЛ'!AX94+'II КВАРТАЛ '!AX94+' III КВАРТАЛ '!AX94+'IV КВАРТАЛ и СВОД V-мов и $$ '!AX94</f>
        <v>158682</v>
      </c>
      <c r="DJ94" s="122">
        <f>' I КВАРТАЛ'!AY94+'II КВАРТАЛ '!AY94+' III КВАРТАЛ '!AY94+'IV КВАРТАЛ и СВОД V-мов и $$ '!AY94</f>
        <v>36232.39</v>
      </c>
      <c r="DK94" s="122">
        <f>' I КВАРТАЛ'!AZ94+'II КВАРТАЛ '!AZ94+' III КВАРТАЛ '!AZ94+'IV КВАРТАЛ и СВОД V-мов и $$ '!AZ94</f>
        <v>122449.61000000002</v>
      </c>
      <c r="DL94" s="119">
        <f t="shared" si="92"/>
        <v>800</v>
      </c>
      <c r="DM94" s="120">
        <f>' I КВАРТАЛ'!BB94+'II КВАРТАЛ '!BB94+' III КВАРТАЛ '!BB94+'IV КВАРТАЛ и СВОД V-мов и $$ '!BB94</f>
        <v>136</v>
      </c>
      <c r="DN94" s="120">
        <f>' I КВАРТАЛ'!BC94+'II КВАРТАЛ '!BC94+' III КВАРТАЛ '!BC94+'IV КВАРТАЛ и СВОД V-мов и $$ '!BC94</f>
        <v>664</v>
      </c>
      <c r="DO94" s="121">
        <f>' I КВАРТАЛ'!BD94+'II КВАРТАЛ '!BD94+' III КВАРТАЛ '!BD94+'IV КВАРТАЛ и СВОД V-мов и $$ '!BD94</f>
        <v>485968.00000000006</v>
      </c>
      <c r="DP94" s="122">
        <f>' I КВАРТАЛ'!BE94+'II КВАРТАЛ '!BE94+' III КВАРТАЛ '!BE94+'IV КВАРТАЛ и СВОД V-мов и $$ '!BE94</f>
        <v>82614.559999999998</v>
      </c>
      <c r="DQ94" s="122">
        <f>' I КВАРТАЛ'!BF94+'II КВАРТАЛ '!BF94+' III КВАРТАЛ '!BF94+'IV КВАРТАЛ и СВОД V-мов и $$ '!BF94</f>
        <v>403353.44</v>
      </c>
      <c r="DR94" s="126"/>
      <c r="DS94" s="123">
        <f t="shared" si="107"/>
        <v>1400</v>
      </c>
      <c r="DT94" s="124">
        <f t="shared" si="108"/>
        <v>273</v>
      </c>
      <c r="DU94" s="124">
        <f t="shared" si="109"/>
        <v>1127</v>
      </c>
      <c r="DV94" s="125">
        <f t="shared" si="103"/>
        <v>644650</v>
      </c>
      <c r="DW94" s="122">
        <f t="shared" si="104"/>
        <v>118846.95</v>
      </c>
      <c r="DX94" s="122">
        <f t="shared" si="105"/>
        <v>525803.05000000005</v>
      </c>
      <c r="DY94" s="116">
        <f t="shared" si="106"/>
        <v>0</v>
      </c>
      <c r="DZ94" s="100">
        <f t="shared" si="93"/>
        <v>1400</v>
      </c>
      <c r="EA94" s="101">
        <f t="shared" si="94"/>
        <v>0</v>
      </c>
    </row>
    <row r="95" spans="1:135" s="35" customFormat="1" ht="24.75" customHeight="1" x14ac:dyDescent="0.25">
      <c r="A95" s="68" t="s">
        <v>2</v>
      </c>
      <c r="B95" s="69">
        <f t="shared" ref="B95:AD95" si="139">SUM(B7:B94)</f>
        <v>93952</v>
      </c>
      <c r="C95" s="69">
        <f t="shared" si="139"/>
        <v>18134</v>
      </c>
      <c r="D95" s="69">
        <f t="shared" si="139"/>
        <v>75818</v>
      </c>
      <c r="E95" s="70">
        <f t="shared" si="139"/>
        <v>168162988.37000003</v>
      </c>
      <c r="F95" s="70">
        <f t="shared" si="139"/>
        <v>32596866.280000001</v>
      </c>
      <c r="G95" s="70">
        <f t="shared" si="139"/>
        <v>135566122.09000003</v>
      </c>
      <c r="H95" s="69">
        <f t="shared" si="139"/>
        <v>318289</v>
      </c>
      <c r="I95" s="69">
        <f t="shared" si="139"/>
        <v>65094</v>
      </c>
      <c r="J95" s="69">
        <f t="shared" si="139"/>
        <v>253195</v>
      </c>
      <c r="K95" s="70">
        <f t="shared" si="139"/>
        <v>65171010.310000002</v>
      </c>
      <c r="L95" s="70">
        <f t="shared" si="139"/>
        <v>13471656.789999995</v>
      </c>
      <c r="M95" s="70">
        <f t="shared" si="139"/>
        <v>51699353.520000011</v>
      </c>
      <c r="N95" s="69">
        <f t="shared" si="139"/>
        <v>98415</v>
      </c>
      <c r="O95" s="69">
        <f t="shared" si="139"/>
        <v>26826</v>
      </c>
      <c r="P95" s="69">
        <f t="shared" si="139"/>
        <v>71589</v>
      </c>
      <c r="Q95" s="70">
        <f t="shared" si="139"/>
        <v>44103704.270000003</v>
      </c>
      <c r="R95" s="70">
        <f t="shared" si="139"/>
        <v>12028995.98</v>
      </c>
      <c r="S95" s="70">
        <f t="shared" si="139"/>
        <v>32074708.289999995</v>
      </c>
      <c r="T95" s="70">
        <f t="shared" si="139"/>
        <v>137844680.53</v>
      </c>
      <c r="U95" s="70">
        <f t="shared" si="139"/>
        <v>39611252.590000004</v>
      </c>
      <c r="V95" s="70">
        <f t="shared" si="139"/>
        <v>98233427.939999983</v>
      </c>
      <c r="W95" s="69">
        <f t="shared" si="139"/>
        <v>630031</v>
      </c>
      <c r="X95" s="69">
        <f t="shared" si="139"/>
        <v>132409</v>
      </c>
      <c r="Y95" s="69">
        <f t="shared" si="139"/>
        <v>497622</v>
      </c>
      <c r="Z95" s="70">
        <f t="shared" si="139"/>
        <v>475720497.36000007</v>
      </c>
      <c r="AA95" s="70">
        <f t="shared" si="139"/>
        <v>99775519.779999971</v>
      </c>
      <c r="AB95" s="70">
        <f t="shared" si="139"/>
        <v>375944977.57999992</v>
      </c>
      <c r="AC95" s="69">
        <f t="shared" si="139"/>
        <v>178795</v>
      </c>
      <c r="AD95" s="69">
        <f t="shared" si="139"/>
        <v>37569</v>
      </c>
      <c r="AE95" s="69">
        <f t="shared" ref="AE95:BF95" si="140">SUM(AE7:AE94)</f>
        <v>141226</v>
      </c>
      <c r="AF95" s="70">
        <f t="shared" si="140"/>
        <v>79976572.060000017</v>
      </c>
      <c r="AG95" s="70">
        <f t="shared" si="140"/>
        <v>16827462.370000001</v>
      </c>
      <c r="AH95" s="70">
        <f t="shared" si="140"/>
        <v>63149109.68999999</v>
      </c>
      <c r="AI95" s="69">
        <f t="shared" si="140"/>
        <v>54973</v>
      </c>
      <c r="AJ95" s="69">
        <f t="shared" si="140"/>
        <v>12632</v>
      </c>
      <c r="AK95" s="69">
        <f t="shared" si="140"/>
        <v>42341</v>
      </c>
      <c r="AL95" s="70">
        <f t="shared" si="140"/>
        <v>1247210717.6499996</v>
      </c>
      <c r="AM95" s="70">
        <f t="shared" si="140"/>
        <v>294482166.94</v>
      </c>
      <c r="AN95" s="70">
        <f t="shared" si="140"/>
        <v>952728550.71000004</v>
      </c>
      <c r="AO95" s="69">
        <f t="shared" si="140"/>
        <v>19019</v>
      </c>
      <c r="AP95" s="69">
        <f t="shared" si="140"/>
        <v>4214</v>
      </c>
      <c r="AQ95" s="69">
        <f t="shared" si="140"/>
        <v>14805</v>
      </c>
      <c r="AR95" s="70">
        <f t="shared" si="140"/>
        <v>202735878.82999989</v>
      </c>
      <c r="AS95" s="70">
        <f t="shared" si="140"/>
        <v>46703576.99000001</v>
      </c>
      <c r="AT95" s="70">
        <f t="shared" si="140"/>
        <v>156032301.83999997</v>
      </c>
      <c r="AU95" s="69">
        <f t="shared" si="140"/>
        <v>242096</v>
      </c>
      <c r="AV95" s="69">
        <f t="shared" si="140"/>
        <v>59326</v>
      </c>
      <c r="AW95" s="69">
        <f t="shared" si="140"/>
        <v>182770</v>
      </c>
      <c r="AX95" s="70">
        <f t="shared" si="140"/>
        <v>39432251.379999988</v>
      </c>
      <c r="AY95" s="70">
        <f t="shared" si="140"/>
        <v>9854587.2100000009</v>
      </c>
      <c r="AZ95" s="70">
        <f t="shared" si="140"/>
        <v>29577664.169999998</v>
      </c>
      <c r="BA95" s="69">
        <f t="shared" si="140"/>
        <v>76984</v>
      </c>
      <c r="BB95" s="69">
        <f t="shared" si="140"/>
        <v>25314</v>
      </c>
      <c r="BC95" s="69">
        <f t="shared" si="140"/>
        <v>51670</v>
      </c>
      <c r="BD95" s="70">
        <f t="shared" si="140"/>
        <v>173679913.30000001</v>
      </c>
      <c r="BE95" s="70">
        <f t="shared" si="140"/>
        <v>66646743.460000008</v>
      </c>
      <c r="BF95" s="70">
        <f t="shared" si="140"/>
        <v>107033169.83999999</v>
      </c>
      <c r="BH95" s="63">
        <f>SUM(BH7:BH94)</f>
        <v>2634038214.0599999</v>
      </c>
      <c r="BI95" s="66">
        <f>SUM(BI7:BI94)</f>
        <v>10456579096.610003</v>
      </c>
      <c r="BJ95" s="54">
        <f>SUM(BJ7:BJ94)</f>
        <v>10018210065.225174</v>
      </c>
      <c r="BK95" s="55">
        <f>SUM(BK7:BK94)</f>
        <v>395214991.2748245</v>
      </c>
      <c r="BL95" s="37"/>
      <c r="BM95" s="72">
        <f>SUM(BM7:BM94)</f>
        <v>376205</v>
      </c>
      <c r="BN95" s="89">
        <f t="shared" ref="BN95:DN95" si="141">SUM(BN7:BN94)</f>
        <v>95750</v>
      </c>
      <c r="BO95" s="89">
        <f t="shared" si="141"/>
        <v>280455</v>
      </c>
      <c r="BP95" s="63">
        <f t="shared" ref="BP95:BX95" si="142">SUM(BP7:BP94)</f>
        <v>673324276.25</v>
      </c>
      <c r="BQ95" s="51">
        <f t="shared" si="142"/>
        <v>171927410.59000003</v>
      </c>
      <c r="BR95" s="51">
        <f t="shared" si="142"/>
        <v>501396865.66000003</v>
      </c>
      <c r="BS95" s="72">
        <f t="shared" si="142"/>
        <v>1217796</v>
      </c>
      <c r="BT95" s="89">
        <f t="shared" si="142"/>
        <v>266855</v>
      </c>
      <c r="BU95" s="89">
        <f t="shared" si="142"/>
        <v>950941</v>
      </c>
      <c r="BV95" s="63">
        <f t="shared" si="142"/>
        <v>246364108.44</v>
      </c>
      <c r="BW95" s="51">
        <f t="shared" si="142"/>
        <v>54477260.700000003</v>
      </c>
      <c r="BX95" s="51">
        <f t="shared" si="142"/>
        <v>191886847.73999995</v>
      </c>
      <c r="BY95" s="72">
        <f t="shared" si="141"/>
        <v>359851</v>
      </c>
      <c r="BZ95" s="89">
        <f t="shared" si="141"/>
        <v>105267</v>
      </c>
      <c r="CA95" s="89">
        <f t="shared" si="141"/>
        <v>254584</v>
      </c>
      <c r="CB95" s="63">
        <f t="shared" ref="CB95:CI95" si="143">SUM(CB7:CB94)</f>
        <v>160449530.34999999</v>
      </c>
      <c r="CC95" s="51">
        <f t="shared" si="143"/>
        <v>46627479.490000002</v>
      </c>
      <c r="CD95" s="51">
        <f t="shared" si="143"/>
        <v>113822050.86</v>
      </c>
      <c r="CE95" s="63">
        <f t="shared" si="143"/>
        <v>558398626.21999991</v>
      </c>
      <c r="CF95" s="51">
        <f t="shared" si="143"/>
        <v>160482277.97999999</v>
      </c>
      <c r="CG95" s="51">
        <f t="shared" si="143"/>
        <v>397916348.23999995</v>
      </c>
      <c r="CH95" s="72">
        <f t="shared" si="143"/>
        <v>2494591</v>
      </c>
      <c r="CI95" s="89">
        <f t="shared" si="143"/>
        <v>640480</v>
      </c>
      <c r="CJ95" s="89">
        <f t="shared" si="141"/>
        <v>1854111</v>
      </c>
      <c r="CK95" s="63">
        <f>SUM(CK7:CK94)</f>
        <v>1884496753.4000008</v>
      </c>
      <c r="CL95" s="51">
        <f>SUM(CL7:CL94)</f>
        <v>482558055.2299999</v>
      </c>
      <c r="CM95" s="51">
        <f>SUM(CM7:CM94)</f>
        <v>1401938698.1700001</v>
      </c>
      <c r="CN95" s="72">
        <f t="shared" si="141"/>
        <v>707769</v>
      </c>
      <c r="CO95" s="89">
        <f t="shared" si="141"/>
        <v>170164</v>
      </c>
      <c r="CP95" s="89">
        <f t="shared" si="141"/>
        <v>537605</v>
      </c>
      <c r="CQ95" s="63">
        <f>SUM(CQ7:CQ94)</f>
        <v>316168942.77999997</v>
      </c>
      <c r="CR95" s="51">
        <f>SUM(CR7:CR94)</f>
        <v>75633285.539999992</v>
      </c>
      <c r="CS95" s="51">
        <f>SUM(CS7:CS94)</f>
        <v>240535657.23999995</v>
      </c>
      <c r="CT95" s="72">
        <f t="shared" si="141"/>
        <v>219821</v>
      </c>
      <c r="CU95" s="89">
        <f t="shared" si="141"/>
        <v>57814</v>
      </c>
      <c r="CV95" s="89">
        <f t="shared" si="141"/>
        <v>162007</v>
      </c>
      <c r="CW95" s="63">
        <f>SUM(CW7:CW94)</f>
        <v>4975188008.6400003</v>
      </c>
      <c r="CX95" s="51">
        <f>SUM(CX7:CX94)</f>
        <v>1330541558.9299998</v>
      </c>
      <c r="CY95" s="51">
        <f>SUM(CY7:CY94)</f>
        <v>3644646449.7099996</v>
      </c>
      <c r="CZ95" s="72">
        <f t="shared" si="141"/>
        <v>75268</v>
      </c>
      <c r="DA95" s="89">
        <f t="shared" si="141"/>
        <v>19452</v>
      </c>
      <c r="DB95" s="89">
        <f t="shared" si="141"/>
        <v>55816</v>
      </c>
      <c r="DC95" s="63">
        <f>SUM(DC7:DC94)</f>
        <v>802532733.47000015</v>
      </c>
      <c r="DD95" s="51">
        <f>SUM(DD7:DD94)</f>
        <v>215067169.08999991</v>
      </c>
      <c r="DE95" s="51">
        <f>SUM(DE7:DE94)</f>
        <v>587465564.38000023</v>
      </c>
      <c r="DF95" s="90">
        <f t="shared" si="141"/>
        <v>933773</v>
      </c>
      <c r="DG95" s="89">
        <f t="shared" si="141"/>
        <v>263580</v>
      </c>
      <c r="DH95" s="89">
        <f t="shared" si="141"/>
        <v>670193</v>
      </c>
      <c r="DI95" s="63">
        <f>SUM(DI7:DI94)</f>
        <v>153725096.52000001</v>
      </c>
      <c r="DJ95" s="51">
        <f>SUM(DJ7:DJ94)</f>
        <v>44107610.619999997</v>
      </c>
      <c r="DK95" s="51">
        <f>SUM(DK7:DK94)</f>
        <v>109617485.90000002</v>
      </c>
      <c r="DL95" s="90">
        <f t="shared" si="141"/>
        <v>304845</v>
      </c>
      <c r="DM95" s="89">
        <f t="shared" si="141"/>
        <v>118055</v>
      </c>
      <c r="DN95" s="89">
        <f t="shared" si="141"/>
        <v>186790</v>
      </c>
      <c r="DO95" s="63">
        <f>SUM(DO7:DO94)</f>
        <v>685931020.53999996</v>
      </c>
      <c r="DP95" s="51">
        <f>SUM(DP7:DP94)</f>
        <v>345928687.6500001</v>
      </c>
      <c r="DQ95" s="51">
        <f>SUM(DQ7:DQ94)</f>
        <v>340002332.88999999</v>
      </c>
      <c r="DS95" s="72">
        <f t="shared" ref="DS95:DY95" si="144">SUM(DS7:DS94)</f>
        <v>6689919</v>
      </c>
      <c r="DT95" s="97">
        <f t="shared" si="144"/>
        <v>1737417</v>
      </c>
      <c r="DU95" s="97">
        <f t="shared" si="144"/>
        <v>4952502</v>
      </c>
      <c r="DV95" s="63">
        <f>SUM(DV7:DV94)</f>
        <v>10456579096.610004</v>
      </c>
      <c r="DW95" s="51">
        <f t="shared" si="144"/>
        <v>2927350795.8199992</v>
      </c>
      <c r="DX95" s="51">
        <f t="shared" si="144"/>
        <v>7529228300.7900009</v>
      </c>
      <c r="DY95" s="101">
        <f t="shared" si="144"/>
        <v>0</v>
      </c>
      <c r="DZ95" s="100"/>
      <c r="EA95" s="101">
        <f>SUM(EA7:EA94)</f>
        <v>0</v>
      </c>
    </row>
    <row r="96" spans="1:135" s="35" customFormat="1" ht="6.75" customHeight="1" x14ac:dyDescent="0.25">
      <c r="A96" s="38"/>
      <c r="B96" s="39"/>
      <c r="C96" s="39"/>
      <c r="D96" s="39"/>
      <c r="E96" s="40"/>
      <c r="F96" s="40"/>
      <c r="G96" s="40"/>
      <c r="H96" s="39"/>
      <c r="I96" s="40"/>
      <c r="J96" s="40"/>
      <c r="K96" s="40"/>
      <c r="L96" s="40"/>
      <c r="M96" s="40"/>
      <c r="N96" s="39"/>
      <c r="O96" s="40"/>
      <c r="P96" s="40"/>
      <c r="Q96" s="40"/>
      <c r="R96" s="40"/>
      <c r="S96" s="40"/>
      <c r="T96" s="40"/>
      <c r="U96" s="40"/>
      <c r="V96" s="40"/>
      <c r="W96" s="39"/>
      <c r="X96" s="40"/>
      <c r="Y96" s="40"/>
      <c r="Z96" s="40"/>
      <c r="AA96" s="40"/>
      <c r="AB96" s="40"/>
      <c r="AC96" s="39"/>
      <c r="AD96" s="40"/>
      <c r="AE96" s="40"/>
      <c r="AF96" s="40"/>
      <c r="AG96" s="40"/>
      <c r="AH96" s="40"/>
      <c r="AI96" s="39"/>
      <c r="AJ96" s="40"/>
      <c r="AK96" s="40"/>
      <c r="AL96" s="40"/>
      <c r="AM96" s="40"/>
      <c r="AN96" s="40"/>
      <c r="AO96" s="39"/>
      <c r="AP96" s="40"/>
      <c r="AQ96" s="40"/>
      <c r="AR96" s="40"/>
      <c r="AS96" s="40"/>
      <c r="AT96" s="40"/>
      <c r="AU96" s="39"/>
      <c r="AV96" s="40"/>
      <c r="AW96" s="40"/>
      <c r="AX96" s="40"/>
      <c r="AY96" s="40"/>
      <c r="AZ96" s="40"/>
      <c r="BA96" s="39"/>
      <c r="BB96" s="40"/>
      <c r="BC96" s="40"/>
      <c r="BD96" s="40"/>
      <c r="BE96" s="40"/>
      <c r="BF96" s="40"/>
      <c r="BL96" s="37"/>
      <c r="BP96" s="36"/>
      <c r="BQ96" s="36"/>
      <c r="BR96" s="36"/>
      <c r="DS96" s="98"/>
      <c r="DT96" s="98"/>
      <c r="DU96" s="98"/>
      <c r="DV96" s="98"/>
      <c r="DW96" s="98"/>
      <c r="DX96" s="98"/>
      <c r="DY96" s="98"/>
    </row>
    <row r="97" spans="1:127" s="14" customFormat="1" ht="15" x14ac:dyDescent="0.25">
      <c r="A97" s="12" t="s">
        <v>100</v>
      </c>
      <c r="B97" s="71">
        <f>' I КВАРТАЛ'!B95+'II КВАРТАЛ '!B95+' III КВАРТАЛ '!B95+'IV КВАРТАЛ и СВОД V-мов и $$ '!B95</f>
        <v>376205</v>
      </c>
      <c r="C97" s="71">
        <f>' I КВАРТАЛ'!C95+'II КВАРТАЛ '!C95+' III КВАРТАЛ '!C95+'IV КВАРТАЛ и СВОД V-мов и $$ '!C95</f>
        <v>95750</v>
      </c>
      <c r="D97" s="71">
        <f>' I КВАРТАЛ'!D95+'II КВАРТАЛ '!D95+' III КВАРТАЛ '!D95+'IV КВАРТАЛ и СВОД V-мов и $$ '!D95</f>
        <v>280455</v>
      </c>
      <c r="E97" s="73">
        <f>' I КВАРТАЛ'!E95+'II КВАРТАЛ '!E95+' III КВАРТАЛ '!E95+'IV КВАРТАЛ и СВОД V-мов и $$ '!E95</f>
        <v>673324276.25</v>
      </c>
      <c r="F97" s="73">
        <f>' I КВАРТАЛ'!F95+'II КВАРТАЛ '!F95+' III КВАРТАЛ '!F95+'IV КВАРТАЛ и СВОД V-мов и $$ '!F95</f>
        <v>171927410.59000003</v>
      </c>
      <c r="G97" s="73">
        <f>' I КВАРТАЛ'!G95+'II КВАРТАЛ '!G95+' III КВАРТАЛ '!G95+'IV КВАРТАЛ и СВОД V-мов и $$ '!G95</f>
        <v>501396865.66000003</v>
      </c>
      <c r="H97" s="71">
        <f>' I КВАРТАЛ'!H95+'II КВАРТАЛ '!H95+' III КВАРТАЛ '!H95+'IV КВАРТАЛ и СВОД V-мов и $$ '!H95</f>
        <v>1217796</v>
      </c>
      <c r="I97" s="72">
        <f>' I КВАРТАЛ'!I95+'II КВАРТАЛ '!I95+' III КВАРТАЛ '!I95+'IV КВАРТАЛ и СВОД V-мов и $$ '!I95</f>
        <v>266855</v>
      </c>
      <c r="J97" s="72">
        <f>' I КВАРТАЛ'!J95+'II КВАРТАЛ '!J95+' III КВАРТАЛ '!J95+'IV КВАРТАЛ и СВОД V-мов и $$ '!J95</f>
        <v>950941</v>
      </c>
      <c r="K97" s="73">
        <f>' I КВАРТАЛ'!K95+'II КВАРТАЛ '!K95+' III КВАРТАЛ '!K95+'IV КВАРТАЛ и СВОД V-мов и $$ '!K95</f>
        <v>246364108.44000003</v>
      </c>
      <c r="L97" s="73">
        <f>' I КВАРТАЛ'!L95+'II КВАРТАЛ '!L95+' III КВАРТАЛ '!L95+'IV КВАРТАЛ и СВОД V-мов и $$ '!L95</f>
        <v>54477260.699999988</v>
      </c>
      <c r="M97" s="73">
        <f>' I КВАРТАЛ'!M95+'II КВАРТАЛ '!M95+' III КВАРТАЛ '!M95+'IV КВАРТАЛ и СВОД V-мов и $$ '!M95</f>
        <v>191886847.74000001</v>
      </c>
      <c r="N97" s="71">
        <f>' I КВАРТАЛ'!N95+'II КВАРТАЛ '!N95+' III КВАРТАЛ '!N95+'IV КВАРТАЛ и СВОД V-мов и $$ '!N95</f>
        <v>359851</v>
      </c>
      <c r="O97" s="71">
        <f>' I КВАРТАЛ'!O95+'II КВАРТАЛ '!O95+' III КВАРТАЛ '!O95+'IV КВАРТАЛ и СВОД V-мов и $$ '!O95</f>
        <v>105267</v>
      </c>
      <c r="P97" s="71">
        <f>' I КВАРТАЛ'!P95+'II КВАРТАЛ '!P95+' III КВАРТАЛ '!P95+'IV КВАРТАЛ и СВОД V-мов и $$ '!P95</f>
        <v>254584</v>
      </c>
      <c r="Q97" s="73">
        <f>' I КВАРТАЛ'!Q95+'II КВАРТАЛ '!Q95+' III КВАРТАЛ '!Q95+'IV КВАРТАЛ и СВОД V-мов и $$ '!Q95</f>
        <v>160449530.34999999</v>
      </c>
      <c r="R97" s="73">
        <f>' I КВАРТАЛ'!R95+'II КВАРТАЛ '!R95+' III КВАРТАЛ '!R95+'IV КВАРТАЛ и СВОД V-мов и $$ '!R95</f>
        <v>46627479.489999995</v>
      </c>
      <c r="S97" s="73">
        <f>' I КВАРТАЛ'!S95+'II КВАРТАЛ '!S95+' III КВАРТАЛ '!S95+'IV КВАРТАЛ и СВОД V-мов и $$ '!S95</f>
        <v>113822050.86</v>
      </c>
      <c r="T97" s="73">
        <f>' I КВАРТАЛ'!T95+'II КВАРТАЛ '!T95+' III КВАРТАЛ '!T95+'IV КВАРТАЛ и СВОД V-мов и $$ '!T95</f>
        <v>558398626.21999991</v>
      </c>
      <c r="U97" s="73">
        <f>' I КВАРТАЛ'!U95+'II КВАРТАЛ '!U95+' III КВАРТАЛ '!U95+'IV КВАРТАЛ и СВОД V-мов и $$ '!U95</f>
        <v>160482277.98000002</v>
      </c>
      <c r="V97" s="73">
        <f>' I КВАРТАЛ'!V95+'II КВАРТАЛ '!V95+' III КВАРТАЛ '!V95+'IV КВАРТАЛ и СВОД V-мов и $$ '!V95</f>
        <v>397916348.24000001</v>
      </c>
      <c r="W97" s="71">
        <f>' I КВАРТАЛ'!W95+'II КВАРТАЛ '!W95+' III КВАРТАЛ '!W95+'IV КВАРТАЛ и СВОД V-мов и $$ '!W95</f>
        <v>2494591</v>
      </c>
      <c r="X97" s="72">
        <f>' I КВАРТАЛ'!X95+'II КВАРТАЛ '!X95+' III КВАРТАЛ '!X95+'IV КВАРТАЛ и СВОД V-мов и $$ '!X95</f>
        <v>640480</v>
      </c>
      <c r="Y97" s="72">
        <f>' I КВАРТАЛ'!Y95+'II КВАРТАЛ '!Y95+' III КВАРТАЛ '!Y95+'IV КВАРТАЛ и СВОД V-мов и $$ '!Y95</f>
        <v>1854111</v>
      </c>
      <c r="Z97" s="73">
        <f>' I КВАРТАЛ'!Z95+'II КВАРТАЛ '!Z95+' III КВАРТАЛ '!Z95+'IV КВАРТАЛ и СВОД V-мов и $$ '!Z95</f>
        <v>1884496753.4000001</v>
      </c>
      <c r="AA97" s="73">
        <f>' I КВАРТАЛ'!AA95+'II КВАРТАЛ '!AA95+' III КВАРТАЛ '!AA95+'IV КВАРТАЛ и СВОД V-мов и $$ '!AA95</f>
        <v>482558055.22999996</v>
      </c>
      <c r="AB97" s="73">
        <f>' I КВАРТАЛ'!AB95+'II КВАРТАЛ '!AB95+' III КВАРТАЛ '!AB95+'IV КВАРТАЛ и СВОД V-мов и $$ '!AB95</f>
        <v>1401938698.1999998</v>
      </c>
      <c r="AC97" s="71">
        <f>' I КВАРТАЛ'!AC95+'II КВАРТАЛ '!AC95+' III КВАРТАЛ '!AC95+'IV КВАРТАЛ и СВОД V-мов и $$ '!AC95</f>
        <v>707769</v>
      </c>
      <c r="AD97" s="72">
        <f>' I КВАРТАЛ'!AD95+'II КВАРТАЛ '!AD95+' III КВАРТАЛ '!AD95+'IV КВАРТАЛ и СВОД V-мов и $$ '!AD95</f>
        <v>170164</v>
      </c>
      <c r="AE97" s="72">
        <f>' I КВАРТАЛ'!AE95+'II КВАРТАЛ '!AE95+' III КВАРТАЛ '!AE95+'IV КВАРТАЛ и СВОД V-мов и $$ '!AE95</f>
        <v>537605</v>
      </c>
      <c r="AF97" s="73">
        <f>' I КВАРТАЛ'!AF95+'II КВАРТАЛ '!AF95+' III КВАРТАЛ '!AF95+'IV КВАРТАЛ и СВОД V-мов и $$ '!AF95</f>
        <v>316168942.78000003</v>
      </c>
      <c r="AG97" s="73">
        <f>' I КВАРТАЛ'!AG95+'II КВАРТАЛ '!AG95+' III КВАРТАЛ '!AG95+'IV КВАРТАЛ и СВОД V-мов и $$ '!AG95</f>
        <v>75633285.540000007</v>
      </c>
      <c r="AH97" s="73">
        <f>' I КВАРТАЛ'!AH95+'II КВАРТАЛ '!AH95+' III КВАРТАЛ '!AH95+'IV КВАРТАЛ и СВОД V-мов и $$ '!AH95</f>
        <v>240535657.24000001</v>
      </c>
      <c r="AI97" s="71">
        <f>' I КВАРТАЛ'!AI95+'II КВАРТАЛ '!AI95+' III КВАРТАЛ '!AI95+'IV КВАРТАЛ и СВОД V-мов и $$ '!AI95</f>
        <v>219821</v>
      </c>
      <c r="AJ97" s="72">
        <f>' I КВАРТАЛ'!AJ95+'II КВАРТАЛ '!AJ95+' III КВАРТАЛ '!AJ95+'IV КВАРТАЛ и СВОД V-мов и $$ '!AJ95</f>
        <v>57814</v>
      </c>
      <c r="AK97" s="72">
        <f>' I КВАРТАЛ'!AK95+'II КВАРТАЛ '!AK95+' III КВАРТАЛ '!AK95+'IV КВАРТАЛ и СВОД V-мов и $$ '!AK95</f>
        <v>162007</v>
      </c>
      <c r="AL97" s="73">
        <f>' I КВАРТАЛ'!AL95+'II КВАРТАЛ '!AL95+' III КВАРТАЛ '!AL95+'IV КВАРТАЛ и СВОД V-мов и $$ '!AL95</f>
        <v>4975188008.6400003</v>
      </c>
      <c r="AM97" s="73">
        <f>' I КВАРТАЛ'!AM95+'II КВАРТАЛ '!AM95+' III КВАРТАЛ '!AM95+'IV КВАРТАЛ и СВОД V-мов и $$ '!AM95</f>
        <v>1330541558.9300001</v>
      </c>
      <c r="AN97" s="73">
        <f>' I КВАРТАЛ'!AN95+'II КВАРТАЛ '!AN95+' III КВАРТАЛ '!AN95+'IV КВАРТАЛ и СВОД V-мов и $$ '!AN95</f>
        <v>3644646449.71</v>
      </c>
      <c r="AO97" s="72">
        <f>' I КВАРТАЛ'!AO95+'II КВАРТАЛ '!AO95+' III КВАРТАЛ '!AO95+'IV КВАРТАЛ и СВОД V-мов и $$ '!AO95</f>
        <v>75268</v>
      </c>
      <c r="AP97" s="71">
        <f>' I КВАРТАЛ'!AP95+'II КВАРТАЛ '!AP95+' III КВАРТАЛ '!AP95+'IV КВАРТАЛ и СВОД V-мов и $$ '!AP95</f>
        <v>19452</v>
      </c>
      <c r="AQ97" s="71">
        <f>' I КВАРТАЛ'!AQ95+'II КВАРТАЛ '!AQ95+' III КВАРТАЛ '!AQ95+'IV КВАРТАЛ и СВОД V-мов и $$ '!AQ95</f>
        <v>55816</v>
      </c>
      <c r="AR97" s="73">
        <f>' I КВАРТАЛ'!AR95+'II КВАРТАЛ '!AR95+' III КВАРТАЛ '!AR95+'IV КВАРТАЛ и СВОД V-мов и $$ '!AR95</f>
        <v>802532733.47000003</v>
      </c>
      <c r="AS97" s="73">
        <f>' I КВАРТАЛ'!AS95+'II КВАРТАЛ '!AS95+' III КВАРТАЛ '!AS95+'IV КВАРТАЛ и СВОД V-мов и $$ '!AS95</f>
        <v>215067169.09</v>
      </c>
      <c r="AT97" s="73">
        <f>' I КВАРТАЛ'!AT95+'II КВАРТАЛ '!AT95+' III КВАРТАЛ '!AT95+'IV КВАРТАЛ и СВОД V-мов и $$ '!AT95</f>
        <v>587465564.38</v>
      </c>
      <c r="AU97" s="71">
        <f>' I КВАРТАЛ'!AU95+'II КВАРТАЛ '!AU95+' III КВАРТАЛ '!AU95+'IV КВАРТАЛ и СВОД V-мов и $$ '!AU95</f>
        <v>933773</v>
      </c>
      <c r="AV97" s="71">
        <f>' I КВАРТАЛ'!AV95+'II КВАРТАЛ '!AV95+' III КВАРТАЛ '!AV95+'IV КВАРТАЛ и СВОД V-мов и $$ '!AV95</f>
        <v>263580</v>
      </c>
      <c r="AW97" s="71">
        <f>' I КВАРТАЛ'!AW95+'II КВАРТАЛ '!AW95+' III КВАРТАЛ '!AW95+'IV КВАРТАЛ и СВОД V-мов и $$ '!AW95</f>
        <v>670193</v>
      </c>
      <c r="AX97" s="73">
        <f>' I КВАРТАЛ'!AX95+'II КВАРТАЛ '!AX95+' III КВАРТАЛ '!AX95+'IV КВАРТАЛ и СВОД V-мов и $$ '!AX95</f>
        <v>153725096.51999998</v>
      </c>
      <c r="AY97" s="73">
        <f>' I КВАРТАЛ'!AY95+'II КВАРТАЛ '!AY95+' III КВАРТАЛ '!AY95+'IV КВАРТАЛ и СВОД V-мов и $$ '!AY95</f>
        <v>44107610.619999997</v>
      </c>
      <c r="AZ97" s="73">
        <f>' I КВАРТАЛ'!AZ95+'II КВАРТАЛ '!AZ95+' III КВАРТАЛ '!AZ95+'IV КВАРТАЛ и СВОД V-мов и $$ '!AZ95</f>
        <v>109617485.90000002</v>
      </c>
      <c r="BA97" s="71">
        <f>' I КВАРТАЛ'!BA95+'II КВАРТАЛ '!BA95+' III КВАРТАЛ '!BA95+'IV КВАРТАЛ и СВОД V-мов и $$ '!BA95</f>
        <v>304845</v>
      </c>
      <c r="BB97" s="72">
        <f>' I КВАРТАЛ'!BB95+'II КВАРТАЛ '!BB95+' III КВАРТАЛ '!BB95+'IV КВАРТАЛ и СВОД V-мов и $$ '!BB95</f>
        <v>118055</v>
      </c>
      <c r="BC97" s="72">
        <f>' I КВАРТАЛ'!BC95+'II КВАРТАЛ '!BC95+' III КВАРТАЛ '!BC95+'IV КВАРТАЛ и СВОД V-мов и $$ '!BC95</f>
        <v>186790</v>
      </c>
      <c r="BD97" s="73">
        <f>' I КВАРТАЛ'!BD95+'II КВАРТАЛ '!BD95+' III КВАРТАЛ '!BD95+'IV КВАРТАЛ и СВОД V-мов и $$ '!BD95</f>
        <v>685931020.5400002</v>
      </c>
      <c r="BE97" s="73">
        <f>' I КВАРТАЛ'!BE95+'II КВАРТАЛ '!BE95+' III КВАРТАЛ '!BE95+'IV КВАРТАЛ и СВОД V-мов и $$ '!BE95</f>
        <v>345928687.6500001</v>
      </c>
      <c r="BF97" s="73">
        <f>' I КВАРТАЛ'!BF95+'II КВАРТАЛ '!BF95+' III КВАРТАЛ '!BF95+'IV КВАРТАЛ и СВОД V-мов и $$ '!BF95</f>
        <v>340002332.88999999</v>
      </c>
      <c r="BG97" s="9"/>
      <c r="BH97" s="9"/>
      <c r="BJ97" s="9"/>
      <c r="BK97" s="9"/>
      <c r="BP97" s="111"/>
      <c r="BQ97" s="111"/>
      <c r="BR97" s="111"/>
    </row>
    <row r="98" spans="1:127" s="26" customFormat="1" x14ac:dyDescent="0.25">
      <c r="A98" s="10"/>
      <c r="B98" s="27"/>
      <c r="C98" s="27"/>
      <c r="D98" s="27"/>
      <c r="H98" s="27"/>
      <c r="N98" s="27"/>
      <c r="W98" s="27"/>
      <c r="AC98" s="27"/>
      <c r="AI98" s="27"/>
      <c r="AO98" s="27"/>
      <c r="AU98" s="27"/>
      <c r="BA98" s="27"/>
      <c r="BG98" s="28"/>
      <c r="BH98" s="28"/>
      <c r="BJ98" s="28"/>
      <c r="BK98" s="28"/>
      <c r="BL98" s="7"/>
      <c r="BM98" s="91"/>
      <c r="BP98" s="108"/>
      <c r="BQ98" s="108"/>
      <c r="BR98" s="108"/>
      <c r="DS98" s="89"/>
      <c r="DT98" s="132"/>
      <c r="DU98" s="117"/>
      <c r="DV98" s="133">
        <f>BI95</f>
        <v>10456579096.610003</v>
      </c>
    </row>
    <row r="99" spans="1:127" s="26" customFormat="1" x14ac:dyDescent="0.25">
      <c r="A99" s="10"/>
      <c r="B99" s="27"/>
      <c r="C99" s="27"/>
      <c r="D99" s="27"/>
      <c r="H99" s="27"/>
      <c r="N99" s="27"/>
      <c r="W99" s="27"/>
      <c r="AC99" s="27"/>
      <c r="AI99" s="27"/>
      <c r="AO99" s="27"/>
      <c r="AP99" s="129"/>
      <c r="AU99" s="27"/>
      <c r="BA99" s="27"/>
      <c r="BG99" s="28"/>
      <c r="BH99" s="28"/>
      <c r="BI99" s="28"/>
      <c r="BJ99" s="28"/>
      <c r="BK99" s="28"/>
      <c r="BL99" s="29"/>
      <c r="BM99" s="93"/>
      <c r="BN99" s="7"/>
      <c r="BO99" s="7"/>
      <c r="BP99" s="2"/>
      <c r="BQ99" s="2"/>
      <c r="BR99" s="2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118"/>
      <c r="DT99" s="117"/>
      <c r="DU99" s="117"/>
      <c r="DV99" s="98"/>
    </row>
    <row r="100" spans="1:127" s="26" customFormat="1" x14ac:dyDescent="0.25">
      <c r="A100" s="29"/>
      <c r="B100" s="5"/>
      <c r="C100" s="5"/>
      <c r="D100" s="5"/>
      <c r="E100" s="2"/>
      <c r="F100" s="2"/>
      <c r="G100" s="2"/>
      <c r="H100" s="27"/>
      <c r="K100" s="2"/>
      <c r="N100" s="27"/>
      <c r="Q100" s="2"/>
      <c r="T100" s="2"/>
      <c r="W100" s="27"/>
      <c r="Z100" s="2"/>
      <c r="AC100" s="27"/>
      <c r="AF100" s="2"/>
      <c r="AI100" s="27"/>
      <c r="AL100" s="2"/>
      <c r="AO100" s="27"/>
      <c r="AR100" s="2"/>
      <c r="AU100" s="27"/>
      <c r="AX100" s="2"/>
      <c r="BA100" s="27"/>
      <c r="BD100" s="2"/>
      <c r="BG100" s="28"/>
      <c r="BH100" s="28"/>
      <c r="BI100" s="108"/>
      <c r="BJ100" s="28"/>
      <c r="BK100" s="28"/>
      <c r="BL100" s="7"/>
      <c r="BM100" s="94"/>
      <c r="BN100" s="94"/>
      <c r="BO100" s="94"/>
      <c r="BP100" s="112"/>
      <c r="BQ100" s="112"/>
      <c r="BR100" s="112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7"/>
      <c r="DS100" s="53"/>
      <c r="DT100" s="117"/>
      <c r="DU100" s="117"/>
      <c r="DV100" s="51">
        <f>DV95-DV98</f>
        <v>0</v>
      </c>
    </row>
    <row r="101" spans="1:127" x14ac:dyDescent="0.25">
      <c r="A101" s="99">
        <f>B97+H97+N97+W97+AC97+AI97+AO97+AU97+BA97</f>
        <v>6689919</v>
      </c>
      <c r="C101" s="5"/>
      <c r="D101" s="5"/>
      <c r="E101" s="2"/>
      <c r="F101" s="7"/>
      <c r="G101" s="7"/>
      <c r="BM101" s="95"/>
      <c r="BN101" s="95"/>
      <c r="BO101" s="95"/>
      <c r="BP101" s="113"/>
      <c r="BQ101" s="113"/>
      <c r="BR101" s="113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1"/>
      <c r="DS101" s="103"/>
    </row>
    <row r="102" spans="1:127" x14ac:dyDescent="0.25">
      <c r="A102" s="99">
        <f>C97+D97+I97+J97+O97+P97+X97+Y97+AD97+AE97+AJ97+AK97+AP97+AQ97+AV97+AW97+BB97+BC97</f>
        <v>6689919</v>
      </c>
      <c r="C102" s="5"/>
      <c r="D102" s="5"/>
      <c r="E102" s="2"/>
      <c r="F102" s="7"/>
      <c r="G102" s="7"/>
      <c r="K102" s="2"/>
      <c r="Q102" s="2"/>
      <c r="T102" s="2"/>
      <c r="Z102" s="2"/>
      <c r="AF102" s="2"/>
      <c r="AL102" s="2"/>
      <c r="AR102" s="2"/>
      <c r="AX102" s="2"/>
      <c r="BD102" s="2"/>
      <c r="BI102" s="4"/>
      <c r="BM102" s="95"/>
      <c r="BN102" s="95"/>
      <c r="BO102" s="95"/>
      <c r="BP102" s="113"/>
      <c r="BQ102" s="113"/>
      <c r="BR102" s="113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1"/>
      <c r="DS102" s="7"/>
      <c r="DV102" s="133"/>
      <c r="DW102" s="134"/>
    </row>
    <row r="103" spans="1:127" x14ac:dyDescent="0.25">
      <c r="BM103" s="96"/>
      <c r="BN103" s="95"/>
      <c r="BO103" s="95"/>
      <c r="BP103" s="113"/>
      <c r="BQ103" s="113"/>
      <c r="BR103" s="113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1"/>
      <c r="DS103" s="7"/>
      <c r="DV103" s="7"/>
    </row>
    <row r="104" spans="1:127" x14ac:dyDescent="0.25">
      <c r="BM104" s="95"/>
      <c r="BN104" s="95"/>
      <c r="BO104" s="95"/>
      <c r="BP104" s="113"/>
      <c r="BQ104" s="113"/>
      <c r="BR104" s="113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1"/>
      <c r="DS104" s="7"/>
      <c r="DV104" s="108"/>
      <c r="DW104" s="134"/>
    </row>
    <row r="105" spans="1:127" x14ac:dyDescent="0.25">
      <c r="BM105" s="92"/>
      <c r="BN105" s="92"/>
      <c r="BO105" s="92"/>
      <c r="BP105" s="114"/>
      <c r="BQ105" s="114"/>
      <c r="BR105" s="114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</row>
    <row r="106" spans="1:127" x14ac:dyDescent="0.25">
      <c r="E106" s="27"/>
      <c r="F106" s="27"/>
      <c r="G106" s="27"/>
      <c r="I106" s="27"/>
      <c r="J106" s="27"/>
      <c r="K106" s="27"/>
      <c r="L106" s="27"/>
      <c r="M106" s="27"/>
      <c r="O106" s="27"/>
      <c r="P106" s="27"/>
      <c r="Q106" s="27"/>
      <c r="R106" s="27"/>
      <c r="S106" s="27"/>
      <c r="T106" s="27"/>
      <c r="U106" s="27"/>
      <c r="V106" s="27"/>
      <c r="X106" s="27"/>
      <c r="Y106" s="27"/>
      <c r="Z106" s="27"/>
      <c r="AA106" s="27"/>
      <c r="AB106" s="27"/>
      <c r="AD106" s="27"/>
      <c r="AE106" s="27"/>
      <c r="AF106" s="27"/>
      <c r="AG106" s="27"/>
      <c r="AH106" s="27"/>
      <c r="AJ106" s="27"/>
      <c r="AK106" s="27"/>
      <c r="AL106" s="27"/>
      <c r="AM106" s="27"/>
      <c r="AN106" s="27"/>
      <c r="AP106" s="27"/>
      <c r="AQ106" s="27"/>
      <c r="AR106" s="27"/>
      <c r="AS106" s="27"/>
      <c r="AT106" s="27"/>
      <c r="AV106" s="27"/>
      <c r="AW106" s="27"/>
      <c r="AX106" s="27"/>
      <c r="AY106" s="27"/>
      <c r="AZ106" s="27"/>
      <c r="BB106" s="27"/>
      <c r="BC106" s="27"/>
      <c r="BD106" s="27"/>
      <c r="BE106" s="27"/>
      <c r="BF106" s="27"/>
      <c r="BM106" s="92"/>
      <c r="BN106" s="92"/>
      <c r="BO106" s="92"/>
      <c r="BP106" s="114"/>
      <c r="BQ106" s="114"/>
      <c r="BR106" s="114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</row>
    <row r="107" spans="1:127" x14ac:dyDescent="0.25">
      <c r="BM107" s="92"/>
      <c r="BN107" s="92"/>
      <c r="BO107" s="92"/>
      <c r="BP107" s="114"/>
      <c r="BQ107" s="114"/>
      <c r="BR107" s="114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</row>
    <row r="108" spans="1:127" s="26" customFormat="1" x14ac:dyDescent="0.25">
      <c r="A108" s="10"/>
      <c r="B108" s="27"/>
      <c r="C108" s="27"/>
      <c r="D108" s="27"/>
      <c r="H108" s="27"/>
      <c r="N108" s="27"/>
      <c r="W108" s="27"/>
      <c r="AC108" s="27"/>
      <c r="AI108" s="27"/>
      <c r="AO108" s="27"/>
      <c r="AU108" s="27"/>
      <c r="BA108" s="27"/>
      <c r="BG108" s="28"/>
      <c r="BH108" s="28"/>
      <c r="BI108" s="28"/>
      <c r="BJ108" s="28"/>
      <c r="BK108" s="28"/>
      <c r="BL108" s="7"/>
      <c r="BP108" s="108"/>
      <c r="BQ108" s="108"/>
      <c r="BR108" s="108"/>
    </row>
    <row r="109" spans="1:127" s="26" customFormat="1" x14ac:dyDescent="0.25">
      <c r="A109" s="15"/>
      <c r="B109" s="27"/>
      <c r="C109" s="27"/>
      <c r="D109" s="27"/>
      <c r="H109" s="27"/>
      <c r="N109" s="27"/>
      <c r="W109" s="27"/>
      <c r="AC109" s="27"/>
      <c r="AI109" s="27"/>
      <c r="AO109" s="27"/>
      <c r="AU109" s="27"/>
      <c r="BA109" s="27"/>
      <c r="BG109" s="28"/>
      <c r="BH109" s="28"/>
      <c r="BI109" s="28"/>
      <c r="BJ109" s="28"/>
      <c r="BK109" s="28"/>
      <c r="BL109" s="7"/>
      <c r="BP109" s="108"/>
      <c r="BQ109" s="108"/>
      <c r="BR109" s="108"/>
    </row>
    <row r="110" spans="1:127" ht="13.5" customHeight="1" x14ac:dyDescent="0.25">
      <c r="A110" s="48"/>
    </row>
    <row r="111" spans="1:127" ht="15" x14ac:dyDescent="0.25">
      <c r="A111" s="48"/>
    </row>
  </sheetData>
  <customSheetViews>
    <customSheetView guid="{9784C23B-239B-4CA0-A170-4E2FB957F671}" scale="90" fitToPage="1" printArea="1" hiddenRows="1" hiddenColumns="1">
      <pane xSplit="1" ySplit="6" topLeftCell="CL77" activePane="bottomRight" state="frozen"/>
      <selection pane="bottomRight" activeCell="DH83" sqref="DH83"/>
      <pageMargins left="0" right="0" top="0" bottom="0" header="0.31496062992125984" footer="0.31496062992125984"/>
      <printOptions horizontalCentered="1"/>
      <pageSetup paperSize="9" fitToHeight="0" orientation="landscape" r:id="rId1"/>
    </customSheetView>
    <customSheetView guid="{8ED51EEE-9753-49F3-98DF-768537E83DAD}" scale="90" showPageBreaks="1" fitToPage="1" printArea="1" hiddenColumns="1">
      <pane xSplit="1" ySplit="6" topLeftCell="AN49" activePane="bottomRight" state="frozen"/>
      <selection pane="bottomRight" activeCell="BL57" sqref="BL57"/>
      <pageMargins left="0" right="0" top="0" bottom="0" header="0.31496062992125984" footer="0.31496062992125984"/>
      <printOptions horizontalCentered="1"/>
      <pageSetup paperSize="9" fitToHeight="0" orientation="landscape" r:id="rId2"/>
    </customSheetView>
    <customSheetView guid="{2AE1DCD3-CC85-4CD0-84E5-2766F4F3A78E}" scale="90" showPageBreaks="1" fitToPage="1" printArea="1" hiddenColumns="1">
      <pane xSplit="1" ySplit="6" topLeftCell="CK67" activePane="bottomRight" state="frozen"/>
      <selection pane="bottomRight" activeCell="CX73" sqref="CX73:CY73"/>
      <pageMargins left="0" right="0" top="0" bottom="0" header="0.31496062992125984" footer="0.31496062992125984"/>
      <printOptions horizontalCentered="1"/>
      <pageSetup paperSize="9" fitToHeight="0" orientation="landscape" r:id="rId3"/>
    </customSheetView>
    <customSheetView guid="{3D72D69E-3E0A-439E-9838-ECF5BA16EC9E}" scale="90" showPageBreaks="1" fitToPage="1" printArea="1" showAutoFilter="1" hiddenColumns="1">
      <pane xSplit="1" ySplit="45" topLeftCell="AG77" activePane="bottomRight" state="frozen"/>
      <selection pane="bottomRight" activeCell="AO11" sqref="AO11"/>
      <pageMargins left="0" right="0" top="0" bottom="0" header="0.31496062992125984" footer="0.31496062992125984"/>
      <printOptions horizontalCentered="1"/>
      <pageSetup paperSize="9" fitToHeight="0" orientation="landscape" r:id="rId4"/>
      <autoFilter ref="A6:DU85"/>
    </customSheetView>
    <customSheetView guid="{EF89D82D-307D-41C5-8DC5-0AC0B8CDE711}" scale="90" showPageBreaks="1" fitToPage="1" printArea="1" hiddenColumns="1">
      <pane xSplit="1" ySplit="6" topLeftCell="BK79" activePane="bottomRight" state="frozen"/>
      <selection pane="bottomRight" activeCell="H58" sqref="H58"/>
      <pageMargins left="0" right="0" top="0" bottom="0" header="0.31496062992125984" footer="0.31496062992125984"/>
      <printOptions horizontalCentered="1"/>
      <pageSetup paperSize="9" fitToHeight="0" orientation="landscape" r:id="rId5"/>
    </customSheetView>
  </customSheetViews>
  <mergeCells count="67">
    <mergeCell ref="DV4:DX5"/>
    <mergeCell ref="DY4:EA5"/>
    <mergeCell ref="BM3:DX3"/>
    <mergeCell ref="BM4:BR4"/>
    <mergeCell ref="BS4:BX4"/>
    <mergeCell ref="BY4:CD4"/>
    <mergeCell ref="CE4:CG4"/>
    <mergeCell ref="CH4:CM4"/>
    <mergeCell ref="CN4:CS4"/>
    <mergeCell ref="CT4:CY4"/>
    <mergeCell ref="CZ4:DE4"/>
    <mergeCell ref="DF4:DK4"/>
    <mergeCell ref="DL4:DQ4"/>
    <mergeCell ref="CQ5:CS5"/>
    <mergeCell ref="CW5:CY5"/>
    <mergeCell ref="DC5:DE5"/>
    <mergeCell ref="BP5:BR5"/>
    <mergeCell ref="BV5:BX5"/>
    <mergeCell ref="CB5:CD5"/>
    <mergeCell ref="CE5:CG5"/>
    <mergeCell ref="CK5:CM5"/>
    <mergeCell ref="A4:A5"/>
    <mergeCell ref="BH4:BH5"/>
    <mergeCell ref="BI4:BI5"/>
    <mergeCell ref="AU5:AW5"/>
    <mergeCell ref="AX5:AZ5"/>
    <mergeCell ref="BA5:BC5"/>
    <mergeCell ref="BD5:BF5"/>
    <mergeCell ref="AI5:AK5"/>
    <mergeCell ref="AL5:AN5"/>
    <mergeCell ref="AO5:AQ5"/>
    <mergeCell ref="AR5:AT5"/>
    <mergeCell ref="AF5:AH5"/>
    <mergeCell ref="B5:D5"/>
    <mergeCell ref="E5:G5"/>
    <mergeCell ref="H5:J5"/>
    <mergeCell ref="K5:M5"/>
    <mergeCell ref="AC5:AE5"/>
    <mergeCell ref="AC4:AH4"/>
    <mergeCell ref="AI4:AN4"/>
    <mergeCell ref="AO4:AT4"/>
    <mergeCell ref="B4:G4"/>
    <mergeCell ref="H4:M4"/>
    <mergeCell ref="N4:S4"/>
    <mergeCell ref="T4:V4"/>
    <mergeCell ref="W4:AB4"/>
    <mergeCell ref="N5:P5"/>
    <mergeCell ref="Q5:S5"/>
    <mergeCell ref="T5:V5"/>
    <mergeCell ref="W5:Y5"/>
    <mergeCell ref="Z5:AB5"/>
    <mergeCell ref="DS4:DU5"/>
    <mergeCell ref="AU1:BI1"/>
    <mergeCell ref="AU2:BI2"/>
    <mergeCell ref="DL5:DN5"/>
    <mergeCell ref="CN5:CP5"/>
    <mergeCell ref="CT5:CV5"/>
    <mergeCell ref="CZ5:DB5"/>
    <mergeCell ref="DF5:DH5"/>
    <mergeCell ref="BM5:BO5"/>
    <mergeCell ref="BS5:BU5"/>
    <mergeCell ref="BY5:CA5"/>
    <mergeCell ref="CH5:CJ5"/>
    <mergeCell ref="AU4:AZ4"/>
    <mergeCell ref="BA4:BF4"/>
    <mergeCell ref="DI5:DK5"/>
    <mergeCell ref="DO5:DQ5"/>
  </mergeCells>
  <printOptions horizontalCentered="1"/>
  <pageMargins left="0" right="0" top="0" bottom="0" header="0.31496062992125984" footer="0.31496062992125984"/>
  <pageSetup paperSize="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 I КВАРТАЛ</vt:lpstr>
      <vt:lpstr>II КВАРТАЛ </vt:lpstr>
      <vt:lpstr> III КВАРТАЛ </vt:lpstr>
      <vt:lpstr>IV КВАРТАЛ и СВОД V-мов и $$ </vt:lpstr>
      <vt:lpstr>' I КВАРТАЛ'!Заголовки_для_печати</vt:lpstr>
      <vt:lpstr>' III КВАРТАЛ '!Заголовки_для_печати</vt:lpstr>
      <vt:lpstr>'II КВАРТАЛ '!Заголовки_для_печати</vt:lpstr>
      <vt:lpstr>'IV КВАРТАЛ и СВОД V-мов и $$ '!Заголовки_для_печати</vt:lpstr>
      <vt:lpstr>' I КВАРТАЛ'!Область_печати</vt:lpstr>
      <vt:lpstr>' III КВАРТАЛ '!Область_печати</vt:lpstr>
      <vt:lpstr>'II КВАРТАЛ '!Область_печати</vt:lpstr>
      <vt:lpstr>'IV КВАРТАЛ и СВОД V-мов и $$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Андреев Андрей Николаевич</cp:lastModifiedBy>
  <cp:lastPrinted>2014-12-29T07:47:27Z</cp:lastPrinted>
  <dcterms:created xsi:type="dcterms:W3CDTF">2013-12-13T11:24:16Z</dcterms:created>
  <dcterms:modified xsi:type="dcterms:W3CDTF">2016-01-18T11:07:09Z</dcterms:modified>
</cp:coreProperties>
</file>